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er\Documents\CORPOGUAJIRA\LOP 005 DE 2023\"/>
    </mc:Choice>
  </mc:AlternateContent>
  <xr:revisionPtr revIDLastSave="0" documentId="13_ncr:1_{564E940B-3A48-4FAB-9B59-DE59C47334F6}" xr6:coauthVersionLast="47" xr6:coauthVersionMax="47" xr10:uidLastSave="{00000000-0000-0000-0000-000000000000}"/>
  <bookViews>
    <workbookView xWindow="-120" yWindow="-120" windowWidth="20730" windowHeight="11040" tabRatio="846" xr2:uid="{00000000-000D-0000-FFFF-FFFF00000000}"/>
  </bookViews>
  <sheets>
    <sheet name="PRESUPUESTO OFICIAL DEL PROYEC." sheetId="1" r:id="rId1"/>
    <sheet name="CADENA DE VALOR" sheetId="59" r:id="rId2"/>
    <sheet name="AIU ALCALDIA" sheetId="63" r:id="rId3"/>
    <sheet name="1.1" sheetId="39" r:id="rId4"/>
    <sheet name="1.2" sheetId="40" r:id="rId5"/>
    <sheet name="1.3" sheetId="60" r:id="rId6"/>
    <sheet name="2.1" sheetId="41" r:id="rId7"/>
    <sheet name="2.2" sheetId="42" r:id="rId8"/>
    <sheet name="2.3" sheetId="43" r:id="rId9"/>
    <sheet name="2.4" sheetId="44" r:id="rId10"/>
    <sheet name="2.5" sheetId="45" r:id="rId11"/>
    <sheet name="2.6" sheetId="46" r:id="rId12"/>
    <sheet name="2.7" sheetId="53" r:id="rId13"/>
    <sheet name="2.8" sheetId="54" r:id="rId14"/>
    <sheet name="2.9" sheetId="55" r:id="rId15"/>
    <sheet name="2.10" sheetId="51" r:id="rId16"/>
    <sheet name="2.11" sheetId="50" r:id="rId17"/>
    <sheet name="2.12" sheetId="56" r:id="rId18"/>
    <sheet name="2.13" sheetId="52" r:id="rId19"/>
    <sheet name="2.14" sheetId="57" r:id="rId20"/>
    <sheet name="2.15" sheetId="47" r:id="rId21"/>
    <sheet name="2.16" sheetId="48" r:id="rId22"/>
    <sheet name="2.17" sheetId="49" r:id="rId23"/>
  </sheets>
  <externalReferences>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s>
  <definedNames>
    <definedName name="\0" localSheetId="8">#REF!</definedName>
    <definedName name="\0">#REF!</definedName>
    <definedName name="\a" localSheetId="8">#REF!</definedName>
    <definedName name="\a">#REF!</definedName>
    <definedName name="\b" localSheetId="8">#REF!</definedName>
    <definedName name="\b">#REF!</definedName>
    <definedName name="\c" localSheetId="8">'[1]APU PVC'!#REF!</definedName>
    <definedName name="\c">'[1]APU PVC'!#REF!</definedName>
    <definedName name="\e" localSheetId="8">'[1]APU PVC'!#REF!</definedName>
    <definedName name="\e">'[1]APU PVC'!#REF!</definedName>
    <definedName name="\eliminar" localSheetId="8">[2]RESUM96!#REF!</definedName>
    <definedName name="\eliminar">[2]RESUM96!#REF!</definedName>
    <definedName name="\eliminar1" localSheetId="8">[2]RESUM96!#REF!</definedName>
    <definedName name="\eliminar1">[2]RESUM96!#REF!</definedName>
    <definedName name="\i" localSheetId="8">[3]INSUMOS!#REF!</definedName>
    <definedName name="\i">[3]INSUMOS!#REF!</definedName>
    <definedName name="\m" localSheetId="8">[3]INSUMOS!#REF!</definedName>
    <definedName name="\m">[3]INSUMOS!#REF!</definedName>
    <definedName name="\q" localSheetId="8">#REF!</definedName>
    <definedName name="\q">#REF!</definedName>
    <definedName name="\r" localSheetId="8">[3]INSUMOS!#REF!</definedName>
    <definedName name="\r">[3]INSUMOS!#REF!</definedName>
    <definedName name="\t" localSheetId="8">[3]INSUMOS!#REF!</definedName>
    <definedName name="\t">[3]INSUMOS!#REF!</definedName>
    <definedName name="\x" localSheetId="8">[3]INSUMOS!#REF!</definedName>
    <definedName name="\x">[3]INSUMOS!#REF!</definedName>
    <definedName name="\Z" localSheetId="8">[4]!ERR</definedName>
    <definedName name="\Z">[4]!ERR</definedName>
    <definedName name="_" localSheetId="8">#REF!</definedName>
    <definedName name="_">#REF!</definedName>
    <definedName name="_________________________________apu1" localSheetId="8">[3]INSUMOS!#REF!</definedName>
    <definedName name="_________________________________apu1">[3]INSUMOS!#REF!</definedName>
    <definedName name="________________________________apu1" localSheetId="8">[3]INSUMOS!#REF!</definedName>
    <definedName name="________________________________apu1">[3]INSUMOS!#REF!</definedName>
    <definedName name="_______________________________apu1" localSheetId="8">[3]INSUMOS!#REF!</definedName>
    <definedName name="_______________________________apu1">[3]INSUMOS!#REF!</definedName>
    <definedName name="______________________________apu1" localSheetId="8">[3]INSUMOS!#REF!</definedName>
    <definedName name="______________________________apu1">[3]INSUMOS!#REF!</definedName>
    <definedName name="____________________________apu1" localSheetId="8">[3]INSUMOS!#REF!</definedName>
    <definedName name="____________________________apu1">[3]INSUMOS!#REF!</definedName>
    <definedName name="___________________________apu1" localSheetId="8">[3]INSUMOS!#REF!</definedName>
    <definedName name="___________________________apu1">[3]INSUMOS!#REF!</definedName>
    <definedName name="__________________________apu1" localSheetId="8">[3]INSUMOS!#REF!</definedName>
    <definedName name="__________________________apu1">[3]INSUMOS!#REF!</definedName>
    <definedName name="_________________________apu1" localSheetId="8">[3]INSUMOS!#REF!</definedName>
    <definedName name="_________________________apu1">[3]INSUMOS!#REF!</definedName>
    <definedName name="________________________apu1" localSheetId="8">[3]INSUMOS!#REF!</definedName>
    <definedName name="________________________apu1">[3]INSUMOS!#REF!</definedName>
    <definedName name="_______________________apu1" localSheetId="8">[3]INSUMOS!#REF!</definedName>
    <definedName name="_______________________apu1">[3]INSUMOS!#REF!</definedName>
    <definedName name="_____________________apu1" localSheetId="8">[3]INSUMOS!#REF!</definedName>
    <definedName name="_____________________apu1">[3]INSUMOS!#REF!</definedName>
    <definedName name="____________________apu1" localSheetId="8">[3]INSUMOS!#REF!</definedName>
    <definedName name="____________________apu1">[3]INSUMOS!#REF!</definedName>
    <definedName name="___________________apu1" localSheetId="8">[3]INSUMOS!#REF!</definedName>
    <definedName name="___________________apu1">[3]INSUMOS!#REF!</definedName>
    <definedName name="__________________apu1" localSheetId="8">[3]INSUMOS!#REF!</definedName>
    <definedName name="__________________apu1">[3]INSUMOS!#REF!</definedName>
    <definedName name="_________________apu1" localSheetId="8">[3]INSUMOS!#REF!</definedName>
    <definedName name="_________________apu1">[3]INSUMOS!#REF!</definedName>
    <definedName name="________________apu1" localSheetId="8">[3]INSUMOS!#REF!</definedName>
    <definedName name="________________apu1">[3]INSUMOS!#REF!</definedName>
    <definedName name="_______________apu1" localSheetId="8">[3]INSUMOS!#REF!</definedName>
    <definedName name="_______________apu1">[3]INSUMOS!#REF!</definedName>
    <definedName name="_______________EST1" localSheetId="8">#REF!</definedName>
    <definedName name="_______________EST1">#REF!</definedName>
    <definedName name="_______________EST10" localSheetId="8">#REF!</definedName>
    <definedName name="_______________EST10">#REF!</definedName>
    <definedName name="_______________EST11" localSheetId="8">#REF!</definedName>
    <definedName name="_______________EST11">#REF!</definedName>
    <definedName name="_______________EST12" localSheetId="8">#REF!</definedName>
    <definedName name="_______________EST12">#REF!</definedName>
    <definedName name="_______________EST13" localSheetId="8">#REF!</definedName>
    <definedName name="_______________EST13">#REF!</definedName>
    <definedName name="_______________EST14" localSheetId="8">#REF!</definedName>
    <definedName name="_______________EST14">#REF!</definedName>
    <definedName name="_______________EST15" localSheetId="8">#REF!</definedName>
    <definedName name="_______________EST15">#REF!</definedName>
    <definedName name="_______________EST16" localSheetId="8">#REF!</definedName>
    <definedName name="_______________EST16">#REF!</definedName>
    <definedName name="_______________EST17" localSheetId="8">#REF!</definedName>
    <definedName name="_______________EST17">#REF!</definedName>
    <definedName name="_______________EST18" localSheetId="8">#REF!</definedName>
    <definedName name="_______________EST18">#REF!</definedName>
    <definedName name="_______________EST19" localSheetId="8">#REF!</definedName>
    <definedName name="_______________EST19">#REF!</definedName>
    <definedName name="_______________EST2" localSheetId="8">#REF!</definedName>
    <definedName name="_______________EST2">#REF!</definedName>
    <definedName name="_______________EST3" localSheetId="8">#REF!</definedName>
    <definedName name="_______________EST3">#REF!</definedName>
    <definedName name="_______________EST4" localSheetId="8">#REF!</definedName>
    <definedName name="_______________EST4">#REF!</definedName>
    <definedName name="_______________EST5" localSheetId="8">#REF!</definedName>
    <definedName name="_______________EST5">#REF!</definedName>
    <definedName name="_______________EST6" localSheetId="8">#REF!</definedName>
    <definedName name="_______________EST6">#REF!</definedName>
    <definedName name="_______________EST7" localSheetId="8">#REF!</definedName>
    <definedName name="_______________EST7">#REF!</definedName>
    <definedName name="_______________EST8" localSheetId="8">#REF!</definedName>
    <definedName name="_______________EST8">#REF!</definedName>
    <definedName name="_______________EST9" localSheetId="8">#REF!</definedName>
    <definedName name="_______________EST9">#REF!</definedName>
    <definedName name="_______________EXC1" localSheetId="8">#REF!</definedName>
    <definedName name="_______________EXC1">#REF!</definedName>
    <definedName name="_______________EXC10" localSheetId="8">#REF!</definedName>
    <definedName name="_______________EXC10">#REF!</definedName>
    <definedName name="_______________EXC11" localSheetId="8">#REF!</definedName>
    <definedName name="_______________EXC11">#REF!</definedName>
    <definedName name="_______________EXC12" localSheetId="8">#REF!</definedName>
    <definedName name="_______________EXC12">#REF!</definedName>
    <definedName name="_______________EXC2" localSheetId="8">#REF!</definedName>
    <definedName name="_______________EXC2">#REF!</definedName>
    <definedName name="_______________EXC3" localSheetId="8">#REF!</definedName>
    <definedName name="_______________EXC3">#REF!</definedName>
    <definedName name="_______________EXC4" localSheetId="8">#REF!</definedName>
    <definedName name="_______________EXC4">#REF!</definedName>
    <definedName name="_______________EXC5" localSheetId="8">#REF!</definedName>
    <definedName name="_______________EXC5">#REF!</definedName>
    <definedName name="_______________EXC6" localSheetId="8">#REF!</definedName>
    <definedName name="_______________EXC6">#REF!</definedName>
    <definedName name="_______________EXC7" localSheetId="8">#REF!</definedName>
    <definedName name="_______________EXC7">#REF!</definedName>
    <definedName name="_______________EXC8" localSheetId="8">#REF!</definedName>
    <definedName name="_______________EXC8">#REF!</definedName>
    <definedName name="_______________EXC9" localSheetId="8">#REF!</definedName>
    <definedName name="_______________EXC9">#REF!</definedName>
    <definedName name="______________apu1" localSheetId="8">[3]INSUMOS!#REF!</definedName>
    <definedName name="______________apu1">[3]INSUMOS!#REF!</definedName>
    <definedName name="_____________apu1" localSheetId="8">[3]INSUMOS!#REF!</definedName>
    <definedName name="_____________apu1">[3]INSUMOS!#REF!</definedName>
    <definedName name="_____________EST1" localSheetId="8">#REF!</definedName>
    <definedName name="_____________EST1">#REF!</definedName>
    <definedName name="_____________EST10" localSheetId="8">#REF!</definedName>
    <definedName name="_____________EST10">#REF!</definedName>
    <definedName name="_____________EST11" localSheetId="8">#REF!</definedName>
    <definedName name="_____________EST11">#REF!</definedName>
    <definedName name="_____________EST12" localSheetId="8">#REF!</definedName>
    <definedName name="_____________EST12">#REF!</definedName>
    <definedName name="_____________EST13" localSheetId="8">#REF!</definedName>
    <definedName name="_____________EST13">#REF!</definedName>
    <definedName name="_____________EST14" localSheetId="8">#REF!</definedName>
    <definedName name="_____________EST14">#REF!</definedName>
    <definedName name="_____________EST15" localSheetId="8">#REF!</definedName>
    <definedName name="_____________EST15">#REF!</definedName>
    <definedName name="_____________EST16" localSheetId="8">#REF!</definedName>
    <definedName name="_____________EST16">#REF!</definedName>
    <definedName name="_____________EST17" localSheetId="8">#REF!</definedName>
    <definedName name="_____________EST17">#REF!</definedName>
    <definedName name="_____________EST18" localSheetId="8">#REF!</definedName>
    <definedName name="_____________EST18">#REF!</definedName>
    <definedName name="_____________EST19" localSheetId="8">#REF!</definedName>
    <definedName name="_____________EST19">#REF!</definedName>
    <definedName name="_____________EST2" localSheetId="8">#REF!</definedName>
    <definedName name="_____________EST2">#REF!</definedName>
    <definedName name="_____________EST3" localSheetId="8">#REF!</definedName>
    <definedName name="_____________EST3">#REF!</definedName>
    <definedName name="_____________EST4" localSheetId="8">#REF!</definedName>
    <definedName name="_____________EST4">#REF!</definedName>
    <definedName name="_____________EST5" localSheetId="8">#REF!</definedName>
    <definedName name="_____________EST5">#REF!</definedName>
    <definedName name="_____________EST6" localSheetId="8">#REF!</definedName>
    <definedName name="_____________EST6">#REF!</definedName>
    <definedName name="_____________EST7" localSheetId="8">#REF!</definedName>
    <definedName name="_____________EST7">#REF!</definedName>
    <definedName name="_____________EST8" localSheetId="8">#REF!</definedName>
    <definedName name="_____________EST8">#REF!</definedName>
    <definedName name="_____________EST9" localSheetId="8">#REF!</definedName>
    <definedName name="_____________EST9">#REF!</definedName>
    <definedName name="_____________EXC1" localSheetId="8">#REF!</definedName>
    <definedName name="_____________EXC1">#REF!</definedName>
    <definedName name="_____________EXC10" localSheetId="8">#REF!</definedName>
    <definedName name="_____________EXC10">#REF!</definedName>
    <definedName name="_____________EXC11" localSheetId="8">#REF!</definedName>
    <definedName name="_____________EXC11">#REF!</definedName>
    <definedName name="_____________EXC12" localSheetId="8">#REF!</definedName>
    <definedName name="_____________EXC12">#REF!</definedName>
    <definedName name="_____________EXC2" localSheetId="8">#REF!</definedName>
    <definedName name="_____________EXC2">#REF!</definedName>
    <definedName name="_____________EXC3" localSheetId="8">#REF!</definedName>
    <definedName name="_____________EXC3">#REF!</definedName>
    <definedName name="_____________EXC4" localSheetId="8">#REF!</definedName>
    <definedName name="_____________EXC4">#REF!</definedName>
    <definedName name="_____________EXC5" localSheetId="8">#REF!</definedName>
    <definedName name="_____________EXC5">#REF!</definedName>
    <definedName name="_____________EXC8" localSheetId="8">#REF!</definedName>
    <definedName name="_____________EXC8">#REF!</definedName>
    <definedName name="_____________EXC9" localSheetId="8">#REF!</definedName>
    <definedName name="_____________EXC9">#REF!</definedName>
    <definedName name="_____________ORO10" localSheetId="8">#REF!</definedName>
    <definedName name="_____________ORO10">#REF!</definedName>
    <definedName name="_____________ORO11" localSheetId="8">#REF!</definedName>
    <definedName name="_____________ORO11">#REF!</definedName>
    <definedName name="_____________ORO12" localSheetId="8">#REF!</definedName>
    <definedName name="_____________ORO12">#REF!</definedName>
    <definedName name="_____________ORO13" localSheetId="8">#REF!</definedName>
    <definedName name="_____________ORO13">#REF!</definedName>
    <definedName name="_____________ORO14" localSheetId="8">#REF!</definedName>
    <definedName name="_____________ORO14">#REF!</definedName>
    <definedName name="_____________ORO15" localSheetId="8">#REF!</definedName>
    <definedName name="_____________ORO15">#REF!</definedName>
    <definedName name="_____________ORO16" localSheetId="8">#REF!</definedName>
    <definedName name="_____________ORO16">#REF!</definedName>
    <definedName name="_____________ORO17" localSheetId="8">#REF!</definedName>
    <definedName name="_____________ORO17">#REF!</definedName>
    <definedName name="_____________ORO18" localSheetId="8">#REF!</definedName>
    <definedName name="_____________ORO18">#REF!</definedName>
    <definedName name="_____________ORO19" localSheetId="8">#REF!</definedName>
    <definedName name="_____________ORO19">#REF!</definedName>
    <definedName name="____________apu1" localSheetId="8">[3]INSUMOS!#REF!</definedName>
    <definedName name="____________apu1">[3]INSUMOS!#REF!</definedName>
    <definedName name="____________EXC6" localSheetId="8">#REF!</definedName>
    <definedName name="____________EXC6">#REF!</definedName>
    <definedName name="____________EXC7" localSheetId="8">#REF!</definedName>
    <definedName name="____________EXC7">#REF!</definedName>
    <definedName name="___________apu1" localSheetId="8">[3]INSUMOS!#REF!</definedName>
    <definedName name="___________apu1">[3]INSUMOS!#REF!</definedName>
    <definedName name="___________tab1" localSheetId="8">#REF!</definedName>
    <definedName name="___________tab1">#REF!</definedName>
    <definedName name="___________tab2" localSheetId="8">#REF!</definedName>
    <definedName name="___________tab2">#REF!</definedName>
    <definedName name="___________tab3" localSheetId="8">#REF!</definedName>
    <definedName name="___________tab3">#REF!</definedName>
    <definedName name="___________TAB4" localSheetId="8">#REF!</definedName>
    <definedName name="___________TAB4">#REF!</definedName>
    <definedName name="__________apu1" localSheetId="8">[3]INSUMOS!#REF!</definedName>
    <definedName name="__________apu1">[3]INSUMOS!#REF!</definedName>
    <definedName name="__________ORO10" localSheetId="8">#REF!</definedName>
    <definedName name="__________ORO10">#REF!</definedName>
    <definedName name="__________ORO11" localSheetId="8">#REF!</definedName>
    <definedName name="__________ORO11">#REF!</definedName>
    <definedName name="__________ORO12" localSheetId="8">#REF!</definedName>
    <definedName name="__________ORO12">#REF!</definedName>
    <definedName name="__________ORO13" localSheetId="8">#REF!</definedName>
    <definedName name="__________ORO13">#REF!</definedName>
    <definedName name="__________ORO14" localSheetId="8">#REF!</definedName>
    <definedName name="__________ORO14">#REF!</definedName>
    <definedName name="__________ORO15" localSheetId="8">#REF!</definedName>
    <definedName name="__________ORO15">#REF!</definedName>
    <definedName name="__________ORO16" localSheetId="8">#REF!</definedName>
    <definedName name="__________ORO16">#REF!</definedName>
    <definedName name="__________ORO17" localSheetId="8">#REF!</definedName>
    <definedName name="__________ORO17">#REF!</definedName>
    <definedName name="__________ORO18" localSheetId="8">#REF!</definedName>
    <definedName name="__________ORO18">#REF!</definedName>
    <definedName name="__________ORO19" localSheetId="8">#REF!</definedName>
    <definedName name="__________ORO19">#REF!</definedName>
    <definedName name="__________tab1" localSheetId="8">#REF!</definedName>
    <definedName name="__________tab1">#REF!</definedName>
    <definedName name="__________tab2" localSheetId="8">#REF!</definedName>
    <definedName name="__________tab2">#REF!</definedName>
    <definedName name="__________tab3" localSheetId="8">#REF!</definedName>
    <definedName name="__________tab3">#REF!</definedName>
    <definedName name="__________TAB4" localSheetId="8">#REF!</definedName>
    <definedName name="__________TAB4">#REF!</definedName>
    <definedName name="_________apu1" localSheetId="8">[3]INSUMOS!#REF!</definedName>
    <definedName name="_________apu1">[3]INSUMOS!#REF!</definedName>
    <definedName name="_________PJ50">#REF!</definedName>
    <definedName name="_________PMT5671" localSheetId="8">[5]MEMORIAS!#REF!</definedName>
    <definedName name="_________PMT5671">[5]MEMORIAS!#REF!</definedName>
    <definedName name="_________PMT5805" localSheetId="8">[5]MEMORIAS!#REF!</definedName>
    <definedName name="_________PMT5805">[5]MEMORIAS!#REF!</definedName>
    <definedName name="_________PMT5806" localSheetId="8">[5]MEMORIAS!#REF!</definedName>
    <definedName name="_________PMT5806">[5]MEMORIAS!#REF!</definedName>
    <definedName name="_________PMT5815" localSheetId="8">[5]MEMORIAS!#REF!</definedName>
    <definedName name="_________PMT5815">[5]MEMORIAS!#REF!</definedName>
    <definedName name="_________PMT5820" localSheetId="8">[5]MEMORIAS!#REF!</definedName>
    <definedName name="_________PMT5820">[5]MEMORIAS!#REF!</definedName>
    <definedName name="________aiu2">[6]AIU!$J$105</definedName>
    <definedName name="________apu1" localSheetId="8">[3]INSUMOS!#REF!</definedName>
    <definedName name="________apu1">[3]INSUMOS!#REF!</definedName>
    <definedName name="________EST10" localSheetId="8">#REF!</definedName>
    <definedName name="________EST10">#REF!</definedName>
    <definedName name="________EST11" localSheetId="8">#REF!</definedName>
    <definedName name="________EST11">#REF!</definedName>
    <definedName name="________EST12" localSheetId="8">#REF!</definedName>
    <definedName name="________EST12">#REF!</definedName>
    <definedName name="________EST13" localSheetId="8">#REF!</definedName>
    <definedName name="________EST13">#REF!</definedName>
    <definedName name="________EST14" localSheetId="8">#REF!</definedName>
    <definedName name="________EST14">#REF!</definedName>
    <definedName name="________EST16" localSheetId="8">#REF!</definedName>
    <definedName name="________EST16">#REF!</definedName>
    <definedName name="________EST17" localSheetId="8">#REF!</definedName>
    <definedName name="________EST17">#REF!</definedName>
    <definedName name="________EST18" localSheetId="8">#REF!</definedName>
    <definedName name="________EST18">#REF!</definedName>
    <definedName name="________EST19" localSheetId="8">#REF!</definedName>
    <definedName name="________EST19">#REF!</definedName>
    <definedName name="________EST2" localSheetId="8">#REF!</definedName>
    <definedName name="________EST2">#REF!</definedName>
    <definedName name="________EST3" localSheetId="8">#REF!</definedName>
    <definedName name="________EST3">#REF!</definedName>
    <definedName name="________EST4" localSheetId="8">#REF!</definedName>
    <definedName name="________EST4">#REF!</definedName>
    <definedName name="________EST5" localSheetId="8">#REF!</definedName>
    <definedName name="________EST5">#REF!</definedName>
    <definedName name="________EST6" localSheetId="8">#REF!</definedName>
    <definedName name="________EST6">#REF!</definedName>
    <definedName name="________EST7" localSheetId="8">#REF!</definedName>
    <definedName name="________EST7">#REF!</definedName>
    <definedName name="________EST8" localSheetId="8">#REF!</definedName>
    <definedName name="________EST8">#REF!</definedName>
    <definedName name="________EST9" localSheetId="8">#REF!</definedName>
    <definedName name="________EST9">#REF!</definedName>
    <definedName name="________EXC1" localSheetId="8">#REF!</definedName>
    <definedName name="________EXC1">#REF!</definedName>
    <definedName name="________EXC10" localSheetId="8">#REF!</definedName>
    <definedName name="________EXC10">#REF!</definedName>
    <definedName name="________EXC11" localSheetId="8">#REF!</definedName>
    <definedName name="________EXC11">#REF!</definedName>
    <definedName name="________EXC12" localSheetId="8">#REF!</definedName>
    <definedName name="________EXC12">#REF!</definedName>
    <definedName name="________EXC2" localSheetId="8">#REF!</definedName>
    <definedName name="________EXC2">#REF!</definedName>
    <definedName name="________EXC3" localSheetId="8">#REF!</definedName>
    <definedName name="________EXC3">#REF!</definedName>
    <definedName name="________EXC4" localSheetId="8">#REF!</definedName>
    <definedName name="________EXC4">#REF!</definedName>
    <definedName name="________EXC5" localSheetId="8">#REF!</definedName>
    <definedName name="________EXC5">#REF!</definedName>
    <definedName name="________EXC8" localSheetId="8">#REF!</definedName>
    <definedName name="________EXC8">#REF!</definedName>
    <definedName name="________EXC9" localSheetId="8">#REF!</definedName>
    <definedName name="________EXC9">#REF!</definedName>
    <definedName name="________PJ50">#REF!</definedName>
    <definedName name="_______apu1" localSheetId="8">[3]INSUMOS!#REF!</definedName>
    <definedName name="_______apu1">[3]INSUMOS!#REF!</definedName>
    <definedName name="_______EST1" localSheetId="8">#REF!</definedName>
    <definedName name="_______EST1">#REF!</definedName>
    <definedName name="_______EST10" localSheetId="8">#REF!</definedName>
    <definedName name="_______EST10">#REF!</definedName>
    <definedName name="_______EST11" localSheetId="8">#REF!</definedName>
    <definedName name="_______EST11">#REF!</definedName>
    <definedName name="_______EST12" localSheetId="8">#REF!</definedName>
    <definedName name="_______EST12">#REF!</definedName>
    <definedName name="_______EST13" localSheetId="8">#REF!</definedName>
    <definedName name="_______EST13">#REF!</definedName>
    <definedName name="_______EST14" localSheetId="8">#REF!</definedName>
    <definedName name="_______EST14">#REF!</definedName>
    <definedName name="_______EST15" localSheetId="8">#REF!</definedName>
    <definedName name="_______EST15">#REF!</definedName>
    <definedName name="_______EST16" localSheetId="8">#REF!</definedName>
    <definedName name="_______EST16">#REF!</definedName>
    <definedName name="_______EST17" localSheetId="8">#REF!</definedName>
    <definedName name="_______EST17">#REF!</definedName>
    <definedName name="_______EST18" localSheetId="8">#REF!</definedName>
    <definedName name="_______EST18">#REF!</definedName>
    <definedName name="_______EST19" localSheetId="8">#REF!</definedName>
    <definedName name="_______EST19">#REF!</definedName>
    <definedName name="_______EST2" localSheetId="8">#REF!</definedName>
    <definedName name="_______EST2">#REF!</definedName>
    <definedName name="_______EST3" localSheetId="8">#REF!</definedName>
    <definedName name="_______EST3">#REF!</definedName>
    <definedName name="_______EST4" localSheetId="8">#REF!</definedName>
    <definedName name="_______EST4">#REF!</definedName>
    <definedName name="_______EST5" localSheetId="8">#REF!</definedName>
    <definedName name="_______EST5">#REF!</definedName>
    <definedName name="_______EST6" localSheetId="8">#REF!</definedName>
    <definedName name="_______EST6">#REF!</definedName>
    <definedName name="_______EST7" localSheetId="8">#REF!</definedName>
    <definedName name="_______EST7">#REF!</definedName>
    <definedName name="_______EST8" localSheetId="8">#REF!</definedName>
    <definedName name="_______EST8">#REF!</definedName>
    <definedName name="_______EST9" localSheetId="8">#REF!</definedName>
    <definedName name="_______EST9">#REF!</definedName>
    <definedName name="_______EXC1" localSheetId="8">#REF!</definedName>
    <definedName name="_______EXC1">#REF!</definedName>
    <definedName name="_______EXC10" localSheetId="8">#REF!</definedName>
    <definedName name="_______EXC10">#REF!</definedName>
    <definedName name="_______EXC11" localSheetId="8">#REF!</definedName>
    <definedName name="_______EXC11">#REF!</definedName>
    <definedName name="_______EXC12" localSheetId="8">#REF!</definedName>
    <definedName name="_______EXC12">#REF!</definedName>
    <definedName name="_______EXC2" localSheetId="8">#REF!</definedName>
    <definedName name="_______EXC2">#REF!</definedName>
    <definedName name="_______EXC3" localSheetId="8">#REF!</definedName>
    <definedName name="_______EXC3">#REF!</definedName>
    <definedName name="_______EXC4" localSheetId="8">#REF!</definedName>
    <definedName name="_______EXC4">#REF!</definedName>
    <definedName name="_______EXC5" localSheetId="8">#REF!</definedName>
    <definedName name="_______EXC5">#REF!</definedName>
    <definedName name="_______EXC6" localSheetId="8">#REF!</definedName>
    <definedName name="_______EXC6">#REF!</definedName>
    <definedName name="_______EXC7" localSheetId="8">#REF!</definedName>
    <definedName name="_______EXC7">#REF!</definedName>
    <definedName name="_______EXC8" localSheetId="8">#REF!</definedName>
    <definedName name="_______EXC8">#REF!</definedName>
    <definedName name="_______EXC9" localSheetId="8">#REF!</definedName>
    <definedName name="_______EXC9">#REF!</definedName>
    <definedName name="_______PJ50">#REF!</definedName>
    <definedName name="______apu1" localSheetId="8">[3]INSUMOS!#REF!</definedName>
    <definedName name="______apu1">[3]INSUMOS!#REF!</definedName>
    <definedName name="______Cod1">[7]General!$A$28:$A$1048</definedName>
    <definedName name="______EST1" localSheetId="8">#REF!</definedName>
    <definedName name="______EST1">#REF!</definedName>
    <definedName name="______EST10" localSheetId="8">#REF!</definedName>
    <definedName name="______EST10">#REF!</definedName>
    <definedName name="______EST11" localSheetId="8">#REF!</definedName>
    <definedName name="______EST11">#REF!</definedName>
    <definedName name="______EST12" localSheetId="8">#REF!</definedName>
    <definedName name="______EST12">#REF!</definedName>
    <definedName name="______EST13" localSheetId="8">#REF!</definedName>
    <definedName name="______EST13">#REF!</definedName>
    <definedName name="______EST14" localSheetId="8">#REF!</definedName>
    <definedName name="______EST14">#REF!</definedName>
    <definedName name="______EST15" localSheetId="8">#REF!</definedName>
    <definedName name="______EST15">#REF!</definedName>
    <definedName name="______EST16" localSheetId="8">#REF!</definedName>
    <definedName name="______EST16">#REF!</definedName>
    <definedName name="______EST17" localSheetId="8">#REF!</definedName>
    <definedName name="______EST17">#REF!</definedName>
    <definedName name="______EST18" localSheetId="8">#REF!</definedName>
    <definedName name="______EST18">#REF!</definedName>
    <definedName name="______EST19" localSheetId="8">#REF!</definedName>
    <definedName name="______EST19">#REF!</definedName>
    <definedName name="______EST2" localSheetId="8">#REF!</definedName>
    <definedName name="______EST2">#REF!</definedName>
    <definedName name="______EST3" localSheetId="8">#REF!</definedName>
    <definedName name="______EST3">#REF!</definedName>
    <definedName name="______EST4" localSheetId="8">#REF!</definedName>
    <definedName name="______EST4">#REF!</definedName>
    <definedName name="______EST5" localSheetId="8">#REF!</definedName>
    <definedName name="______EST5">#REF!</definedName>
    <definedName name="______EST6" localSheetId="8">#REF!</definedName>
    <definedName name="______EST6">#REF!</definedName>
    <definedName name="______EST7" localSheetId="8">#REF!</definedName>
    <definedName name="______EST7">#REF!</definedName>
    <definedName name="______EST8" localSheetId="8">#REF!</definedName>
    <definedName name="______EST8">#REF!</definedName>
    <definedName name="______EST9" localSheetId="8">#REF!</definedName>
    <definedName name="______EST9">#REF!</definedName>
    <definedName name="______EXC1" localSheetId="8">#REF!</definedName>
    <definedName name="______EXC1">#REF!</definedName>
    <definedName name="______EXC10" localSheetId="8">#REF!</definedName>
    <definedName name="______EXC10">#REF!</definedName>
    <definedName name="______EXC11" localSheetId="8">#REF!</definedName>
    <definedName name="______EXC11">#REF!</definedName>
    <definedName name="______EXC12" localSheetId="8">#REF!</definedName>
    <definedName name="______EXC12">#REF!</definedName>
    <definedName name="______EXC2" localSheetId="8">#REF!</definedName>
    <definedName name="______EXC2">#REF!</definedName>
    <definedName name="______EXC3" localSheetId="8">#REF!</definedName>
    <definedName name="______EXC3">#REF!</definedName>
    <definedName name="______EXC4" localSheetId="8">#REF!</definedName>
    <definedName name="______EXC4">#REF!</definedName>
    <definedName name="______EXC5" localSheetId="8">#REF!</definedName>
    <definedName name="______EXC5">#REF!</definedName>
    <definedName name="______EXC6" localSheetId="8">#REF!</definedName>
    <definedName name="______EXC6">#REF!</definedName>
    <definedName name="______EXC7" localSheetId="8">#REF!</definedName>
    <definedName name="______EXC7">#REF!</definedName>
    <definedName name="______EXC8" localSheetId="8">#REF!</definedName>
    <definedName name="______EXC8">#REF!</definedName>
    <definedName name="______EXC9" localSheetId="8">#REF!</definedName>
    <definedName name="______EXC9">#REF!</definedName>
    <definedName name="______PJ50">#REF!</definedName>
    <definedName name="_____aiu2">[6]AIU!$J$105</definedName>
    <definedName name="_____apu1" localSheetId="8">[3]INSUMOS!#REF!</definedName>
    <definedName name="_____apu1">[3]INSUMOS!#REF!</definedName>
    <definedName name="_____Cod1">[7]General!$A$28:$A$1048</definedName>
    <definedName name="_____CON123">'[8]Base Datos'!$B$8</definedName>
    <definedName name="_____EQP1">'[9]Base Datos'!$B$20</definedName>
    <definedName name="_____EQP10">'[9]Base Datos'!$B$29</definedName>
    <definedName name="_____EQP11">'[9]Base Datos'!$B$30</definedName>
    <definedName name="_____EQP12">'[9]Base Datos'!$B$31</definedName>
    <definedName name="_____EQP13">'[9]Base Datos'!$B$32</definedName>
    <definedName name="_____EQP14">'[9]Base Datos'!$B$33</definedName>
    <definedName name="_____EQP15">'[9]Base Datos'!$B$34</definedName>
    <definedName name="_____EQP16">'[9]Base Datos'!$B$35</definedName>
    <definedName name="_____EQP17">'[9]Base Datos'!$B$36</definedName>
    <definedName name="_____EQP18">'[9]Base Datos'!$B$37</definedName>
    <definedName name="_____EQP19">'[9]Base Datos'!$B$38</definedName>
    <definedName name="_____EQP2">'[9]Base Datos'!$B$21</definedName>
    <definedName name="_____EQP20">'[9]Base Datos'!$B$39</definedName>
    <definedName name="_____EQP3">'[9]Base Datos'!$B$22</definedName>
    <definedName name="_____EQP4">'[9]Base Datos'!$B$23</definedName>
    <definedName name="_____EQP5">'[9]Base Datos'!$B$24</definedName>
    <definedName name="_____EQP6">'[9]Base Datos'!$B$25</definedName>
    <definedName name="_____EQP7">'[9]Base Datos'!$B$26</definedName>
    <definedName name="_____EQP8">'[9]Base Datos'!$B$27</definedName>
    <definedName name="_____EQP9">'[9]Base Datos'!$B$28</definedName>
    <definedName name="_____EST1" localSheetId="8">#REF!</definedName>
    <definedName name="_____EST1">#REF!</definedName>
    <definedName name="_____EST10" localSheetId="8">#REF!</definedName>
    <definedName name="_____EST10">#REF!</definedName>
    <definedName name="_____EST11" localSheetId="8">#REF!</definedName>
    <definedName name="_____EST11">#REF!</definedName>
    <definedName name="_____EST12" localSheetId="8">#REF!</definedName>
    <definedName name="_____EST12">#REF!</definedName>
    <definedName name="_____EST13" localSheetId="8">#REF!</definedName>
    <definedName name="_____EST13">#REF!</definedName>
    <definedName name="_____EST14" localSheetId="8">#REF!</definedName>
    <definedName name="_____EST14">#REF!</definedName>
    <definedName name="_____EST15" localSheetId="8">#REF!</definedName>
    <definedName name="_____EST15">#REF!</definedName>
    <definedName name="_____EST16" localSheetId="8">#REF!</definedName>
    <definedName name="_____EST16">#REF!</definedName>
    <definedName name="_____EST17" localSheetId="8">#REF!</definedName>
    <definedName name="_____EST17">#REF!</definedName>
    <definedName name="_____EST18" localSheetId="8">#REF!</definedName>
    <definedName name="_____EST18">#REF!</definedName>
    <definedName name="_____EST19" localSheetId="8">#REF!</definedName>
    <definedName name="_____EST19">#REF!</definedName>
    <definedName name="_____EST2" localSheetId="8">#REF!</definedName>
    <definedName name="_____EST2">#REF!</definedName>
    <definedName name="_____EST3" localSheetId="8">#REF!</definedName>
    <definedName name="_____EST3">#REF!</definedName>
    <definedName name="_____EST4" localSheetId="8">#REF!</definedName>
    <definedName name="_____EST4">#REF!</definedName>
    <definedName name="_____EST5" localSheetId="8">#REF!</definedName>
    <definedName name="_____EST5">#REF!</definedName>
    <definedName name="_____EST6" localSheetId="8">#REF!</definedName>
    <definedName name="_____EST6">#REF!</definedName>
    <definedName name="_____EST7" localSheetId="8">#REF!</definedName>
    <definedName name="_____EST7">#REF!</definedName>
    <definedName name="_____EST8" localSheetId="8">#REF!</definedName>
    <definedName name="_____EST8">#REF!</definedName>
    <definedName name="_____EST9" localSheetId="8">#REF!</definedName>
    <definedName name="_____EST9">#REF!</definedName>
    <definedName name="_____EXC1" localSheetId="8">#REF!</definedName>
    <definedName name="_____EXC1">#REF!</definedName>
    <definedName name="_____EXC10" localSheetId="8">#REF!</definedName>
    <definedName name="_____EXC10">#REF!</definedName>
    <definedName name="_____EXC11" localSheetId="8">#REF!</definedName>
    <definedName name="_____EXC11">#REF!</definedName>
    <definedName name="_____EXC12" localSheetId="8">#REF!</definedName>
    <definedName name="_____EXC12">#REF!</definedName>
    <definedName name="_____EXC2" localSheetId="8">#REF!</definedName>
    <definedName name="_____EXC2">#REF!</definedName>
    <definedName name="_____EXC3" localSheetId="8">#REF!</definedName>
    <definedName name="_____EXC3">#REF!</definedName>
    <definedName name="_____EXC4" localSheetId="8">#REF!</definedName>
    <definedName name="_____EXC4">#REF!</definedName>
    <definedName name="_____EXC5" localSheetId="8">#REF!</definedName>
    <definedName name="_____EXC5">#REF!</definedName>
    <definedName name="_____EXC6" localSheetId="8">#REF!</definedName>
    <definedName name="_____EXC6">#REF!</definedName>
    <definedName name="_____EXC7" localSheetId="8">#REF!</definedName>
    <definedName name="_____EXC7">#REF!</definedName>
    <definedName name="_____EXC8" localSheetId="8">#REF!</definedName>
    <definedName name="_____EXC8">#REF!</definedName>
    <definedName name="_____EXC9" localSheetId="8">#REF!</definedName>
    <definedName name="_____EXC9">#REF!</definedName>
    <definedName name="_____M14">'[8]Base Datos'!$B$9</definedName>
    <definedName name="_____MAT1">'[9]Base Datos'!$B$43</definedName>
    <definedName name="_____MAT10">'[9]Base Datos'!$B$53</definedName>
    <definedName name="_____MAT11">'[9]Base Datos'!$B$54</definedName>
    <definedName name="_____MAT1111">'[8]Base Datos'!$B$43</definedName>
    <definedName name="_____MAT12">'[9]Base Datos'!$B$55</definedName>
    <definedName name="_____MAT13">'[9]Base Datos'!$B$56</definedName>
    <definedName name="_____MAT14">'[9]Base Datos'!$B$57</definedName>
    <definedName name="_____MAT15">'[9]Base Datos'!$B$58</definedName>
    <definedName name="_____MAT16">'[9]Base Datos'!$B$59</definedName>
    <definedName name="_____MAT17">'[9]Base Datos'!$B$60</definedName>
    <definedName name="_____MAT170">'[10]Base Datos'!$B$212</definedName>
    <definedName name="_____MAT171">'[10]Base Datos'!$B$213</definedName>
    <definedName name="_____MAT18">'[9]Base Datos'!$B$61</definedName>
    <definedName name="_____MAT19">'[9]Base Datos'!$B$62</definedName>
    <definedName name="_____MAT2">'[9]Base Datos'!$B$44</definedName>
    <definedName name="_____MAT20">'[9]Base Datos'!$B$63</definedName>
    <definedName name="_____MAT21">'[9]Base Datos'!$B$64</definedName>
    <definedName name="_____MAT22">'[9]Base Datos'!$B$65</definedName>
    <definedName name="_____MAT23">'[9]Base Datos'!$B$66</definedName>
    <definedName name="_____MAT24">'[9]Base Datos'!$B$67</definedName>
    <definedName name="_____MAT25">'[9]Base Datos'!$B$68</definedName>
    <definedName name="_____MAT26">'[9]Base Datos'!$B$69</definedName>
    <definedName name="_____MAT27">'[9]Base Datos'!$B$70</definedName>
    <definedName name="_____MAT28">'[9]Base Datos'!$B$71</definedName>
    <definedName name="_____MAT29">'[9]Base Datos'!$B$72</definedName>
    <definedName name="_____MAT3">'[9]Base Datos'!$B$45</definedName>
    <definedName name="_____MAT30">'[9]Base Datos'!$B$73</definedName>
    <definedName name="_____MAT31">'[9]Base Datos'!$B$74</definedName>
    <definedName name="_____MAT32">'[9]Base Datos'!$B$75</definedName>
    <definedName name="_____MAT33">'[9]Base Datos'!$B$76</definedName>
    <definedName name="_____MAT34">'[9]Base Datos'!$B$77</definedName>
    <definedName name="_____MAT35">'[9]Base Datos'!$B$78</definedName>
    <definedName name="_____MAT36">'[9]Base Datos'!$B$79</definedName>
    <definedName name="_____MAT37">'[9]Base Datos'!$B$80</definedName>
    <definedName name="_____MAT4">'[9]Base Datos'!$B$46</definedName>
    <definedName name="_____MAT5">'[9]Base Datos'!$B$48</definedName>
    <definedName name="_____MAT6">'[9]Base Datos'!$B$49</definedName>
    <definedName name="_____MAT7">'[9]Base Datos'!$B$50</definedName>
    <definedName name="_____MAT8">'[9]Base Datos'!$B$51</definedName>
    <definedName name="_____MAT832">'[11]Base Datos'!$B$125</definedName>
    <definedName name="_____MAT9">'[9]Base Datos'!$B$52</definedName>
    <definedName name="_____MAY88">'[12]Base Datos'!$B$11</definedName>
    <definedName name="_____MO1">'[9]Base Datos'!$B$216</definedName>
    <definedName name="_____MO10">'[9]Base Datos'!$B$225</definedName>
    <definedName name="_____MO2">'[9]Base Datos'!$B$217</definedName>
    <definedName name="_____MO3">'[9]Base Datos'!$B$218</definedName>
    <definedName name="_____MO4">'[9]Base Datos'!$B$219</definedName>
    <definedName name="_____MO5">'[9]Base Datos'!$B$220</definedName>
    <definedName name="_____MO6">'[9]Base Datos'!$B$221</definedName>
    <definedName name="_____MO7">'[9]Base Datos'!$B$222</definedName>
    <definedName name="_____MO8">'[9]Base Datos'!$B$223</definedName>
    <definedName name="_____MO9">'[9]Base Datos'!$B$224</definedName>
    <definedName name="_____MV1">'[9]Base Datos'!$B$230</definedName>
    <definedName name="_____MV10">'[9]Base Datos'!$B$239</definedName>
    <definedName name="_____MV11">'[9]Base Datos'!$B$240</definedName>
    <definedName name="_____MV12">'[9]Base Datos'!$B$241</definedName>
    <definedName name="_____MV13">'[9]Base Datos'!$B$242</definedName>
    <definedName name="_____MV14">'[9]Base Datos'!$B$243</definedName>
    <definedName name="_____MV15">'[9]Base Datos'!$B$244</definedName>
    <definedName name="_____MV16">'[9]Base Datos'!$B$245</definedName>
    <definedName name="_____MV17">'[9]Base Datos'!$B$246</definedName>
    <definedName name="_____MV18">'[9]Base Datos'!$B$247</definedName>
    <definedName name="_____MV19">'[9]Base Datos'!$B$248</definedName>
    <definedName name="_____MV2">'[9]Base Datos'!$B$231</definedName>
    <definedName name="_____MV20">'[9]Base Datos'!$B$249</definedName>
    <definedName name="_____MV3">'[9]Base Datos'!$B$232</definedName>
    <definedName name="_____MV5">'[9]Base Datos'!$B$234</definedName>
    <definedName name="_____MV6">'[9]Base Datos'!$B$235</definedName>
    <definedName name="_____MV7">'[9]Base Datos'!$B$236</definedName>
    <definedName name="_____MV8">'[9]Base Datos'!$B$237</definedName>
    <definedName name="_____MV9">'[9]Base Datos'!$B$238</definedName>
    <definedName name="_____ORO10" localSheetId="8">#REF!</definedName>
    <definedName name="_____ORO10">#REF!</definedName>
    <definedName name="_____ORO11" localSheetId="8">#REF!</definedName>
    <definedName name="_____ORO11">#REF!</definedName>
    <definedName name="_____ORO12" localSheetId="8">#REF!</definedName>
    <definedName name="_____ORO12">#REF!</definedName>
    <definedName name="_____ORO13" localSheetId="8">#REF!</definedName>
    <definedName name="_____ORO13">#REF!</definedName>
    <definedName name="_____ORO14" localSheetId="8">#REF!</definedName>
    <definedName name="_____ORO14">#REF!</definedName>
    <definedName name="_____ORO15" localSheetId="8">#REF!</definedName>
    <definedName name="_____ORO15">#REF!</definedName>
    <definedName name="_____ORO16" localSheetId="8">#REF!</definedName>
    <definedName name="_____ORO16">#REF!</definedName>
    <definedName name="_____ORO17" localSheetId="8">#REF!</definedName>
    <definedName name="_____ORO17">#REF!</definedName>
    <definedName name="_____ORO18" localSheetId="8">#REF!</definedName>
    <definedName name="_____ORO18">#REF!</definedName>
    <definedName name="_____ORO19" localSheetId="8">#REF!</definedName>
    <definedName name="_____ORO19">#REF!</definedName>
    <definedName name="_____PJ50" localSheetId="8">#REF!</definedName>
    <definedName name="_____PJ50">#REF!</definedName>
    <definedName name="_____pj51" localSheetId="8">#REF!</definedName>
    <definedName name="_____pj51">#REF!</definedName>
    <definedName name="_____PMT5671" localSheetId="8">[5]MEMORIAS!#REF!</definedName>
    <definedName name="_____PMT5671">[5]MEMORIAS!#REF!</definedName>
    <definedName name="_____PMT5805" localSheetId="8">[5]MEMORIAS!#REF!</definedName>
    <definedName name="_____PMT5805">[5]MEMORIAS!#REF!</definedName>
    <definedName name="_____PMT5806" localSheetId="8">[5]MEMORIAS!#REF!</definedName>
    <definedName name="_____PMT5806">[5]MEMORIAS!#REF!</definedName>
    <definedName name="_____PMT5815" localSheetId="8">[5]MEMORIAS!#REF!</definedName>
    <definedName name="_____PMT5815">[5]MEMORIAS!#REF!</definedName>
    <definedName name="_____PMT5820" localSheetId="8">[5]MEMORIAS!#REF!</definedName>
    <definedName name="_____PMT5820">[5]MEMORIAS!#REF!</definedName>
    <definedName name="_____r" localSheetId="8">#REF!</definedName>
    <definedName name="_____r">#REF!</definedName>
    <definedName name="_____tab1" localSheetId="8">#REF!</definedName>
    <definedName name="_____tab1">#REF!</definedName>
    <definedName name="_____tab2" localSheetId="8">#REF!</definedName>
    <definedName name="_____tab2">#REF!</definedName>
    <definedName name="_____tab3" localSheetId="8">#REF!</definedName>
    <definedName name="_____tab3">#REF!</definedName>
    <definedName name="_____TAB4" localSheetId="8">#REF!</definedName>
    <definedName name="_____TAB4">#REF!</definedName>
    <definedName name="_____Vol1">[13]Item!$A:$D</definedName>
    <definedName name="____aiu2">[6]AIU!$J$105</definedName>
    <definedName name="____apu1" localSheetId="8">[3]INSUMOS!#REF!</definedName>
    <definedName name="____apu1">[3]INSUMOS!#REF!</definedName>
    <definedName name="____Cod1">[14]General!$A$5:$A$1281</definedName>
    <definedName name="____CON123">'[8]Base Datos'!$B$8</definedName>
    <definedName name="____EQP1">'[9]Base Datos'!$B$20</definedName>
    <definedName name="____EQP10">'[9]Base Datos'!$B$29</definedName>
    <definedName name="____EQP11">'[9]Base Datos'!$B$30</definedName>
    <definedName name="____EQP12">'[9]Base Datos'!$B$31</definedName>
    <definedName name="____EQP13">'[9]Base Datos'!$B$32</definedName>
    <definedName name="____EQP14">'[9]Base Datos'!$B$33</definedName>
    <definedName name="____EQP15">'[9]Base Datos'!$B$34</definedName>
    <definedName name="____EQP16">'[9]Base Datos'!$B$35</definedName>
    <definedName name="____EQP17">'[9]Base Datos'!$B$36</definedName>
    <definedName name="____EQP18">'[9]Base Datos'!$B$37</definedName>
    <definedName name="____EQP19">'[9]Base Datos'!$B$38</definedName>
    <definedName name="____EQP2">'[9]Base Datos'!$B$21</definedName>
    <definedName name="____EQP20">'[9]Base Datos'!$B$39</definedName>
    <definedName name="____EQP3">'[9]Base Datos'!$B$22</definedName>
    <definedName name="____EQP4">'[9]Base Datos'!$B$23</definedName>
    <definedName name="____EQP5">'[9]Base Datos'!$B$24</definedName>
    <definedName name="____EQP6">'[9]Base Datos'!$B$25</definedName>
    <definedName name="____EQP7">'[9]Base Datos'!$B$26</definedName>
    <definedName name="____EQP8">'[9]Base Datos'!$B$27</definedName>
    <definedName name="____EQP9">'[9]Base Datos'!$B$28</definedName>
    <definedName name="____EST1" localSheetId="8">#REF!</definedName>
    <definedName name="____EST1">#REF!</definedName>
    <definedName name="____EST10" localSheetId="8">#REF!</definedName>
    <definedName name="____EST10">#REF!</definedName>
    <definedName name="____EST11" localSheetId="8">#REF!</definedName>
    <definedName name="____EST11">#REF!</definedName>
    <definedName name="____EST12" localSheetId="8">#REF!</definedName>
    <definedName name="____EST12">#REF!</definedName>
    <definedName name="____EST13" localSheetId="8">#REF!</definedName>
    <definedName name="____EST13">#REF!</definedName>
    <definedName name="____EST14" localSheetId="8">#REF!</definedName>
    <definedName name="____EST14">#REF!</definedName>
    <definedName name="____EST15" localSheetId="8">#REF!</definedName>
    <definedName name="____EST15">#REF!</definedName>
    <definedName name="____EST16" localSheetId="8">#REF!</definedName>
    <definedName name="____EST16">#REF!</definedName>
    <definedName name="____EST17" localSheetId="8">#REF!</definedName>
    <definedName name="____EST17">#REF!</definedName>
    <definedName name="____EST18" localSheetId="8">#REF!</definedName>
    <definedName name="____EST18">#REF!</definedName>
    <definedName name="____EST19" localSheetId="8">#REF!</definedName>
    <definedName name="____EST19">#REF!</definedName>
    <definedName name="____EST2" localSheetId="8">#REF!</definedName>
    <definedName name="____EST2">#REF!</definedName>
    <definedName name="____EST3" localSheetId="8">#REF!</definedName>
    <definedName name="____EST3">#REF!</definedName>
    <definedName name="____EST4" localSheetId="8">#REF!</definedName>
    <definedName name="____EST4">#REF!</definedName>
    <definedName name="____EST5" localSheetId="8">#REF!</definedName>
    <definedName name="____EST5">#REF!</definedName>
    <definedName name="____EST6" localSheetId="8">#REF!</definedName>
    <definedName name="____EST6">#REF!</definedName>
    <definedName name="____EST7" localSheetId="8">#REF!</definedName>
    <definedName name="____EST7">#REF!</definedName>
    <definedName name="____EST8" localSheetId="8">#REF!</definedName>
    <definedName name="____EST8">#REF!</definedName>
    <definedName name="____EST9" localSheetId="8">#REF!</definedName>
    <definedName name="____EST9">#REF!</definedName>
    <definedName name="____EXC1" localSheetId="8">#REF!</definedName>
    <definedName name="____EXC1">#REF!</definedName>
    <definedName name="____EXC10" localSheetId="8">#REF!</definedName>
    <definedName name="____EXC10">#REF!</definedName>
    <definedName name="____EXC11" localSheetId="8">#REF!</definedName>
    <definedName name="____EXC11">#REF!</definedName>
    <definedName name="____EXC12" localSheetId="8">#REF!</definedName>
    <definedName name="____EXC12">#REF!</definedName>
    <definedName name="____EXC2" localSheetId="8">#REF!</definedName>
    <definedName name="____EXC2">#REF!</definedName>
    <definedName name="____EXC3" localSheetId="8">#REF!</definedName>
    <definedName name="____EXC3">#REF!</definedName>
    <definedName name="____EXC4" localSheetId="8">#REF!</definedName>
    <definedName name="____EXC4">#REF!</definedName>
    <definedName name="____EXC5" localSheetId="8">#REF!</definedName>
    <definedName name="____EXC5">#REF!</definedName>
    <definedName name="____EXC6" localSheetId="8">#REF!</definedName>
    <definedName name="____EXC6">#REF!</definedName>
    <definedName name="____EXC7" localSheetId="8">#REF!</definedName>
    <definedName name="____EXC7">#REF!</definedName>
    <definedName name="____EXC8" localSheetId="8">#REF!</definedName>
    <definedName name="____EXC8">#REF!</definedName>
    <definedName name="____EXC9" localSheetId="8">#REF!</definedName>
    <definedName name="____EXC9">#REF!</definedName>
    <definedName name="____M14">'[8]Base Datos'!$B$9</definedName>
    <definedName name="____MAT1">'[9]Base Datos'!$B$43</definedName>
    <definedName name="____MAT10">'[9]Base Datos'!$B$53</definedName>
    <definedName name="____MAT11">'[9]Base Datos'!$B$54</definedName>
    <definedName name="____MAT1111">'[8]Base Datos'!$B$43</definedName>
    <definedName name="____MAT12">'[9]Base Datos'!$B$55</definedName>
    <definedName name="____MAT13">'[9]Base Datos'!$B$56</definedName>
    <definedName name="____MAT14">'[9]Base Datos'!$B$57</definedName>
    <definedName name="____MAT15">'[9]Base Datos'!$B$58</definedName>
    <definedName name="____MAT16">'[9]Base Datos'!$B$59</definedName>
    <definedName name="____MAT17">'[9]Base Datos'!$B$60</definedName>
    <definedName name="____MAT170">'[10]Base Datos'!$B$212</definedName>
    <definedName name="____MAT171">'[10]Base Datos'!$B$213</definedName>
    <definedName name="____MAT18">'[9]Base Datos'!$B$61</definedName>
    <definedName name="____MAT19">'[9]Base Datos'!$B$62</definedName>
    <definedName name="____MAT2">'[9]Base Datos'!$B$44</definedName>
    <definedName name="____MAT20">'[9]Base Datos'!$B$63</definedName>
    <definedName name="____MAT21">'[9]Base Datos'!$B$64</definedName>
    <definedName name="____MAT22">'[9]Base Datos'!$B$65</definedName>
    <definedName name="____MAT23">'[9]Base Datos'!$B$66</definedName>
    <definedName name="____MAT24">'[9]Base Datos'!$B$67</definedName>
    <definedName name="____MAT25">'[9]Base Datos'!$B$68</definedName>
    <definedName name="____MAT26">'[9]Base Datos'!$B$69</definedName>
    <definedName name="____MAT27">'[9]Base Datos'!$B$70</definedName>
    <definedName name="____MAT28">'[9]Base Datos'!$B$71</definedName>
    <definedName name="____MAT29">'[9]Base Datos'!$B$72</definedName>
    <definedName name="____MAT3">'[9]Base Datos'!$B$45</definedName>
    <definedName name="____MAT30">'[9]Base Datos'!$B$73</definedName>
    <definedName name="____MAT31">'[9]Base Datos'!$B$74</definedName>
    <definedName name="____MAT32">'[9]Base Datos'!$B$75</definedName>
    <definedName name="____MAT33">'[9]Base Datos'!$B$76</definedName>
    <definedName name="____MAT34">'[9]Base Datos'!$B$77</definedName>
    <definedName name="____MAT35">'[9]Base Datos'!$B$78</definedName>
    <definedName name="____MAT36">'[9]Base Datos'!$B$79</definedName>
    <definedName name="____MAT37">'[9]Base Datos'!$B$80</definedName>
    <definedName name="____MAT4">'[9]Base Datos'!$B$46</definedName>
    <definedName name="____MAT5">'[9]Base Datos'!$B$48</definedName>
    <definedName name="____MAT6">'[9]Base Datos'!$B$49</definedName>
    <definedName name="____MAT7">'[9]Base Datos'!$B$50</definedName>
    <definedName name="____MAT8">'[9]Base Datos'!$B$51</definedName>
    <definedName name="____MAT832">'[11]Base Datos'!$B$125</definedName>
    <definedName name="____MAT9">'[9]Base Datos'!$B$52</definedName>
    <definedName name="____MAY88">'[12]Base Datos'!$B$11</definedName>
    <definedName name="____MO1">'[9]Base Datos'!$B$216</definedName>
    <definedName name="____MO10">'[9]Base Datos'!$B$225</definedName>
    <definedName name="____MO2">'[9]Base Datos'!$B$217</definedName>
    <definedName name="____MO3">'[9]Base Datos'!$B$218</definedName>
    <definedName name="____MO4">'[9]Base Datos'!$B$219</definedName>
    <definedName name="____MO5">'[9]Base Datos'!$B$220</definedName>
    <definedName name="____MO6">'[9]Base Datos'!$B$221</definedName>
    <definedName name="____MO7">'[9]Base Datos'!$B$222</definedName>
    <definedName name="____MO8">'[9]Base Datos'!$B$223</definedName>
    <definedName name="____MO9">'[9]Base Datos'!$B$224</definedName>
    <definedName name="____MV1">'[9]Base Datos'!$B$230</definedName>
    <definedName name="____MV10">'[9]Base Datos'!$B$239</definedName>
    <definedName name="____MV11">'[9]Base Datos'!$B$240</definedName>
    <definedName name="____MV12">'[9]Base Datos'!$B$241</definedName>
    <definedName name="____MV13">'[9]Base Datos'!$B$242</definedName>
    <definedName name="____MV14">'[9]Base Datos'!$B$243</definedName>
    <definedName name="____MV15">'[9]Base Datos'!$B$244</definedName>
    <definedName name="____MV16">'[9]Base Datos'!$B$245</definedName>
    <definedName name="____MV17">'[9]Base Datos'!$B$246</definedName>
    <definedName name="____MV18">'[9]Base Datos'!$B$247</definedName>
    <definedName name="____MV19">'[9]Base Datos'!$B$248</definedName>
    <definedName name="____MV2">'[9]Base Datos'!$B$231</definedName>
    <definedName name="____MV20">'[9]Base Datos'!$B$249</definedName>
    <definedName name="____MV3">'[9]Base Datos'!$B$232</definedName>
    <definedName name="____MV5">'[9]Base Datos'!$B$234</definedName>
    <definedName name="____MV6">'[9]Base Datos'!$B$235</definedName>
    <definedName name="____MV7">'[9]Base Datos'!$B$236</definedName>
    <definedName name="____MV8">'[9]Base Datos'!$B$237</definedName>
    <definedName name="____MV9">'[9]Base Datos'!$B$238</definedName>
    <definedName name="____ORO10" localSheetId="8">#REF!</definedName>
    <definedName name="____ORO10">#REF!</definedName>
    <definedName name="____ORO11" localSheetId="8">#REF!</definedName>
    <definedName name="____ORO11">#REF!</definedName>
    <definedName name="____ORO12" localSheetId="8">#REF!</definedName>
    <definedName name="____ORO12">#REF!</definedName>
    <definedName name="____ORO13" localSheetId="8">#REF!</definedName>
    <definedName name="____ORO13">#REF!</definedName>
    <definedName name="____ORO14" localSheetId="8">#REF!</definedName>
    <definedName name="____ORO14">#REF!</definedName>
    <definedName name="____ORO15" localSheetId="8">#REF!</definedName>
    <definedName name="____ORO15">#REF!</definedName>
    <definedName name="____ORO16" localSheetId="8">#REF!</definedName>
    <definedName name="____ORO16">#REF!</definedName>
    <definedName name="____ORO17" localSheetId="8">#REF!</definedName>
    <definedName name="____ORO17">#REF!</definedName>
    <definedName name="____ORO18" localSheetId="8">#REF!</definedName>
    <definedName name="____ORO18">#REF!</definedName>
    <definedName name="____ORO19" localSheetId="8">#REF!</definedName>
    <definedName name="____ORO19">#REF!</definedName>
    <definedName name="____PJ50" localSheetId="8">#REF!</definedName>
    <definedName name="____PJ50">#REF!</definedName>
    <definedName name="____pj51" localSheetId="8">#REF!</definedName>
    <definedName name="____pj51">#REF!</definedName>
    <definedName name="____PMT5671" localSheetId="8">[5]MEMORIAS!#REF!</definedName>
    <definedName name="____PMT5671">[5]MEMORIAS!#REF!</definedName>
    <definedName name="____PMT5805" localSheetId="8">[5]MEMORIAS!#REF!</definedName>
    <definedName name="____PMT5805">[5]MEMORIAS!#REF!</definedName>
    <definedName name="____PMT5806" localSheetId="8">[5]MEMORIAS!#REF!</definedName>
    <definedName name="____PMT5806">[5]MEMORIAS!#REF!</definedName>
    <definedName name="____PMT5815" localSheetId="8">[5]MEMORIAS!#REF!</definedName>
    <definedName name="____PMT5815">[5]MEMORIAS!#REF!</definedName>
    <definedName name="____PMT5820" localSheetId="8">[5]MEMORIAS!#REF!</definedName>
    <definedName name="____PMT5820">[5]MEMORIAS!#REF!</definedName>
    <definedName name="____r" localSheetId="8">#REF!</definedName>
    <definedName name="____r">#REF!</definedName>
    <definedName name="____SAL1" localSheetId="8">#REF!</definedName>
    <definedName name="____SAL1">#REF!</definedName>
    <definedName name="____tab1" localSheetId="8">#REF!</definedName>
    <definedName name="____tab1">#REF!</definedName>
    <definedName name="____tab2" localSheetId="8">#REF!</definedName>
    <definedName name="____tab2">#REF!</definedName>
    <definedName name="____tab3" localSheetId="8">#REF!</definedName>
    <definedName name="____tab3">#REF!</definedName>
    <definedName name="____TAB4" localSheetId="8">#REF!</definedName>
    <definedName name="____TAB4">#REF!</definedName>
    <definedName name="____Vol1">[13]Item!$A:$D</definedName>
    <definedName name="___aiu2">[6]AIU!$J$105</definedName>
    <definedName name="___apu1" localSheetId="8">[3]INSUMOS!#REF!</definedName>
    <definedName name="___apu1">[3]INSUMOS!#REF!</definedName>
    <definedName name="___Cod1">[15]General!$A$5:$A$1281</definedName>
    <definedName name="___CON123">'[8]Base Datos'!$B$8</definedName>
    <definedName name="___EQP1">'[16]Base Datos'!$B$20</definedName>
    <definedName name="___EQP10">'[16]Base Datos'!$B$29</definedName>
    <definedName name="___EQP11">'[16]Base Datos'!$B$30</definedName>
    <definedName name="___EQP12">'[16]Base Datos'!$B$31</definedName>
    <definedName name="___EQP13">'[16]Base Datos'!$B$32</definedName>
    <definedName name="___EQP14">'[16]Base Datos'!$B$33</definedName>
    <definedName name="___EQP15">'[16]Base Datos'!$B$34</definedName>
    <definedName name="___EQP16">'[16]Base Datos'!$B$35</definedName>
    <definedName name="___EQP17">'[16]Base Datos'!$B$36</definedName>
    <definedName name="___EQP18">'[16]Base Datos'!$B$37</definedName>
    <definedName name="___EQP19">'[16]Base Datos'!$B$38</definedName>
    <definedName name="___EQP2">'[16]Base Datos'!$B$21</definedName>
    <definedName name="___EQP20">'[16]Base Datos'!$B$39</definedName>
    <definedName name="___EQP3">'[16]Base Datos'!$B$22</definedName>
    <definedName name="___EQP4">'[16]Base Datos'!$B$23</definedName>
    <definedName name="___EQP5">'[16]Base Datos'!$B$24</definedName>
    <definedName name="___EQP6">'[16]Base Datos'!$B$25</definedName>
    <definedName name="___EQP7">'[16]Base Datos'!$B$26</definedName>
    <definedName name="___EQP8">'[16]Base Datos'!$B$27</definedName>
    <definedName name="___EQP9">'[16]Base Datos'!$B$28</definedName>
    <definedName name="___EST1" localSheetId="8">#REF!</definedName>
    <definedName name="___EST1">#REF!</definedName>
    <definedName name="___EST10" localSheetId="8">#REF!</definedName>
    <definedName name="___EST10">#REF!</definedName>
    <definedName name="___EST11" localSheetId="8">#REF!</definedName>
    <definedName name="___EST11">#REF!</definedName>
    <definedName name="___EST12" localSheetId="8">#REF!</definedName>
    <definedName name="___EST12">#REF!</definedName>
    <definedName name="___EST13" localSheetId="8">#REF!</definedName>
    <definedName name="___EST13">#REF!</definedName>
    <definedName name="___EST14" localSheetId="8">#REF!</definedName>
    <definedName name="___EST14">#REF!</definedName>
    <definedName name="___EST15" localSheetId="8">#REF!</definedName>
    <definedName name="___EST15">#REF!</definedName>
    <definedName name="___EST16" localSheetId="8">#REF!</definedName>
    <definedName name="___EST16">#REF!</definedName>
    <definedName name="___EST17" localSheetId="8">#REF!</definedName>
    <definedName name="___EST17">#REF!</definedName>
    <definedName name="___EST18" localSheetId="8">#REF!</definedName>
    <definedName name="___EST18">#REF!</definedName>
    <definedName name="___EST19" localSheetId="8">#REF!</definedName>
    <definedName name="___EST19">#REF!</definedName>
    <definedName name="___EST2" localSheetId="8">#REF!</definedName>
    <definedName name="___EST2">#REF!</definedName>
    <definedName name="___EST3" localSheetId="8">#REF!</definedName>
    <definedName name="___EST3">#REF!</definedName>
    <definedName name="___EST4" localSheetId="8">#REF!</definedName>
    <definedName name="___EST4">#REF!</definedName>
    <definedName name="___EST5" localSheetId="8">#REF!</definedName>
    <definedName name="___EST5">#REF!</definedName>
    <definedName name="___EST6" localSheetId="8">#REF!</definedName>
    <definedName name="___EST6">#REF!</definedName>
    <definedName name="___EST7" localSheetId="8">#REF!</definedName>
    <definedName name="___EST7">#REF!</definedName>
    <definedName name="___EST8" localSheetId="8">#REF!</definedName>
    <definedName name="___EST8">#REF!</definedName>
    <definedName name="___EST9" localSheetId="8">#REF!</definedName>
    <definedName name="___EST9">#REF!</definedName>
    <definedName name="___ETR13" localSheetId="8">#REF!</definedName>
    <definedName name="___ETR13">#REF!</definedName>
    <definedName name="___EXC1" localSheetId="8">#REF!</definedName>
    <definedName name="___EXC1">#REF!</definedName>
    <definedName name="___EXC10" localSheetId="8">#REF!</definedName>
    <definedName name="___EXC10">#REF!</definedName>
    <definedName name="___EXC11" localSheetId="8">#REF!</definedName>
    <definedName name="___EXC11">#REF!</definedName>
    <definedName name="___EXC12" localSheetId="8">#REF!</definedName>
    <definedName name="___EXC12">#REF!</definedName>
    <definedName name="___EXC2" localSheetId="8">#REF!</definedName>
    <definedName name="___EXC2">#REF!</definedName>
    <definedName name="___EXC3" localSheetId="8">#REF!</definedName>
    <definedName name="___EXC3">#REF!</definedName>
    <definedName name="___EXC4" localSheetId="8">#REF!</definedName>
    <definedName name="___EXC4">#REF!</definedName>
    <definedName name="___EXC5" localSheetId="8">#REF!</definedName>
    <definedName name="___EXC5">#REF!</definedName>
    <definedName name="___EXC6" localSheetId="8">#REF!</definedName>
    <definedName name="___EXC6">#REF!</definedName>
    <definedName name="___EXC7" localSheetId="8">#REF!</definedName>
    <definedName name="___EXC7">#REF!</definedName>
    <definedName name="___EXC8" localSheetId="8">#REF!</definedName>
    <definedName name="___EXC8">#REF!</definedName>
    <definedName name="___EXC9" localSheetId="8">#REF!</definedName>
    <definedName name="___EXC9">#REF!</definedName>
    <definedName name="___F">[17]RESUMEN!$D$52</definedName>
    <definedName name="___M14">'[8]Base Datos'!$B$9</definedName>
    <definedName name="___MAT1">'[16]Base Datos'!$B$43</definedName>
    <definedName name="___MAT10">'[16]Base Datos'!$B$53</definedName>
    <definedName name="___MAT11">'[16]Base Datos'!$B$54</definedName>
    <definedName name="___MAT1111">'[8]Base Datos'!$B$43</definedName>
    <definedName name="___MAT12">'[16]Base Datos'!$B$55</definedName>
    <definedName name="___MAT13">'[16]Base Datos'!$B$56</definedName>
    <definedName name="___MAT14">'[16]Base Datos'!$B$57</definedName>
    <definedName name="___MAT15">'[16]Base Datos'!$B$58</definedName>
    <definedName name="___MAT16">'[16]Base Datos'!$B$59</definedName>
    <definedName name="___MAT17">'[16]Base Datos'!$B$60</definedName>
    <definedName name="___MAT170">'[10]Base Datos'!$B$212</definedName>
    <definedName name="___MAT171">'[10]Base Datos'!$B$213</definedName>
    <definedName name="___MAT18">'[16]Base Datos'!$B$61</definedName>
    <definedName name="___MAT19">'[16]Base Datos'!$B$62</definedName>
    <definedName name="___MAT2">'[16]Base Datos'!$B$44</definedName>
    <definedName name="___MAT20">'[16]Base Datos'!$B$63</definedName>
    <definedName name="___MAT21">'[16]Base Datos'!$B$64</definedName>
    <definedName name="___MAT22">'[16]Base Datos'!$B$65</definedName>
    <definedName name="___MAT23">'[16]Base Datos'!$B$66</definedName>
    <definedName name="___MAT24">'[16]Base Datos'!$B$67</definedName>
    <definedName name="___MAT25">'[16]Base Datos'!$B$68</definedName>
    <definedName name="___MAT26">'[16]Base Datos'!$B$69</definedName>
    <definedName name="___MAT27">'[16]Base Datos'!$B$70</definedName>
    <definedName name="___MAT28">'[16]Base Datos'!$B$71</definedName>
    <definedName name="___MAT29">'[16]Base Datos'!$B$72</definedName>
    <definedName name="___MAT3">'[16]Base Datos'!$B$45</definedName>
    <definedName name="___MAT30">'[16]Base Datos'!$B$73</definedName>
    <definedName name="___MAT31">'[16]Base Datos'!$B$74</definedName>
    <definedName name="___MAT32">'[16]Base Datos'!$B$75</definedName>
    <definedName name="___MAT33">'[16]Base Datos'!$B$76</definedName>
    <definedName name="___MAT34">'[16]Base Datos'!$B$77</definedName>
    <definedName name="___MAT35">'[16]Base Datos'!$B$78</definedName>
    <definedName name="___MAT36">'[16]Base Datos'!$B$79</definedName>
    <definedName name="___MAT37">'[16]Base Datos'!$B$80</definedName>
    <definedName name="___MAT4">'[16]Base Datos'!$B$46</definedName>
    <definedName name="___MAT5">'[16]Base Datos'!$B$48</definedName>
    <definedName name="___MAT6">'[16]Base Datos'!$B$49</definedName>
    <definedName name="___MAT7">'[16]Base Datos'!$B$50</definedName>
    <definedName name="___MAT8">'[16]Base Datos'!$B$51</definedName>
    <definedName name="___MAT832">'[11]Base Datos'!$B$125</definedName>
    <definedName name="___MAT9">'[16]Base Datos'!$B$52</definedName>
    <definedName name="___MAY88">'[12]Base Datos'!$B$11</definedName>
    <definedName name="___MO1">'[16]Base Datos'!$B$216</definedName>
    <definedName name="___MO10">'[16]Base Datos'!$B$225</definedName>
    <definedName name="___MO2">'[16]Base Datos'!$B$217</definedName>
    <definedName name="___MO3">'[16]Base Datos'!$B$218</definedName>
    <definedName name="___MO4">'[16]Base Datos'!$B$219</definedName>
    <definedName name="___MO5">'[16]Base Datos'!$B$220</definedName>
    <definedName name="___MO6">'[16]Base Datos'!$B$221</definedName>
    <definedName name="___MO7">'[16]Base Datos'!$B$222</definedName>
    <definedName name="___MO8">'[16]Base Datos'!$B$223</definedName>
    <definedName name="___MO9">'[16]Base Datos'!$B$224</definedName>
    <definedName name="___MV1">'[16]Base Datos'!$B$230</definedName>
    <definedName name="___MV10">'[16]Base Datos'!$B$239</definedName>
    <definedName name="___MV11">'[16]Base Datos'!$B$240</definedName>
    <definedName name="___MV12">'[16]Base Datos'!$B$241</definedName>
    <definedName name="___MV13">'[16]Base Datos'!$B$242</definedName>
    <definedName name="___MV14">'[16]Base Datos'!$B$243</definedName>
    <definedName name="___MV15">'[16]Base Datos'!$B$244</definedName>
    <definedName name="___MV16">'[16]Base Datos'!$B$245</definedName>
    <definedName name="___MV17">'[16]Base Datos'!$B$246</definedName>
    <definedName name="___MV18">'[16]Base Datos'!$B$247</definedName>
    <definedName name="___MV19">'[16]Base Datos'!$B$248</definedName>
    <definedName name="___MV2">'[16]Base Datos'!$B$231</definedName>
    <definedName name="___MV20">'[16]Base Datos'!$B$249</definedName>
    <definedName name="___MV3">'[16]Base Datos'!$B$232</definedName>
    <definedName name="___MV5">'[16]Base Datos'!$B$234</definedName>
    <definedName name="___MV6">'[16]Base Datos'!$B$235</definedName>
    <definedName name="___MV7">'[16]Base Datos'!$B$236</definedName>
    <definedName name="___MV8">'[16]Base Datos'!$B$237</definedName>
    <definedName name="___MV9">'[16]Base Datos'!$B$238</definedName>
    <definedName name="___ORO10" localSheetId="8">#REF!</definedName>
    <definedName name="___ORO10">#REF!</definedName>
    <definedName name="___ORO11" localSheetId="8">#REF!</definedName>
    <definedName name="___ORO11">#REF!</definedName>
    <definedName name="___ORO12" localSheetId="8">#REF!</definedName>
    <definedName name="___ORO12">#REF!</definedName>
    <definedName name="___ORO13" localSheetId="8">#REF!</definedName>
    <definedName name="___ORO13">#REF!</definedName>
    <definedName name="___ORO14" localSheetId="8">#REF!</definedName>
    <definedName name="___ORO14">#REF!</definedName>
    <definedName name="___ORO15" localSheetId="8">#REF!</definedName>
    <definedName name="___ORO15">#REF!</definedName>
    <definedName name="___ORO16" localSheetId="8">#REF!</definedName>
    <definedName name="___ORO16">#REF!</definedName>
    <definedName name="___ORO17" localSheetId="8">#REF!</definedName>
    <definedName name="___ORO17">#REF!</definedName>
    <definedName name="___ORO18" localSheetId="8">#REF!</definedName>
    <definedName name="___ORO18">#REF!</definedName>
    <definedName name="___ORO19" localSheetId="8">#REF!</definedName>
    <definedName name="___ORO19">#REF!</definedName>
    <definedName name="___PJ50" localSheetId="8">#REF!</definedName>
    <definedName name="___PJ50">#REF!</definedName>
    <definedName name="___pj51" localSheetId="8">#REF!</definedName>
    <definedName name="___pj51">#REF!</definedName>
    <definedName name="___PMT5671" localSheetId="8">[5]MEMORIAS!#REF!</definedName>
    <definedName name="___PMT5671">[5]MEMORIAS!#REF!</definedName>
    <definedName name="___PMT5805" localSheetId="8">[5]MEMORIAS!#REF!</definedName>
    <definedName name="___PMT5805">[5]MEMORIAS!#REF!</definedName>
    <definedName name="___PMT5806" localSheetId="8">[5]MEMORIAS!#REF!</definedName>
    <definedName name="___PMT5806">[5]MEMORIAS!#REF!</definedName>
    <definedName name="___PMT5815" localSheetId="8">[5]MEMORIAS!#REF!</definedName>
    <definedName name="___PMT5815">[5]MEMORIAS!#REF!</definedName>
    <definedName name="___PMT5820" localSheetId="8">[5]MEMORIAS!#REF!</definedName>
    <definedName name="___PMT5820">[5]MEMORIAS!#REF!</definedName>
    <definedName name="___r" localSheetId="8">#REF!</definedName>
    <definedName name="___r">#REF!</definedName>
    <definedName name="___tab1" localSheetId="8">#REF!</definedName>
    <definedName name="___tab1">#REF!</definedName>
    <definedName name="___tab2" localSheetId="8">#REF!</definedName>
    <definedName name="___tab2">#REF!</definedName>
    <definedName name="___tab3" localSheetId="8">#REF!</definedName>
    <definedName name="___tab3">#REF!</definedName>
    <definedName name="___TAB4" localSheetId="8">#REF!</definedName>
    <definedName name="___TAB4">#REF!</definedName>
    <definedName name="___Vol1">[13]Item!$A:$D</definedName>
    <definedName name="__123Graph_AMAIN" localSheetId="8" hidden="1">'[18]ETAPA 50 SMMLV'!#REF!</definedName>
    <definedName name="__123Graph_AMAIN" hidden="1">'[18]ETAPA 50 SMMLV'!#REF!</definedName>
    <definedName name="__123Graph_BMAIN" localSheetId="8" hidden="1">'[18]ETAPA 50 SMMLV'!#REF!</definedName>
    <definedName name="__123Graph_BMAIN" hidden="1">'[18]ETAPA 50 SMMLV'!#REF!</definedName>
    <definedName name="__123Graph_XMAIN" localSheetId="8" hidden="1">'[18]ETAPA 50 SMMLV'!#REF!</definedName>
    <definedName name="__123Graph_XMAIN" hidden="1">'[18]ETAPA 50 SMMLV'!#REF!</definedName>
    <definedName name="__1Excel_BuiltIn_Print_Area_1_1_1" localSheetId="8">#REF!</definedName>
    <definedName name="__1Excel_BuiltIn_Print_Area_1_1_1">#REF!</definedName>
    <definedName name="__2Excel_BuiltIn_Print_Titles_1_1_1_1" localSheetId="8">#REF!</definedName>
    <definedName name="__2Excel_BuiltIn_Print_Titles_1_1_1_1">#REF!</definedName>
    <definedName name="__aiu2">[6]AIU!$J$105</definedName>
    <definedName name="__apu1" localSheetId="8">[3]INSUMOS!#REF!</definedName>
    <definedName name="__apu1">[3]INSUMOS!#REF!</definedName>
    <definedName name="__Cod1">[7]General!$A$28:$A$1048</definedName>
    <definedName name="__CON123">'[8]Base Datos'!$B$8</definedName>
    <definedName name="__EQP1">'[16]Base Datos'!$B$20</definedName>
    <definedName name="__EQP10">'[16]Base Datos'!$B$29</definedName>
    <definedName name="__EQP11">'[16]Base Datos'!$B$30</definedName>
    <definedName name="__EQP12">'[16]Base Datos'!$B$31</definedName>
    <definedName name="__EQP13">'[16]Base Datos'!$B$32</definedName>
    <definedName name="__EQP14">'[16]Base Datos'!$B$33</definedName>
    <definedName name="__EQP15">'[16]Base Datos'!$B$34</definedName>
    <definedName name="__EQP16">'[16]Base Datos'!$B$35</definedName>
    <definedName name="__EQP17">'[16]Base Datos'!$B$36</definedName>
    <definedName name="__EQP18">'[16]Base Datos'!$B$37</definedName>
    <definedName name="__EQP19">'[16]Base Datos'!$B$38</definedName>
    <definedName name="__EQP2">'[16]Base Datos'!$B$21</definedName>
    <definedName name="__EQP20">'[16]Base Datos'!$B$39</definedName>
    <definedName name="__EQP3">'[16]Base Datos'!$B$22</definedName>
    <definedName name="__EQP4">'[16]Base Datos'!$B$23</definedName>
    <definedName name="__EQP5">'[16]Base Datos'!$B$24</definedName>
    <definedName name="__EQP6">'[16]Base Datos'!$B$25</definedName>
    <definedName name="__EQP7">'[16]Base Datos'!$B$26</definedName>
    <definedName name="__EQP8">'[16]Base Datos'!$B$27</definedName>
    <definedName name="__EQP9">'[16]Base Datos'!$B$28</definedName>
    <definedName name="__EST1" localSheetId="8">#REF!</definedName>
    <definedName name="__EST1">#REF!</definedName>
    <definedName name="__EST10" localSheetId="8">#REF!</definedName>
    <definedName name="__EST10">#REF!</definedName>
    <definedName name="__EST11" localSheetId="8">#REF!</definedName>
    <definedName name="__EST11">#REF!</definedName>
    <definedName name="__EST12" localSheetId="8">#REF!</definedName>
    <definedName name="__EST12">#REF!</definedName>
    <definedName name="__EST13" localSheetId="8">#REF!</definedName>
    <definedName name="__EST13">#REF!</definedName>
    <definedName name="__EST14" localSheetId="8">#REF!</definedName>
    <definedName name="__EST14">#REF!</definedName>
    <definedName name="__EST15" localSheetId="8">#REF!</definedName>
    <definedName name="__EST15">#REF!</definedName>
    <definedName name="__EST16" localSheetId="8">#REF!</definedName>
    <definedName name="__EST16">#REF!</definedName>
    <definedName name="__EST17" localSheetId="8">#REF!</definedName>
    <definedName name="__EST17">#REF!</definedName>
    <definedName name="__EST18" localSheetId="8">#REF!</definedName>
    <definedName name="__EST18">#REF!</definedName>
    <definedName name="__EST19" localSheetId="8">#REF!</definedName>
    <definedName name="__EST19">#REF!</definedName>
    <definedName name="__EST2" localSheetId="8">#REF!</definedName>
    <definedName name="__EST2">#REF!</definedName>
    <definedName name="__EST23" localSheetId="8">#REF!</definedName>
    <definedName name="__EST23">#REF!</definedName>
    <definedName name="__EST3" localSheetId="8">#REF!</definedName>
    <definedName name="__EST3">#REF!</definedName>
    <definedName name="__EST4" localSheetId="8">#REF!</definedName>
    <definedName name="__EST4">#REF!</definedName>
    <definedName name="__EST5" localSheetId="8">#REF!</definedName>
    <definedName name="__EST5">#REF!</definedName>
    <definedName name="__EST6" localSheetId="8">#REF!</definedName>
    <definedName name="__EST6">#REF!</definedName>
    <definedName name="__EST7" localSheetId="8">#REF!</definedName>
    <definedName name="__EST7">#REF!</definedName>
    <definedName name="__EST8" localSheetId="8">#REF!</definedName>
    <definedName name="__EST8">#REF!</definedName>
    <definedName name="__EST9" localSheetId="8">#REF!</definedName>
    <definedName name="__EST9">#REF!</definedName>
    <definedName name="__ETR13" localSheetId="8">#REF!</definedName>
    <definedName name="__ETR13">#REF!</definedName>
    <definedName name="__EXC1" localSheetId="8">#REF!</definedName>
    <definedName name="__EXC1">#REF!</definedName>
    <definedName name="__EXC10" localSheetId="8">#REF!</definedName>
    <definedName name="__EXC10">#REF!</definedName>
    <definedName name="__EXC11" localSheetId="8">#REF!</definedName>
    <definedName name="__EXC11">#REF!</definedName>
    <definedName name="__EXC12" localSheetId="8">#REF!</definedName>
    <definedName name="__EXC12">#REF!</definedName>
    <definedName name="__EXC2" localSheetId="8">#REF!</definedName>
    <definedName name="__EXC2">#REF!</definedName>
    <definedName name="__EXC3" localSheetId="8">#REF!</definedName>
    <definedName name="__EXC3">#REF!</definedName>
    <definedName name="__EXC4" localSheetId="8">#REF!</definedName>
    <definedName name="__EXC4">#REF!</definedName>
    <definedName name="__EXC5" localSheetId="8">#REF!</definedName>
    <definedName name="__EXC5">#REF!</definedName>
    <definedName name="__EXC6" localSheetId="8">#REF!</definedName>
    <definedName name="__EXC6">#REF!</definedName>
    <definedName name="__EXC7" localSheetId="8">#REF!</definedName>
    <definedName name="__EXC7">#REF!</definedName>
    <definedName name="__EXC8" localSheetId="8">#REF!</definedName>
    <definedName name="__EXC8">#REF!</definedName>
    <definedName name="__EXC9" localSheetId="8">#REF!</definedName>
    <definedName name="__EXC9">#REF!</definedName>
    <definedName name="__M14">'[8]Base Datos'!$B$9</definedName>
    <definedName name="__MAT1">'[16]Base Datos'!$B$43</definedName>
    <definedName name="__MAT10">'[16]Base Datos'!$B$53</definedName>
    <definedName name="__MAT11">'[16]Base Datos'!$B$54</definedName>
    <definedName name="__MAT1111">'[8]Base Datos'!$B$43</definedName>
    <definedName name="__MAT12">'[16]Base Datos'!$B$55</definedName>
    <definedName name="__MAT13">'[16]Base Datos'!$B$56</definedName>
    <definedName name="__MAT14">'[16]Base Datos'!$B$57</definedName>
    <definedName name="__MAT15">'[16]Base Datos'!$B$58</definedName>
    <definedName name="__MAT16">'[16]Base Datos'!$B$59</definedName>
    <definedName name="__MAT17">'[16]Base Datos'!$B$60</definedName>
    <definedName name="__MAT170">'[10]Base Datos'!$B$212</definedName>
    <definedName name="__MAT171">'[10]Base Datos'!$B$213</definedName>
    <definedName name="__MAT18">'[16]Base Datos'!$B$61</definedName>
    <definedName name="__MAT19">'[16]Base Datos'!$B$62</definedName>
    <definedName name="__MAT2">'[16]Base Datos'!$B$44</definedName>
    <definedName name="__MAT20">'[16]Base Datos'!$B$63</definedName>
    <definedName name="__MAT21">'[16]Base Datos'!$B$64</definedName>
    <definedName name="__MAT22">'[16]Base Datos'!$B$65</definedName>
    <definedName name="__MAT23">'[16]Base Datos'!$B$66</definedName>
    <definedName name="__MAT24">'[16]Base Datos'!$B$67</definedName>
    <definedName name="__MAT25">'[16]Base Datos'!$B$68</definedName>
    <definedName name="__MAT26">'[16]Base Datos'!$B$69</definedName>
    <definedName name="__MAT27">'[16]Base Datos'!$B$70</definedName>
    <definedName name="__MAT28">'[16]Base Datos'!$B$71</definedName>
    <definedName name="__MAT29">'[16]Base Datos'!$B$72</definedName>
    <definedName name="__MAT3">'[16]Base Datos'!$B$45</definedName>
    <definedName name="__MAT30">'[16]Base Datos'!$B$73</definedName>
    <definedName name="__MAT31">'[16]Base Datos'!$B$74</definedName>
    <definedName name="__MAT32">'[16]Base Datos'!$B$75</definedName>
    <definedName name="__MAT33">'[16]Base Datos'!$B$76</definedName>
    <definedName name="__MAT34">'[16]Base Datos'!$B$77</definedName>
    <definedName name="__MAT35">'[16]Base Datos'!$B$78</definedName>
    <definedName name="__MAT36">'[16]Base Datos'!$B$79</definedName>
    <definedName name="__MAT37">'[16]Base Datos'!$B$80</definedName>
    <definedName name="__MAT4">'[16]Base Datos'!$B$46</definedName>
    <definedName name="__MAT5">'[16]Base Datos'!$B$48</definedName>
    <definedName name="__MAT6">'[16]Base Datos'!$B$49</definedName>
    <definedName name="__MAT7">'[16]Base Datos'!$B$50</definedName>
    <definedName name="__MAT8">'[16]Base Datos'!$B$51</definedName>
    <definedName name="__MAT832">'[11]Base Datos'!$B$125</definedName>
    <definedName name="__MAT9">'[16]Base Datos'!$B$52</definedName>
    <definedName name="__MAY88">'[12]Base Datos'!$B$11</definedName>
    <definedName name="__MO1">'[16]Base Datos'!$B$216</definedName>
    <definedName name="__MO10">'[16]Base Datos'!$B$225</definedName>
    <definedName name="__MO2">'[16]Base Datos'!$B$217</definedName>
    <definedName name="__MO3">'[16]Base Datos'!$B$218</definedName>
    <definedName name="__MO4">'[16]Base Datos'!$B$219</definedName>
    <definedName name="__MO5">'[16]Base Datos'!$B$220</definedName>
    <definedName name="__MO6">'[16]Base Datos'!$B$221</definedName>
    <definedName name="__MO7">'[16]Base Datos'!$B$222</definedName>
    <definedName name="__MO8">'[16]Base Datos'!$B$223</definedName>
    <definedName name="__MO9">'[16]Base Datos'!$B$224</definedName>
    <definedName name="__MV1">'[16]Base Datos'!$B$230</definedName>
    <definedName name="__MV10">'[16]Base Datos'!$B$239</definedName>
    <definedName name="__MV11">'[16]Base Datos'!$B$240</definedName>
    <definedName name="__MV12">'[16]Base Datos'!$B$241</definedName>
    <definedName name="__MV13">'[16]Base Datos'!$B$242</definedName>
    <definedName name="__MV14">'[16]Base Datos'!$B$243</definedName>
    <definedName name="__MV15">'[16]Base Datos'!$B$244</definedName>
    <definedName name="__MV16">'[16]Base Datos'!$B$245</definedName>
    <definedName name="__MV17">'[16]Base Datos'!$B$246</definedName>
    <definedName name="__MV18">'[16]Base Datos'!$B$247</definedName>
    <definedName name="__MV19">'[16]Base Datos'!$B$248</definedName>
    <definedName name="__MV2">'[16]Base Datos'!$B$231</definedName>
    <definedName name="__MV20">'[16]Base Datos'!$B$249</definedName>
    <definedName name="__MV3">'[16]Base Datos'!$B$232</definedName>
    <definedName name="__MV5">'[16]Base Datos'!$B$234</definedName>
    <definedName name="__MV6">'[16]Base Datos'!$B$235</definedName>
    <definedName name="__MV7">'[16]Base Datos'!$B$236</definedName>
    <definedName name="__MV8">'[16]Base Datos'!$B$237</definedName>
    <definedName name="__MV9">'[16]Base Datos'!$B$238</definedName>
    <definedName name="__ORO10" localSheetId="8">#REF!</definedName>
    <definedName name="__ORO10">#REF!</definedName>
    <definedName name="__ORO11" localSheetId="8">#REF!</definedName>
    <definedName name="__ORO11">#REF!</definedName>
    <definedName name="__ORO12" localSheetId="8">#REF!</definedName>
    <definedName name="__ORO12">#REF!</definedName>
    <definedName name="__ORO13" localSheetId="8">#REF!</definedName>
    <definedName name="__ORO13">#REF!</definedName>
    <definedName name="__ORO14" localSheetId="8">#REF!</definedName>
    <definedName name="__ORO14">#REF!</definedName>
    <definedName name="__ORO15" localSheetId="8">#REF!</definedName>
    <definedName name="__ORO15">#REF!</definedName>
    <definedName name="__ORO16" localSheetId="8">#REF!</definedName>
    <definedName name="__ORO16">#REF!</definedName>
    <definedName name="__ORO17" localSheetId="8">#REF!</definedName>
    <definedName name="__ORO17">#REF!</definedName>
    <definedName name="__ORO18" localSheetId="8">#REF!</definedName>
    <definedName name="__ORO18">#REF!</definedName>
    <definedName name="__ORO19" localSheetId="8">#REF!</definedName>
    <definedName name="__ORO19">#REF!</definedName>
    <definedName name="__PJ50" localSheetId="8">#REF!</definedName>
    <definedName name="__PJ50">#REF!</definedName>
    <definedName name="__pj51" localSheetId="8">#REF!</definedName>
    <definedName name="__pj51">#REF!</definedName>
    <definedName name="__PMT5671" localSheetId="8">[5]MEMORIAS!#REF!</definedName>
    <definedName name="__PMT5671">[5]MEMORIAS!#REF!</definedName>
    <definedName name="__PMT5805" localSheetId="8">[5]MEMORIAS!#REF!</definedName>
    <definedName name="__PMT5805">[5]MEMORIAS!#REF!</definedName>
    <definedName name="__PMT5806" localSheetId="8">[5]MEMORIAS!#REF!</definedName>
    <definedName name="__PMT5806">[5]MEMORIAS!#REF!</definedName>
    <definedName name="__PMT5815" localSheetId="8">[5]MEMORIAS!#REF!</definedName>
    <definedName name="__PMT5815">[5]MEMORIAS!#REF!</definedName>
    <definedName name="__PMT5820" localSheetId="8">[5]MEMORIAS!#REF!</definedName>
    <definedName name="__PMT5820">[5]MEMORIAS!#REF!</definedName>
    <definedName name="__r" localSheetId="8">#REF!</definedName>
    <definedName name="__r">#REF!</definedName>
    <definedName name="__tab1" localSheetId="8">#REF!</definedName>
    <definedName name="__tab1">#REF!</definedName>
    <definedName name="__tab2" localSheetId="8">#REF!</definedName>
    <definedName name="__tab2">#REF!</definedName>
    <definedName name="__tab3" localSheetId="8">#REF!</definedName>
    <definedName name="__tab3">#REF!</definedName>
    <definedName name="__TAB4" localSheetId="8">#REF!</definedName>
    <definedName name="__TAB4">#REF!</definedName>
    <definedName name="__Vol1">[13]Item!$A:$D</definedName>
    <definedName name="_19Excel_BuiltIn_Print_Area_1_1_1" localSheetId="8">#REF!</definedName>
    <definedName name="_19Excel_BuiltIn_Print_Area_1_1_1">#REF!</definedName>
    <definedName name="_1Excel_BuiltIn_Print_Area_1_1" localSheetId="8">#REF!</definedName>
    <definedName name="_1Excel_BuiltIn_Print_Area_1_1">#REF!</definedName>
    <definedName name="_1Excel_BuiltIn_Print_Area_1_1_1" localSheetId="8">#REF!</definedName>
    <definedName name="_1Excel_BuiltIn_Print_Area_1_1_1">#REF!</definedName>
    <definedName name="_1Sin_nombre" localSheetId="8">#REF!</definedName>
    <definedName name="_1Sin_nombre">#REF!</definedName>
    <definedName name="_25Excel_BuiltIn_Print_Titles_1_1_1_1" localSheetId="8">#REF!</definedName>
    <definedName name="_25Excel_BuiltIn_Print_Titles_1_1_1_1">#REF!</definedName>
    <definedName name="_2Excel_BuiltIn_Print_Titles_1_1_1_1" localSheetId="8">#REF!</definedName>
    <definedName name="_2Excel_BuiltIn_Print_Titles_1_1_1_1">#REF!</definedName>
    <definedName name="_a1" hidden="1">{"TAB1",#N/A,TRUE,"GENERAL";"TAB2",#N/A,TRUE,"GENERAL";"TAB3",#N/A,TRUE,"GENERAL";"TAB4",#N/A,TRUE,"GENERAL";"TAB5",#N/A,TRUE,"GENERAL"}</definedName>
    <definedName name="_A17000" localSheetId="8">#REF!</definedName>
    <definedName name="_A17000">#REF!</definedName>
    <definedName name="_A20000" localSheetId="8">#REF!</definedName>
    <definedName name="_A20000">#REF!</definedName>
    <definedName name="_A251140" localSheetId="8">#REF!</definedName>
    <definedName name="_A251140">#REF!</definedName>
    <definedName name="_A251150" localSheetId="8">#REF!</definedName>
    <definedName name="_A251150">#REF!</definedName>
    <definedName name="_a3" hidden="1">{"TAB1",#N/A,TRUE,"GENERAL";"TAB2",#N/A,TRUE,"GENERAL";"TAB3",#N/A,TRUE,"GENERAL";"TAB4",#N/A,TRUE,"GENERAL";"TAB5",#N/A,TRUE,"GENERAL"}</definedName>
    <definedName name="_A30000" localSheetId="8">#REF!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DH12">[19]BASE!$D$218</definedName>
    <definedName name="_ADM12">[19]BASE!$D$219</definedName>
    <definedName name="_ADM4">[19]BASE!$D$120</definedName>
    <definedName name="_aiu2">[6]AIU!$J$105</definedName>
    <definedName name="_apu1" localSheetId="8">[3]INSUMOS!#REF!</definedName>
    <definedName name="_apu1">[3]INSUMOS!#REF!</definedName>
    <definedName name="_APU10">[20]APU!$G$499</definedName>
    <definedName name="_APU11">[20]APU!$G$543</definedName>
    <definedName name="_APU13">[20]APU!$G$633</definedName>
    <definedName name="_APU14">[20]APU!$G$1439</definedName>
    <definedName name="_APU15">[20]APU!$G$1482</definedName>
    <definedName name="_APU18">[20]APU!$G$885</definedName>
    <definedName name="_APU2">[20]APU!$G$84</definedName>
    <definedName name="_APU20">[20]APU!$G$675</definedName>
    <definedName name="_APU21">[20]APU!$G$759</definedName>
    <definedName name="_APU22">[20]APU!$G$843</definedName>
    <definedName name="_APU221" localSheetId="8">#REF!</definedName>
    <definedName name="_APU221">#REF!</definedName>
    <definedName name="_APU23">[20]APU!$G$928</definedName>
    <definedName name="_APU25">[20]APU!$G$1053</definedName>
    <definedName name="_APU26">[21]APU!$G$1096</definedName>
    <definedName name="_APU27">[21]APU!$G$1139</definedName>
    <definedName name="_APU28">[21]APU!$G$1181</definedName>
    <definedName name="_APU3">[20]APU!$G$126</definedName>
    <definedName name="_APU30">[21]APU!$G$1267</definedName>
    <definedName name="_APU31">[21]APU!$G$1353</definedName>
    <definedName name="_APU38">[20]APU!$G$1734</definedName>
    <definedName name="_APU4">[20]APU!$G$212</definedName>
    <definedName name="_APU41">[20]APU!$G$1863</definedName>
    <definedName name="_APU42">[20]APU!$G$1906</definedName>
    <definedName name="_APU43">[20]APU!$G$1949</definedName>
    <definedName name="_APU44">[20]APU!$G$1991</definedName>
    <definedName name="_APU45">[20]APU!$G$2032</definedName>
    <definedName name="_APU46">[20]APU!$G$2075</definedName>
    <definedName name="_APU465" localSheetId="8">[22]!absc</definedName>
    <definedName name="_APU465">[22]!absc</definedName>
    <definedName name="_APU47">[20]APU!$G$2117</definedName>
    <definedName name="_APU48">[20]APU!$G$2159</definedName>
    <definedName name="_APU49">[20]APU!$G$2201</definedName>
    <definedName name="_APU5">[20]APU!$G$253</definedName>
    <definedName name="_APU52">[20]APU!$G$2326</definedName>
    <definedName name="_APU53">[20]APU!$G$2367</definedName>
    <definedName name="_APU54">[20]APU!$G$2409</definedName>
    <definedName name="_APU59">[20]APU!$G$2620</definedName>
    <definedName name="_APU6">[20]APU!$G$292</definedName>
    <definedName name="_APU60">[20]APU!$G$2662</definedName>
    <definedName name="_APU61">[20]APU!$G$2706</definedName>
    <definedName name="_APU64">[20]APU!$G$2828</definedName>
    <definedName name="_APU65">[20]APU!$G$2870</definedName>
    <definedName name="_APU66">[20]APU!$G$2911</definedName>
    <definedName name="_APU7">[20]APU!$G$334</definedName>
    <definedName name="_APU72">[20]APU!$G$3173</definedName>
    <definedName name="_APU74">[21]APU!$G$3251</definedName>
    <definedName name="_APU75">[20]APU!$G$3290</definedName>
    <definedName name="_APU76">[21]APU!$G$3329</definedName>
    <definedName name="_APU77">[20]APU!$G$169</definedName>
    <definedName name="_APU78">[20]APU!$G$1012</definedName>
    <definedName name="_apu79">[21]APU!$G$1310</definedName>
    <definedName name="_APU8">[20]APU!$G$376</definedName>
    <definedName name="_APU80">[20]APU!$G$3411</definedName>
    <definedName name="_APU81">[20]APU!$G$3454</definedName>
    <definedName name="_APU82">[20]APU!$G$3496</definedName>
    <definedName name="_APU83">[20]APU!$G$3538</definedName>
    <definedName name="_APU84">[20]APU!$G$3622</definedName>
    <definedName name="_APU85">[20]APU!$G$3580</definedName>
    <definedName name="_APU86">[21]APU!$G$3368</definedName>
    <definedName name="_APU9">[20]APU!$G$457</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AZ10">[19]BASE!$D$270</definedName>
    <definedName name="_bb9" hidden="1">{"TAB1",#N/A,TRUE,"GENERAL";"TAB2",#N/A,TRUE,"GENERAL";"TAB3",#N/A,TRUE,"GENERAL";"TAB4",#N/A,TRUE,"GENERAL";"TAB5",#N/A,TRUE,"GENERAL"}</definedName>
    <definedName name="_bd1" localSheetId="8">#REF!</definedName>
    <definedName name="_bd1">#REF!</definedName>
    <definedName name="_bgb5" hidden="1">{"TAB1",#N/A,TRUE,"GENERAL";"TAB2",#N/A,TRUE,"GENERAL";"TAB3",#N/A,TRUE,"GENERAL";"TAB4",#N/A,TRUE,"GENERAL";"TAB5",#N/A,TRUE,"GENERAL"}</definedName>
    <definedName name="_BLO20">[19]BASE!$D$56</definedName>
    <definedName name="_CAN28">[19]BASE!$D$315</definedName>
    <definedName name="_CMO1" localSheetId="8">#REF!</definedName>
    <definedName name="_CMO1">#REF!</definedName>
    <definedName name="_CMO2" localSheetId="8">#REF!</definedName>
    <definedName name="_CMO2">#REF!</definedName>
    <definedName name="_CMO3" localSheetId="8">#REF!</definedName>
    <definedName name="_CMO3">#REF!</definedName>
    <definedName name="_CMO4" localSheetId="8">#REF!</definedName>
    <definedName name="_CMO4">#REF!</definedName>
    <definedName name="_CMO5" localSheetId="8">#REF!</definedName>
    <definedName name="_CMO5">#REF!</definedName>
    <definedName name="_Cod1">[23]General!$A$5:$A$1346</definedName>
    <definedName name="_CON123">'[24]Base Datos'!$B$8</definedName>
    <definedName name="_Cta5120" localSheetId="8">#REF!</definedName>
    <definedName name="_Cta5120">#REF!</definedName>
    <definedName name="_CUA44">[19]BASE!$D$253</definedName>
    <definedName name="_DAT10" localSheetId="8">'[25]Comparación textos'!#REF!</definedName>
    <definedName name="_DAT10">'[25]Comparación textos'!#REF!</definedName>
    <definedName name="_DAT11" localSheetId="8">'[25]Comparación textos'!#REF!</definedName>
    <definedName name="_DAT11">'[25]Comparación textos'!#REF!</definedName>
    <definedName name="_DAT12" localSheetId="8">'[25]Comparación textos'!#REF!</definedName>
    <definedName name="_DAT12">'[25]Comparación textos'!#REF!</definedName>
    <definedName name="_DAT13" localSheetId="8">'[25]Comparación textos'!#REF!</definedName>
    <definedName name="_DAT13">'[25]Comparación textos'!#REF!</definedName>
    <definedName name="_DAT14" localSheetId="8">'[25]Comparación textos'!#REF!</definedName>
    <definedName name="_DAT14">'[25]Comparación textos'!#REF!</definedName>
    <definedName name="_DAT15" localSheetId="8">'[25]Comparación textos'!#REF!</definedName>
    <definedName name="_DAT15">'[25]Comparación textos'!#REF!</definedName>
    <definedName name="_DAT16" localSheetId="8">'[25]Comparación textos'!#REF!</definedName>
    <definedName name="_DAT16">'[25]Comparación textos'!#REF!</definedName>
    <definedName name="_DAT17" localSheetId="8">'[25]Comparación textos'!#REF!</definedName>
    <definedName name="_DAT17">'[25]Comparación textos'!#REF!</definedName>
    <definedName name="_DAT18" localSheetId="8">'[25]Comparación textos'!#REF!</definedName>
    <definedName name="_DAT18">'[25]Comparación textos'!#REF!</definedName>
    <definedName name="_DAT19" localSheetId="8">'[25]Comparación textos'!#REF!</definedName>
    <definedName name="_DAT19">'[25]Comparación textos'!#REF!</definedName>
    <definedName name="_DAT2" localSheetId="8">[26]Unidades!#REF!</definedName>
    <definedName name="_DAT2">[26]Unidades!#REF!</definedName>
    <definedName name="_DAT20" localSheetId="8">'[25]Comparación textos'!#REF!</definedName>
    <definedName name="_DAT20">'[25]Comparación textos'!#REF!</definedName>
    <definedName name="_DAT21" localSheetId="8">'[25]Comparación textos'!#REF!</definedName>
    <definedName name="_DAT21">'[25]Comparación textos'!#REF!</definedName>
    <definedName name="_DAT22" localSheetId="8">'[25]Comparación textos'!#REF!</definedName>
    <definedName name="_DAT22">'[25]Comparación textos'!#REF!</definedName>
    <definedName name="_DAT23" localSheetId="8">'[25]Comparación textos'!#REF!</definedName>
    <definedName name="_DAT23">'[25]Comparación textos'!#REF!</definedName>
    <definedName name="_DAT24" localSheetId="8">'[25]Comparación textos'!#REF!</definedName>
    <definedName name="_DAT24">'[25]Comparación textos'!#REF!</definedName>
    <definedName name="_DAT25" localSheetId="8">'[25]Comparación textos'!#REF!</definedName>
    <definedName name="_DAT25">'[25]Comparación textos'!#REF!</definedName>
    <definedName name="_DAT26" localSheetId="8">'[25]Comparación textos'!#REF!</definedName>
    <definedName name="_DAT26">'[25]Comparación textos'!#REF!</definedName>
    <definedName name="_DAT27" localSheetId="8">'[25]Comparación textos'!#REF!</definedName>
    <definedName name="_DAT27">'[25]Comparación textos'!#REF!</definedName>
    <definedName name="_DAT3" localSheetId="8">[26]Unidades!#REF!</definedName>
    <definedName name="_DAT3">[26]Unidades!#REF!</definedName>
    <definedName name="_DAT4" localSheetId="8">[26]Unidades!#REF!</definedName>
    <definedName name="_DAT4">[26]Unidades!#REF!</definedName>
    <definedName name="_DAT6" localSheetId="8">'[25]Comparación textos'!#REF!</definedName>
    <definedName name="_DAT6">'[25]Comparación textos'!#REF!</definedName>
    <definedName name="_DAT7" localSheetId="8">'[25]Comparación textos'!#REF!</definedName>
    <definedName name="_DAT7">'[25]Comparación textos'!#REF!</definedName>
    <definedName name="_DAT9" localSheetId="8">'[25]Comparación textos'!#REF!</definedName>
    <definedName name="_DAT9">'[25]Comparación textos'!#REF!</definedName>
    <definedName name="_DMD1" localSheetId="8">#REF!</definedName>
    <definedName name="_DMD1">#REF!</definedName>
    <definedName name="_EQP1">'[27]Base Datos'!$B$20</definedName>
    <definedName name="_EQP10">'[27]Base Datos'!$B$29</definedName>
    <definedName name="_EQP11">'[27]Base Datos'!$B$30</definedName>
    <definedName name="_EQP12">'[27]Base Datos'!$B$31</definedName>
    <definedName name="_EQP13">'[27]Base Datos'!$B$32</definedName>
    <definedName name="_EQP14">'[27]Base Datos'!$B$33</definedName>
    <definedName name="_EQP15">'[27]Base Datos'!$B$34</definedName>
    <definedName name="_EQP16">'[27]Base Datos'!$B$35</definedName>
    <definedName name="_EQP17">'[27]Base Datos'!$B$36</definedName>
    <definedName name="_EQP18">'[27]Base Datos'!$B$37</definedName>
    <definedName name="_EQP19">'[27]Base Datos'!$B$38</definedName>
    <definedName name="_EQP2">'[27]Base Datos'!$B$21</definedName>
    <definedName name="_EQP20">'[27]Base Datos'!$B$39</definedName>
    <definedName name="_EQP3">'[27]Base Datos'!$B$22</definedName>
    <definedName name="_EQP4">'[27]Base Datos'!$B$23</definedName>
    <definedName name="_EQP5">'[27]Base Datos'!$B$24</definedName>
    <definedName name="_EQP6">'[27]Base Datos'!$B$25</definedName>
    <definedName name="_EQP7">'[27]Base Datos'!$B$26</definedName>
    <definedName name="_EQP8">'[27]Base Datos'!$B$27</definedName>
    <definedName name="_EQP9">'[27]Base Datos'!$B$28</definedName>
    <definedName name="_ES1" localSheetId="8">[4]!ERR</definedName>
    <definedName name="_ES1">[4]!ERR</definedName>
    <definedName name="_EST1" localSheetId="8">#REF!</definedName>
    <definedName name="_EST1">#REF!</definedName>
    <definedName name="_EST10" localSheetId="8">#REF!</definedName>
    <definedName name="_EST10">#REF!</definedName>
    <definedName name="_EST11" localSheetId="8">#REF!</definedName>
    <definedName name="_EST11">#REF!</definedName>
    <definedName name="_EST12" localSheetId="8">#REF!</definedName>
    <definedName name="_EST12">#REF!</definedName>
    <definedName name="_EST13" localSheetId="8">#REF!</definedName>
    <definedName name="_EST13">#REF!</definedName>
    <definedName name="_EST14" localSheetId="8">#REF!</definedName>
    <definedName name="_EST14">#REF!</definedName>
    <definedName name="_EST15" localSheetId="8">#REF!</definedName>
    <definedName name="_EST15">#REF!</definedName>
    <definedName name="_EST16" localSheetId="8">#REF!</definedName>
    <definedName name="_EST16">#REF!</definedName>
    <definedName name="_EST17" localSheetId="8">#REF!</definedName>
    <definedName name="_EST17">#REF!</definedName>
    <definedName name="_EST18" localSheetId="8">#REF!</definedName>
    <definedName name="_EST18">#REF!</definedName>
    <definedName name="_EST19" localSheetId="8">#REF!</definedName>
    <definedName name="_EST19">#REF!</definedName>
    <definedName name="_EST2" localSheetId="8">#REF!</definedName>
    <definedName name="_EST2">#REF!</definedName>
    <definedName name="_EST23" localSheetId="8">#REF!</definedName>
    <definedName name="_EST23">#REF!</definedName>
    <definedName name="_EST3" localSheetId="8">#REF!</definedName>
    <definedName name="_EST3">#REF!</definedName>
    <definedName name="_EST4" localSheetId="8">#REF!</definedName>
    <definedName name="_EST4">#REF!</definedName>
    <definedName name="_EST5" localSheetId="8">#REF!</definedName>
    <definedName name="_EST5">#REF!</definedName>
    <definedName name="_EST6" localSheetId="8">#REF!</definedName>
    <definedName name="_EST6">#REF!</definedName>
    <definedName name="_EST7" localSheetId="8">#REF!</definedName>
    <definedName name="_EST7">#REF!</definedName>
    <definedName name="_EST8" localSheetId="8">#REF!</definedName>
    <definedName name="_EST8">#REF!</definedName>
    <definedName name="_EST9" localSheetId="8">#REF!</definedName>
    <definedName name="_EST9">#REF!</definedName>
    <definedName name="_ETR13" localSheetId="8">#REF!</definedName>
    <definedName name="_ETR13">#REF!</definedName>
    <definedName name="_EXC1" localSheetId="8">#REF!</definedName>
    <definedName name="_EXC1">#REF!</definedName>
    <definedName name="_EXC10" localSheetId="8">#REF!</definedName>
    <definedName name="_EXC10">#REF!</definedName>
    <definedName name="_EXC11" localSheetId="8">#REF!</definedName>
    <definedName name="_EXC11">#REF!</definedName>
    <definedName name="_EXC12" localSheetId="8">#REF!</definedName>
    <definedName name="_EXC12">#REF!</definedName>
    <definedName name="_EXC2" localSheetId="8">#REF!</definedName>
    <definedName name="_EXC2">#REF!</definedName>
    <definedName name="_EXC3" localSheetId="8">#REF!</definedName>
    <definedName name="_EXC3">#REF!</definedName>
    <definedName name="_EXC4" localSheetId="8">#REF!</definedName>
    <definedName name="_EXC4">#REF!</definedName>
    <definedName name="_EXC5" localSheetId="8">#REF!</definedName>
    <definedName name="_EXC5">#REF!</definedName>
    <definedName name="_EXC6" localSheetId="8">#REF!</definedName>
    <definedName name="_EXC6">#REF!</definedName>
    <definedName name="_EXC7" localSheetId="8">#REF!</definedName>
    <definedName name="_EXC7">#REF!</definedName>
    <definedName name="_EXC8" localSheetId="8">#REF!</definedName>
    <definedName name="_EXC8">#REF!</definedName>
    <definedName name="_EXC9" localSheetId="8">#REF!</definedName>
    <definedName name="_EXC9">#REF!</definedName>
    <definedName name="_F" localSheetId="8">[4]!ERR</definedName>
    <definedName name="_F">[4]!ERR</definedName>
    <definedName name="_FF1" localSheetId="8">[4]!ERR</definedName>
    <definedName name="_FF1">[4]!ERR</definedName>
    <definedName name="_fgi1" localSheetId="8">#REF!</definedName>
    <definedName name="_fgi1">#REF!</definedName>
    <definedName name="_FGI2">#N/A</definedName>
    <definedName name="_Fill" localSheetId="8" hidden="1">#REF!</definedName>
    <definedName name="_Fill" hidden="1">#REF!</definedName>
    <definedName name="_xlnm._FilterDatabase" localSheetId="8" hidden="1">'[28]BAR MANT RED AT'!#REF!</definedName>
    <definedName name="_xlnm._FilterDatabase" hidden="1">'[28]BAR MANT RED AT'!#REF!</definedName>
    <definedName name="_FS01" localSheetId="8">[4]!ERR</definedName>
    <definedName name="_FS01">[4]!ERR</definedName>
    <definedName name="_FSO1" localSheetId="8">[4]!ERR</definedName>
    <definedName name="_FSO1">[4]!ERR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GG1" localSheetId="8">[4]!ERR</definedName>
    <definedName name="_GGG1">[4]!ERR</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#REF!</definedName>
    <definedName name="_J1" localSheetId="8">[4]!ERR</definedName>
    <definedName name="_J1">[4]!ERR</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8" hidden="1">#REF!</definedName>
    <definedName name="_Key1" hidden="1">#REF!</definedName>
    <definedName name="_Key2" localSheetId="8" hidden="1">#REF!</definedName>
    <definedName name="_Key2" hidden="1">#REF!</definedName>
    <definedName name="_kjk6" hidden="1">{"TAB1",#N/A,TRUE,"GENERAL";"TAB2",#N/A,TRUE,"GENERAL";"TAB3",#N/A,TRUE,"GENERAL";"TAB4",#N/A,TRUE,"GENERAL";"TAB5",#N/A,TRUE,"GENERAL"}</definedName>
    <definedName name="_LA124">[19]BASE!$D$64</definedName>
    <definedName name="_LAC18">[29]BASE!$D$252</definedName>
    <definedName name="_M14">'[24]Base Datos'!$B$9</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T1">'[27]Base Datos'!$B$43</definedName>
    <definedName name="_MAT10">'[27]Base Datos'!$B$53</definedName>
    <definedName name="_MAT11">'[27]Base Datos'!$B$54</definedName>
    <definedName name="_MAT1111">'[24]Base Datos'!$B$43</definedName>
    <definedName name="_MAT12">'[27]Base Datos'!$B$55</definedName>
    <definedName name="_MAT13">'[27]Base Datos'!$B$56</definedName>
    <definedName name="_MAT14">'[27]Base Datos'!$B$57</definedName>
    <definedName name="_MAT15">'[27]Base Datos'!$B$58</definedName>
    <definedName name="_MAT16">'[27]Base Datos'!$B$59</definedName>
    <definedName name="_MAT17">'[27]Base Datos'!$B$60</definedName>
    <definedName name="_MAT170">'[30]Base Datos'!$B$212</definedName>
    <definedName name="_MAT171">'[30]Base Datos'!$B$213</definedName>
    <definedName name="_MAT18">'[27]Base Datos'!$B$61</definedName>
    <definedName name="_MAT19">'[27]Base Datos'!$B$62</definedName>
    <definedName name="_MAT2">'[27]Base Datos'!$B$44</definedName>
    <definedName name="_MAT20">'[27]Base Datos'!$B$63</definedName>
    <definedName name="_MAT21">'[27]Base Datos'!$B$64</definedName>
    <definedName name="_MAT22">'[27]Base Datos'!$B$65</definedName>
    <definedName name="_MAT23">'[27]Base Datos'!$B$66</definedName>
    <definedName name="_MAT24">'[27]Base Datos'!$B$67</definedName>
    <definedName name="_MAT25">'[27]Base Datos'!$B$68</definedName>
    <definedName name="_MAT26">'[27]Base Datos'!$B$69</definedName>
    <definedName name="_MAT27">'[27]Base Datos'!$B$70</definedName>
    <definedName name="_MAT28">'[27]Base Datos'!$B$71</definedName>
    <definedName name="_MAT29">'[27]Base Datos'!$B$72</definedName>
    <definedName name="_MAT3">'[27]Base Datos'!$B$45</definedName>
    <definedName name="_MAT30">'[27]Base Datos'!$B$73</definedName>
    <definedName name="_MAT31">'[27]Base Datos'!$B$74</definedName>
    <definedName name="_MAT32">'[27]Base Datos'!$B$75</definedName>
    <definedName name="_MAT33">'[27]Base Datos'!$B$76</definedName>
    <definedName name="_MAT34">'[27]Base Datos'!$B$77</definedName>
    <definedName name="_MAT35">'[27]Base Datos'!$B$78</definedName>
    <definedName name="_MAT36">'[27]Base Datos'!$B$79</definedName>
    <definedName name="_MAT37">'[27]Base Datos'!$B$80</definedName>
    <definedName name="_MAT4">'[27]Base Datos'!$B$46</definedName>
    <definedName name="_MAT5">'[27]Base Datos'!$B$48</definedName>
    <definedName name="_MAT6">'[27]Base Datos'!$B$49</definedName>
    <definedName name="_MAT7">'[27]Base Datos'!$B$50</definedName>
    <definedName name="_MAT8">'[27]Base Datos'!$B$51</definedName>
    <definedName name="_MAT832">'[31]Base Datos'!$B$125</definedName>
    <definedName name="_MAT9">'[27]Base Datos'!$B$52</definedName>
    <definedName name="_MAY88">'[32]Base Datos'!$B$11</definedName>
    <definedName name="_MO1">'[27]Base Datos'!$B$216</definedName>
    <definedName name="_MO10">'[27]Base Datos'!$B$225</definedName>
    <definedName name="_MO2">'[27]Base Datos'!$B$217</definedName>
    <definedName name="_MO3">'[27]Base Datos'!$B$218</definedName>
    <definedName name="_MO4">'[27]Base Datos'!$B$219</definedName>
    <definedName name="_MO5">'[27]Base Datos'!$B$220</definedName>
    <definedName name="_MO6">'[27]Base Datos'!$B$221</definedName>
    <definedName name="_MO7">'[27]Base Datos'!$B$222</definedName>
    <definedName name="_MO8">'[27]Base Datos'!$B$223</definedName>
    <definedName name="_MO9">'[27]Base Datos'!$B$224</definedName>
    <definedName name="_mun2" localSheetId="8">#REF!</definedName>
    <definedName name="_mun2">#REF!</definedName>
    <definedName name="_MV1">'[27]Base Datos'!$B$230</definedName>
    <definedName name="_MV10">'[27]Base Datos'!$B$239</definedName>
    <definedName name="_MV11">'[27]Base Datos'!$B$240</definedName>
    <definedName name="_MV12">'[27]Base Datos'!$B$241</definedName>
    <definedName name="_MV13">'[27]Base Datos'!$B$242</definedName>
    <definedName name="_MV14">'[27]Base Datos'!$B$243</definedName>
    <definedName name="_MV15">'[27]Base Datos'!$B$244</definedName>
    <definedName name="_MV16">'[27]Base Datos'!$B$245</definedName>
    <definedName name="_MV17">'[27]Base Datos'!$B$246</definedName>
    <definedName name="_MV18">'[27]Base Datos'!$B$247</definedName>
    <definedName name="_MV19">'[27]Base Datos'!$B$248</definedName>
    <definedName name="_MV2">'[27]Base Datos'!$B$231</definedName>
    <definedName name="_MV20">'[27]Base Datos'!$B$249</definedName>
    <definedName name="_MV3">'[27]Base Datos'!$B$232</definedName>
    <definedName name="_MV5">'[27]Base Datos'!$B$234</definedName>
    <definedName name="_MV6">'[27]Base Datos'!$B$235</definedName>
    <definedName name="_MV7">'[27]Base Datos'!$B$236</definedName>
    <definedName name="_MV8">'[27]Base Datos'!$B$237</definedName>
    <definedName name="_MV9">'[27]Base Datos'!$B$238</definedName>
    <definedName name="_n1" localSheetId="8">#REF!</definedName>
    <definedName name="_n1">#REF!</definedName>
    <definedName name="_N2" localSheetId="8">#REF!</definedName>
    <definedName name="_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ac2002" localSheetId="8">#REF!</definedName>
    <definedName name="_Nac2002">#REF!</definedName>
    <definedName name="_Nac2003" localSheetId="8">#REF!</definedName>
    <definedName name="_Nac2003">#REF!</definedName>
    <definedName name="_Nal2002" localSheetId="8">#REF!</definedName>
    <definedName name="_Nal2002">#REF!</definedName>
    <definedName name="_Nal2003" localSheetId="8">#REF!</definedName>
    <definedName name="_Nal2003">#REF!</definedName>
    <definedName name="_num10" localSheetId="8">#REF!</definedName>
    <definedName name="_num10">#REF!</definedName>
    <definedName name="_num2" localSheetId="8">#REF!</definedName>
    <definedName name="_num2">#REF!</definedName>
    <definedName name="_num3" localSheetId="8">#REF!</definedName>
    <definedName name="_num3">#REF!</definedName>
    <definedName name="_num4" localSheetId="8">#REF!</definedName>
    <definedName name="_num4">#REF!</definedName>
    <definedName name="_num5" localSheetId="8">#REF!</definedName>
    <definedName name="_num5">#REF!</definedName>
    <definedName name="_num6" localSheetId="8">#REF!</definedName>
    <definedName name="_num6">#REF!</definedName>
    <definedName name="_num7" localSheetId="8">#REF!</definedName>
    <definedName name="_num7">#REF!</definedName>
    <definedName name="_num8" localSheetId="8">#REF!</definedName>
    <definedName name="_num8">#REF!</definedName>
    <definedName name="_num9" localSheetId="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ORO10" localSheetId="8">#REF!</definedName>
    <definedName name="_ORO10">#REF!</definedName>
    <definedName name="_ORO11" localSheetId="8">#REF!</definedName>
    <definedName name="_ORO11">#REF!</definedName>
    <definedName name="_ORO12" localSheetId="8">#REF!</definedName>
    <definedName name="_ORO12">#REF!</definedName>
    <definedName name="_ORO13" localSheetId="8">#REF!</definedName>
    <definedName name="_ORO13">#REF!</definedName>
    <definedName name="_ORO14" localSheetId="8">#REF!</definedName>
    <definedName name="_ORO14">#REF!</definedName>
    <definedName name="_ORO15" localSheetId="8">#REF!</definedName>
    <definedName name="_ORO15">#REF!</definedName>
    <definedName name="_ORO16" localSheetId="8">#REF!</definedName>
    <definedName name="_ORO16">#REF!</definedName>
    <definedName name="_ORO17" localSheetId="8">#REF!</definedName>
    <definedName name="_ORO17">#REF!</definedName>
    <definedName name="_ORO18" localSheetId="8">#REF!</definedName>
    <definedName name="_ORO18">#REF!</definedName>
    <definedName name="_ORO19" localSheetId="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CG1">'[33]1'!$L$9</definedName>
    <definedName name="_PG1" localSheetId="8">#REF!</definedName>
    <definedName name="_PG1">#REF!</definedName>
    <definedName name="_PG10" localSheetId="8">#REF!</definedName>
    <definedName name="_PG10">#REF!</definedName>
    <definedName name="_PG11" localSheetId="8">#REF!</definedName>
    <definedName name="_PG11">#REF!</definedName>
    <definedName name="_PG12" localSheetId="8">#REF!</definedName>
    <definedName name="_PG12">#REF!</definedName>
    <definedName name="_PG2" localSheetId="8">#REF!</definedName>
    <definedName name="_PG2">#REF!</definedName>
    <definedName name="_PG3" localSheetId="8">#REF!</definedName>
    <definedName name="_PG3">#REF!</definedName>
    <definedName name="_PG4" localSheetId="8">#REF!</definedName>
    <definedName name="_PG4">#REF!</definedName>
    <definedName name="_PG5" localSheetId="8">#REF!</definedName>
    <definedName name="_PG5">#REF!</definedName>
    <definedName name="_PG6" localSheetId="8">#REF!</definedName>
    <definedName name="_PG6">#REF!</definedName>
    <definedName name="_PG7" localSheetId="8">#REF!</definedName>
    <definedName name="_PG7">#REF!</definedName>
    <definedName name="_PG8" localSheetId="8">#REF!</definedName>
    <definedName name="_PG8">#REF!</definedName>
    <definedName name="_PG9" localSheetId="8">#REF!</definedName>
    <definedName name="_PG9">#REF!</definedName>
    <definedName name="_PJ50" localSheetId="8">#REF!</definedName>
    <definedName name="_PJ50">#REF!</definedName>
    <definedName name="_pj51" localSheetId="8">#REF!</definedName>
    <definedName name="_pj51">#REF!</definedName>
    <definedName name="_PMT5671" localSheetId="8">[5]MEMORIAS!#REF!</definedName>
    <definedName name="_PMT5671">[5]MEMORIAS!#REF!</definedName>
    <definedName name="_PMT5805" localSheetId="8">[5]MEMORIAS!#REF!</definedName>
    <definedName name="_PMT5805">[5]MEMORIAS!#REF!</definedName>
    <definedName name="_PMT5806" localSheetId="8">[5]MEMORIAS!#REF!</definedName>
    <definedName name="_PMT5806">[5]MEMORIAS!#REF!</definedName>
    <definedName name="_PMT5815" localSheetId="8">[5]MEMORIAS!#REF!</definedName>
    <definedName name="_PMT5815">[5]MEMORIAS!#REF!</definedName>
    <definedName name="_PMT5820" localSheetId="8">[5]MEMORIAS!#REF!</definedName>
    <definedName name="_PMT5820">[5]MEMORIAS!#REF!</definedName>
    <definedName name="_r" localSheetId="8">#REF!</definedName>
    <definedName name="_r">#REF!</definedName>
    <definedName name="_r4r" hidden="1">{"via1",#N/A,TRUE,"general";"via2",#N/A,TRUE,"general";"via3",#N/A,TRUE,"general"}</definedName>
    <definedName name="_R84JH">[29]BASE!$D$172</definedName>
    <definedName name="_ref4" localSheetId="8">#REF!</definedName>
    <definedName name="_ref4">#REF!</definedName>
    <definedName name="_Regression_Out" localSheetId="8" hidden="1">#REF!</definedName>
    <definedName name="_Regression_Out" hidden="1">#REF!</definedName>
    <definedName name="_Regression_X" localSheetId="8" hidden="1">#REF!</definedName>
    <definedName name="_Regression_X" hidden="1">#REF!</definedName>
    <definedName name="_Regression_Y" localSheetId="8" hidden="1">#REF!</definedName>
    <definedName name="_Regression_Y" hidden="1">#REF!</definedName>
    <definedName name="_REWQ" localSheetId="8">#REF!</definedName>
    <definedName name="_REWQ">#REF!</definedName>
    <definedName name="_REWQ1" localSheetId="8">#REF!</definedName>
    <definedName name="_REWQ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2002" localSheetId="8">[34]ValidacionPuc!#REF!</definedName>
    <definedName name="_Sac2002">[34]ValidacionPuc!#REF!</definedName>
    <definedName name="_Sac2003" localSheetId="8">[34]ValidacionPuc!#REF!</definedName>
    <definedName name="_Sac2003">[34]ValidacionPuc!#REF!</definedName>
    <definedName name="_SAL1" localSheetId="8">#REF!</definedName>
    <definedName name="_SAL1">#REF!</definedName>
    <definedName name="_Sop2002" localSheetId="8">[34]ValidacionPuc!#REF!</definedName>
    <definedName name="_Sop2002">[34]ValidacionPuc!#REF!</definedName>
    <definedName name="_Sop2003" localSheetId="8">[34]ValidacionPuc!#REF!</definedName>
    <definedName name="_Sop2003">[34]ValidacionPuc!#REF!</definedName>
    <definedName name="_Sort" localSheetId="8" hidden="1">#REF!</definedName>
    <definedName name="_Sort" hidden="1">#REF!</definedName>
    <definedName name="_SUR1" localSheetId="8">[35]BARRIOS!#REF!</definedName>
    <definedName name="_SUR1">[35]BARRIOS!#REF!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8">#REF!</definedName>
    <definedName name="_tab1">#REF!</definedName>
    <definedName name="_tab2" localSheetId="8">#REF!</definedName>
    <definedName name="_tab2">#REF!</definedName>
    <definedName name="_tab3" localSheetId="8">#REF!</definedName>
    <definedName name="_tab3">#REF!</definedName>
    <definedName name="_TAB4" localSheetId="8">#REF!</definedName>
    <definedName name="_TAB4">#REF!</definedName>
    <definedName name="_tcC1">[36]Ejemplo!$D$30</definedName>
    <definedName name="_tcC2">[36]Ejemplo!$D$30</definedName>
    <definedName name="_tcC3">[36]Ejemplo!$D$30</definedName>
    <definedName name="_TEP44">[19]BASE!$D$103</definedName>
    <definedName name="_TPF12">[19]BASE!$D$217</definedName>
    <definedName name="_TUZ22">[19]BASE!#REF!</definedName>
    <definedName name="_TUZ36">[19]BASE!#REF!</definedName>
    <definedName name="_TZ2110">[19]BASE!$D$79</definedName>
    <definedName name="_TZ214">[19]BASE!$D$76</definedName>
    <definedName name="_TZ216">[19]BASE!$D$77</definedName>
    <definedName name="_TZ268">[29]BASE!$D$85</definedName>
    <definedName name="_TZ323">[19]BASE!#REF!</definedName>
    <definedName name="_TZ324">[19]BASE!#REF!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A1">[37]DF1!$B$3</definedName>
    <definedName name="_VA2">[37]DF2!$B$3</definedName>
    <definedName name="_vfv4" hidden="1">{"via1",#N/A,TRUE,"general";"via2",#N/A,TRUE,"general";"via3",#N/A,TRUE,"general"}</definedName>
    <definedName name="_Vol1">[13]Item!$A:$D</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8">#REF!</definedName>
    <definedName name="a">#REF!</definedName>
    <definedName name="A.1">'[24]Base Datos'!$B$7</definedName>
    <definedName name="A_impresión_IM" localSheetId="8">#REF!</definedName>
    <definedName name="A_impresión_IM">#REF!</definedName>
    <definedName name="A_impresión_IM_2" localSheetId="8">#REF!</definedName>
    <definedName name="A_impresión_IM_2">#REF!</definedName>
    <definedName name="a1.3" localSheetId="8">#REF!</definedName>
    <definedName name="a1.3">#REF!</definedName>
    <definedName name="A100.9" localSheetId="8">[4]!ERR</definedName>
    <definedName name="A100.9">[4]!ERR</definedName>
    <definedName name="a2a" hidden="1">{"TAB1",#N/A,TRUE,"GENERAL";"TAB2",#N/A,TRUE,"GENERAL";"TAB3",#N/A,TRUE,"GENERAL";"TAB4",#N/A,TRUE,"GENERAL";"TAB5",#N/A,TRUE,"GENERAL"}</definedName>
    <definedName name="A31Plano" localSheetId="8">#REF!</definedName>
    <definedName name="A31Plano">#REF!</definedName>
    <definedName name="A40LI">[19]BASE!$D$22</definedName>
    <definedName name="A60FI">[19]BASE!$D$21</definedName>
    <definedName name="AA" hidden="1">{#N/A,#N/A,TRUE,"INGENIERIA";#N/A,#N/A,TRUE,"COMPRAS";#N/A,#N/A,TRUE,"DIRECCION";#N/A,#N/A,TRUE,"RESUMEN"}</definedName>
    <definedName name="AAA" localSheetId="8">#REF!</definedName>
    <definedName name="AAA">#REF!</definedName>
    <definedName name="AAAAAAAAAA" localSheetId="8">#REF!</definedName>
    <definedName name="AAAAAAAAAA">#REF!</definedName>
    <definedName name="AAAAAAAAAAAAAAAAAAAA" localSheetId="8">#REF!</definedName>
    <definedName name="AAAAAAAAAAAAAAAAAAAA">#REF!</definedName>
    <definedName name="aaaaas" hidden="1">{"TAB1",#N/A,TRUE,"GENERAL";"TAB2",#N/A,TRUE,"GENERAL";"TAB3",#N/A,TRUE,"GENERAL";"TAB4",#N/A,TRUE,"GENERAL";"TAB5",#N/A,TRUE,"GENERAL"}</definedName>
    <definedName name="AADOQUINVEH" localSheetId="8">#REF!</definedName>
    <definedName name="AADOQUINVEH">#REF!</definedName>
    <definedName name="AANDENES" localSheetId="8">#REF!</definedName>
    <definedName name="AANDENES">#REF!</definedName>
    <definedName name="aas">[38]Insumos!$A$4:$A$1772</definedName>
    <definedName name="ab" localSheetId="8">#REF!</definedName>
    <definedName name="ab">#REF!</definedName>
    <definedName name="abc" localSheetId="8">#REF!</definedName>
    <definedName name="abc">#REF!</definedName>
    <definedName name="ABR" localSheetId="8">#REF!</definedName>
    <definedName name="ABR">#REF!</definedName>
    <definedName name="absc">#N/A</definedName>
    <definedName name="AC" hidden="1">{#N/A,#N/A,TRUE,"INGENIERIA";#N/A,#N/A,TRUE,"COMPRAS";#N/A,#N/A,TRUE,"DIRECCION";#N/A,#N/A,TRUE,"RESUMEN"}</definedName>
    <definedName name="ACALZADA" localSheetId="8">#REF!</definedName>
    <definedName name="ACALZADA">#REF!</definedName>
    <definedName name="AccessDatabase" hidden="1">"C:\C-314\VOLUMENES\volfin4.mdb"</definedName>
    <definedName name="ACERO" localSheetId="8">#REF!</definedName>
    <definedName name="ACERO">#REF!</definedName>
    <definedName name="ACERO_DE_REFUERZO_60000">'[39]Acero de 60.000psi'!$I$53</definedName>
    <definedName name="ACOND">[19]BASE!$D$215</definedName>
    <definedName name="ACPM_y_Fuel_Oil_no_portátiles_2002_2003" localSheetId="8">#REF!</definedName>
    <definedName name="ACPM_y_Fuel_Oil_no_portátiles_2002_2003">#REF!</definedName>
    <definedName name="Acta" localSheetId="8">#REF!</definedName>
    <definedName name="Acta">#REF!</definedName>
    <definedName name="ACTIVIDAD" localSheetId="8">#REF!</definedName>
    <definedName name="ACTIVIDAD">#REF!</definedName>
    <definedName name="ACTIVIDADES">[40]aactividad!$A$3:$B$38</definedName>
    <definedName name="ACTIVOS">'[41]ACT AXAPTA'!$1:$1048576</definedName>
    <definedName name="actores">#REF!</definedName>
    <definedName name="ACU">'[42]PRESUPUESTO ACUEDUCTO'!$C$5</definedName>
    <definedName name="ACUE" localSheetId="8">#REF!</definedName>
    <definedName name="ACUE">#REF!</definedName>
    <definedName name="ACUEDUCTO">'[43]PRESUPUESTO ALCALDIA'!$C$8:$N$71</definedName>
    <definedName name="AD" hidden="1">{#N/A,#N/A,TRUE,"INGENIERIA";#N/A,#N/A,TRUE,"COMPRAS";#N/A,#N/A,TRUE,"DIRECCION";#N/A,#N/A,TRUE,"RESUMEN"}</definedName>
    <definedName name="adfasdfsa" localSheetId="8">[44]Insumos!#REF!</definedName>
    <definedName name="adfasdfsa">[44]Insumos!#REF!</definedName>
    <definedName name="adfasfadfa" localSheetId="8">[44]Insumos!#REF!</definedName>
    <definedName name="adfasfadfa">[44]Insumos!#REF!</definedName>
    <definedName name="ADFE" localSheetId="8">[4]!ERR</definedName>
    <definedName name="ADFE">[4]!ERR</definedName>
    <definedName name="ADFGSDB" hidden="1">{"via1",#N/A,TRUE,"general";"via2",#N/A,TRUE,"general";"via3",#N/A,TRUE,"general"}</definedName>
    <definedName name="Adm">'[45]PRESUPUESTO OFICIAL'!$E$37</definedName>
    <definedName name="ADMINISTRADOR">[46]CUMPLIMIENTO!$C$5</definedName>
    <definedName name="ADMON" localSheetId="8">#REF!</definedName>
    <definedName name="ADMON">#REF!</definedName>
    <definedName name="ado">'[47]Equipo_Trans '!$A$1:$A$51</definedName>
    <definedName name="adoq" localSheetId="8">[48]!absc</definedName>
    <definedName name="adoq">[48]!absc</definedName>
    <definedName name="ADSAD" hidden="1">{"TAB1",#N/A,TRUE,"GENERAL";"TAB2",#N/A,TRUE,"GENERAL";"TAB3",#N/A,TRUE,"GENERAL";"TAB4",#N/A,TRUE,"GENERAL";"TAB5",#N/A,TRUE,"GENERAL"}</definedName>
    <definedName name="adsfadsfasdfafdasfdasfd" localSheetId="8">[3]INSUMOS!#REF!</definedName>
    <definedName name="adsfadsfasdfafdasfdasfd">[3]INSUMOS!#REF!</definedName>
    <definedName name="adsfadsfasfasdfasfdasdfadsfdsafdsa" localSheetId="8">[44]Insumos!#REF!</definedName>
    <definedName name="adsfadsfasfasdfasfdasdfadsfdsafdsa">[44]Insumos!#REF!</definedName>
    <definedName name="AE" hidden="1">{#N/A,#N/A,TRUE,"INGENIERIA";#N/A,#N/A,TRUE,"COMPRAS";#N/A,#N/A,TRUE,"DIRECCION";#N/A,#N/A,TRUE,"RESUMEN"}</definedName>
    <definedName name="aefa" hidden="1">{"via1",#N/A,TRUE,"general";"via2",#N/A,TRUE,"general";"via3",#N/A,TRUE,"general"}</definedName>
    <definedName name="AER" localSheetId="8">[4]!ERR</definedName>
    <definedName name="AER">[4]!ERR</definedName>
    <definedName name="AF" hidden="1">{#N/A,#N/A,TRUE,"INGENIERIA";#N/A,#N/A,TRUE,"COMPRAS";#N/A,#N/A,TRUE,"DIRECCION";#N/A,#N/A,TRUE,"RESUMEN"}</definedName>
    <definedName name="AFac.p" localSheetId="8">#REF!</definedName>
    <definedName name="AFac.p">#REF!</definedName>
    <definedName name="afdaffaf" localSheetId="8">[44]Insumos!#REF!</definedName>
    <definedName name="afdaffaf">[44]Insumos!#REF!</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GO" localSheetId="8">#REF!</definedName>
    <definedName name="AGO">#REF!</definedName>
    <definedName name="AGUA">[49]INSUMOS!$D$4</definedName>
    <definedName name="AH" hidden="1">{#N/A,#N/A,TRUE,"INGENIERIA";#N/A,#N/A,TRUE,"COMPRAS";#N/A,#N/A,TRUE,"DIRECCION";#N/A,#N/A,TRUE,"RESUMEN"}</definedName>
    <definedName name="aiu" localSheetId="8">#REF!</definedName>
    <definedName name="aiu">#REF!</definedName>
    <definedName name="AIU_ADMON">[50]DATOS!$D$8</definedName>
    <definedName name="AIU_IMP">[50]DATOS!$D$9</definedName>
    <definedName name="AIU_UTIL">[50]DATOS!$D$10</definedName>
    <definedName name="AJA" localSheetId="8">#REF!</definedName>
    <definedName name="AJA">#REF!</definedName>
    <definedName name="Ajuste">[51]Datos!$B$11</definedName>
    <definedName name="ALAMB">[49]INSUMOS!$D$169</definedName>
    <definedName name="ALAMBRE" localSheetId="8">#REF!</definedName>
    <definedName name="ALAMBRE">#REF!</definedName>
    <definedName name="ALANR">[19]BASE!$D$20</definedName>
    <definedName name="alc" localSheetId="8">[52]!absc</definedName>
    <definedName name="alc">[52]!absc</definedName>
    <definedName name="ALCARIBE">[53]PRESUPUESTO!$C$9:$N$47</definedName>
    <definedName name="ALLOSMANGOS" localSheetId="8">#REF!</definedName>
    <definedName name="ALLOSMANGOS">#REF!</definedName>
    <definedName name="ALPUA">[19]BASE!$D$244</definedName>
    <definedName name="AMBIENTAL" localSheetId="8">#REF!</definedName>
    <definedName name="AMBIENTAL">#REF!</definedName>
    <definedName name="ANALISIS" localSheetId="8">#REF!</definedName>
    <definedName name="ANALISIS">#REF!</definedName>
    <definedName name="ANDAM">[19]BASE!$D$320</definedName>
    <definedName name="ANDENESV" localSheetId="8">#REF!</definedName>
    <definedName name="ANDENESV">#REF!</definedName>
    <definedName name="ANILLO">[54]PRESUPUESTO!$C$8:$N$41</definedName>
    <definedName name="ANTICIPO" localSheetId="8">[4]!ERR</definedName>
    <definedName name="ANTICIPO">[4]!ERR</definedName>
    <definedName name="ANTISB">[49]INSUMOS!$D$181</definedName>
    <definedName name="AÑOWUIE">'[55]Res-Accide-10'!$R$2:$R$7</definedName>
    <definedName name="Ao" localSheetId="8">[56]Indices!#REF!</definedName>
    <definedName name="Ao">[56]Indices!#REF!</definedName>
    <definedName name="APac.c" localSheetId="8">#REF!</definedName>
    <definedName name="APac.c">#REF!</definedName>
    <definedName name="APac.c2002" localSheetId="8">#REF!</definedName>
    <definedName name="APac.c2002">#REF!</definedName>
    <definedName name="APac.c2003" localSheetId="8">#REF!</definedName>
    <definedName name="APac.c2003">#REF!</definedName>
    <definedName name="APac.p" localSheetId="8">#REF!</definedName>
    <definedName name="APac.p">#REF!</definedName>
    <definedName name="APR">[57]dts!$B$25</definedName>
    <definedName name="APRESUPUESTODEINTERVENTORIA" localSheetId="8">[4]!ERR</definedName>
    <definedName name="APRESUPUESTODEINTERVENTORIA">[4]!ERR</definedName>
    <definedName name="apu" localSheetId="8">[44]Insumos!#REF!</definedName>
    <definedName name="apu">[44]Insumos!#REF!</definedName>
    <definedName name="APU221.1" localSheetId="8">#REF!</definedName>
    <definedName name="APU221.1">#REF!</definedName>
    <definedName name="APU221.2" localSheetId="8">#REF!</definedName>
    <definedName name="APU221.2">#REF!</definedName>
    <definedName name="apundcndo" localSheetId="8">#REF!</definedName>
    <definedName name="apundcndo">#REF!</definedName>
    <definedName name="aq" localSheetId="8">[4]!ERR</definedName>
    <definedName name="aq">[4]!ERR</definedName>
    <definedName name="aqaq" hidden="1">{"TAB1",#N/A,TRUE,"GENERAL";"TAB2",#N/A,TRUE,"GENERAL";"TAB3",#N/A,TRUE,"GENERAL";"TAB4",#N/A,TRUE,"GENERAL";"TAB5",#N/A,TRUE,"GENERAL"}</definedName>
    <definedName name="AREA" localSheetId="8">#REF!</definedName>
    <definedName name="AREA">#REF!</definedName>
    <definedName name="Área_de_Cantidades" localSheetId="8">#REF!</definedName>
    <definedName name="Área_de_Cantidades">#REF!</definedName>
    <definedName name="_xlnm.Extract" localSheetId="8">#REF!</definedName>
    <definedName name="_xlnm.Extract">#REF!</definedName>
    <definedName name="_xlnm.Print_Area" localSheetId="3">'1.1'!$A$1:$I$33</definedName>
    <definedName name="_xlnm.Print_Area" localSheetId="7">'2.2'!$A$1:$J$49</definedName>
    <definedName name="_xlnm.Print_Area" localSheetId="8">#REF!</definedName>
    <definedName name="_xlnm.Print_Area" localSheetId="9">'2.4'!$A$1:$J$48</definedName>
    <definedName name="_xlnm.Print_Area" localSheetId="2">'AIU ALCALDIA'!$A$1:$G$52</definedName>
    <definedName name="_xlnm.Print_Area" localSheetId="1">'CADENA DE VALOR'!$A$1:$V$29</definedName>
    <definedName name="_xlnm.Print_Area" localSheetId="0">'PRESUPUESTO OFICIAL DEL PROYEC.'!$A$1:$F$62</definedName>
    <definedName name="_xlnm.Print_Area">#REF!</definedName>
    <definedName name="ARELAL">[21]APU!$G$1096</definedName>
    <definedName name="ARELC">[29]BASE!$D$62</definedName>
    <definedName name="ARENA" localSheetId="8">#REF!</definedName>
    <definedName name="ARENA">#REF!</definedName>
    <definedName name="ARENC">[19]BASE!$D$53</definedName>
    <definedName name="ARENP">[19]BASE!$D$51</definedName>
    <definedName name="armuve" localSheetId="8">[4]!ERR</definedName>
    <definedName name="armuve">[4]!ERR</definedName>
    <definedName name="as" localSheetId="8">[4]!ERR</definedName>
    <definedName name="as">[4]!ERR</definedName>
    <definedName name="asd" localSheetId="8">[4]!ERR</definedName>
    <definedName name="asd">[4]!ERR</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8">[44]Insumos!#REF!</definedName>
    <definedName name="asdfadsfadsfafda">[44]Insumos!#REF!</definedName>
    <definedName name="asdfasdf" localSheetId="8">[3]INSUMOS!#REF!</definedName>
    <definedName name="asdfasdf">[3]INSUMOS!#REF!</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8">#REF!</definedName>
    <definedName name="ATenerEnCuenta">#REF!</definedName>
    <definedName name="AU" localSheetId="8">'[58]CIRCUITOS CODENSA'!#REF!</definedName>
    <definedName name="AU">'[58]CIRCUITOS CODENSA'!#REF!</definedName>
    <definedName name="auto1" localSheetId="8">#REF!</definedName>
    <definedName name="auto1">#REF!</definedName>
    <definedName name="auto2" localSheetId="8">#REF!</definedName>
    <definedName name="auto2">#REF!</definedName>
    <definedName name="AUTOPISTA" localSheetId="8">'[58]CIRCUITOS CODENSA'!#REF!</definedName>
    <definedName name="AUTOPISTA">'[58]CIRCUITOS CODENSA'!#REF!</definedName>
    <definedName name="AVal.c" localSheetId="8">#REF!</definedName>
    <definedName name="AVal.c">#REF!</definedName>
    <definedName name="AVal.c2002" localSheetId="8">#REF!</definedName>
    <definedName name="AVal.c2002">#REF!</definedName>
    <definedName name="AVal.c2003" localSheetId="8">#REF!</definedName>
    <definedName name="AVal.c2003">#REF!</definedName>
    <definedName name="AVal.p" localSheetId="8">#REF!</definedName>
    <definedName name="AVal.p">#REF!</definedName>
    <definedName name="AYU" localSheetId="8">#REF!</definedName>
    <definedName name="AYU">#REF!</definedName>
    <definedName name="AYUDA">[19]BASE!$D$10</definedName>
    <definedName name="AYUDR">[19]BASE!$D$11</definedName>
    <definedName name="azaz" hidden="1">{"TAB1",#N/A,TRUE,"GENERAL";"TAB2",#N/A,TRUE,"GENERAL";"TAB3",#N/A,TRUE,"GENERAL";"TAB4",#N/A,TRUE,"GENERAL";"TAB5",#N/A,TRUE,"GENERAL"}</definedName>
    <definedName name="b" localSheetId="8">#REF!</definedName>
    <definedName name="b">#REF!</definedName>
    <definedName name="B_impresión_IM" localSheetId="8">#REF!</definedName>
    <definedName name="B_impresión_IM">#REF!</definedName>
    <definedName name="BANCO" localSheetId="8">#REF!</definedName>
    <definedName name="BANCO">#REF!</definedName>
    <definedName name="BASE" localSheetId="8">#REF!</definedName>
    <definedName name="BASE">#REF!</definedName>
    <definedName name="Base_datos_IM" localSheetId="8">[44]Insumos!#REF!</definedName>
    <definedName name="Base_datos_IM">[44]Insumos!#REF!</definedName>
    <definedName name="BASE2" localSheetId="8">#REF!</definedName>
    <definedName name="BASE2">#REF!</definedName>
    <definedName name="BaseDatos">'[27]Base Datos'!$B$1:$F$65536</definedName>
    <definedName name="_xlnm.Database" localSheetId="8">#REF!</definedName>
    <definedName name="_xlnm.Database">#REF!</definedName>
    <definedName name="BASEGRAV" localSheetId="8">#REF!</definedName>
    <definedName name="BASEGRAV">#REF!</definedName>
    <definedName name="BASICOS" localSheetId="8">#REF!</definedName>
    <definedName name="BASICOS">#REF!</definedName>
    <definedName name="BB" localSheetId="8">[4]!ERR</definedName>
    <definedName name="BB">[4]!ERR</definedName>
    <definedName name="BBA">'[31]Base Datos'!$B$1:$F$65536</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8">#REF!</definedName>
    <definedName name="bd">#REF!</definedName>
    <definedName name="BDFB" hidden="1">{"via1",#N/A,TRUE,"general";"via2",#N/A,TRUE,"general";"via3",#N/A,TRUE,"general"}</definedName>
    <definedName name="BDFBDFBD">[59]General!$A$5:$A$1346</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neficio">'[23]PAOI 09'!$Z$5:$Z$150</definedName>
    <definedName name="beneficios">[60]Listado!$AH$2:$AH$3</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blio" localSheetId="8">'[61]O &amp; M P. Parque Recreodeportiv '!#REF!</definedName>
    <definedName name="biblio">'[61]O &amp; M P. Parque Recreodeportiv '!#REF!</definedName>
    <definedName name="BISCO">[29]BASE!$D$253</definedName>
    <definedName name="BL" localSheetId="8">'[58]CIRCUITOS CODENSA'!#REF!</definedName>
    <definedName name="BL">'[58]CIRCUITOS CODENSA'!#REF!</definedName>
    <definedName name="BO" localSheetId="8">'[58]CIRCUITOS CODENSA'!#REF!</definedName>
    <definedName name="BO">'[58]CIRCUITOS CODENSA'!#REF!</definedName>
    <definedName name="bolívar">#REF!</definedName>
    <definedName name="BOMBA">[19]BASE!$D$323</definedName>
    <definedName name="bonny">[21]APU!$G$1181</definedName>
    <definedName name="bonny2">[21]APU!$G$3251</definedName>
    <definedName name="BORDE1">#N/A</definedName>
    <definedName name="BORDE2" localSheetId="8">'[1]APU PVC'!#REF!</definedName>
    <definedName name="BORDE2">'[1]APU PVC'!#REF!</definedName>
    <definedName name="BORDE3" localSheetId="8">#REF!</definedName>
    <definedName name="BORDE3">#REF!</definedName>
    <definedName name="BOTAD">[19]BASE!$D$331</definedName>
    <definedName name="BOTES">[19]BASE!$D$335</definedName>
    <definedName name="br" hidden="1">{"TAB1",#N/A,TRUE,"GENERAL";"TAB2",#N/A,TRUE,"GENERAL";"TAB3",#N/A,TRUE,"GENERAL";"TAB4",#N/A,TRUE,"GENERAL";"TAB5",#N/A,TRUE,"GENERAL"}</definedName>
    <definedName name="bsb" hidden="1">{"via1",#N/A,TRUE,"general";"via2",#N/A,TRUE,"general";"via3",#N/A,TRUE,"general"}</definedName>
    <definedName name="BSOL64">[19]BASE!$D$122</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iltIn_Print_Area" localSheetId="8">#REF!</definedName>
    <definedName name="BuiltIn_Print_Area">#REF!</definedName>
    <definedName name="BuiltIn_Print_Area___0" localSheetId="8">#REF!</definedName>
    <definedName name="BuiltIn_Print_Area___0">#REF!</definedName>
    <definedName name="BuiltIn_Print_Area___0___0" localSheetId="8">#REF!</definedName>
    <definedName name="BuiltIn_Print_Area___0___0">#REF!</definedName>
    <definedName name="BuiltIn_Print_Area___0___0___0" localSheetId="8">#REF!</definedName>
    <definedName name="BuiltIn_Print_Area___0___0___0">#REF!</definedName>
    <definedName name="BuiltIn_Print_Titles" localSheetId="8">#REF!</definedName>
    <definedName name="BuiltIn_Print_Titles">#REF!</definedName>
    <definedName name="Buscar" localSheetId="8">#REF!</definedName>
    <definedName name="Buscar">#REF!</definedName>
    <definedName name="BuscHSeguim" localSheetId="8">'[62]page 1'!#REF!</definedName>
    <definedName name="BuscHSeguim">'[62]page 1'!#REF!</definedName>
    <definedName name="BuscHSeguim2" localSheetId="8">'[62]page 1'!#REF!</definedName>
    <definedName name="BuscHSeguim2">'[62]page 1'!#REF!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8">#REF!</definedName>
    <definedName name="C_">#REF!</definedName>
    <definedName name="C_Apus" comment="Codigo Apus">'[63]1_Preliminares'!$A$26</definedName>
    <definedName name="CA" localSheetId="8">[34]ValidacionPuc!#REF!</definedName>
    <definedName name="CA">[34]ValidacionPuc!#REF!</definedName>
    <definedName name="Cab" localSheetId="8">#REF!</definedName>
    <definedName name="Cab">#REF!</definedName>
    <definedName name="CABAL">[19]BASE!$D$257</definedName>
    <definedName name="CAJAV">[19]BASE!$D$296</definedName>
    <definedName name="Calidad" localSheetId="8">#REF!</definedName>
    <definedName name="Calidad">#REF!</definedName>
    <definedName name="Campamento" localSheetId="8">#REF!</definedName>
    <definedName name="Campamento">#REF!</definedName>
    <definedName name="CANAL6">[19]BASE!$D$264</definedName>
    <definedName name="CANGU">[19]BASE!$D$308</definedName>
    <definedName name="CANGURO" localSheetId="8">#REF!</definedName>
    <definedName name="CANGURO">#REF!</definedName>
    <definedName name="CANT" localSheetId="8">#REF!</definedName>
    <definedName name="CANT">#REF!</definedName>
    <definedName name="CANT1.1" localSheetId="8">#REF!</definedName>
    <definedName name="CANT1.1">#REF!</definedName>
    <definedName name="CANT1.2" localSheetId="8">#REF!</definedName>
    <definedName name="CANT1.2">#REF!</definedName>
    <definedName name="CANT1.3" localSheetId="8">#REF!</definedName>
    <definedName name="CANT1.3">#REF!</definedName>
    <definedName name="CANT1.5" localSheetId="8">#REF!</definedName>
    <definedName name="CANT1.5">#REF!</definedName>
    <definedName name="CANT1.6" localSheetId="8">#REF!</definedName>
    <definedName name="CANT1.6">#REF!</definedName>
    <definedName name="CANT1.7" localSheetId="8">#REF!</definedName>
    <definedName name="CANT1.7">#REF!</definedName>
    <definedName name="CANT1.9" localSheetId="8">#REF!</definedName>
    <definedName name="CANT1.9">#REF!</definedName>
    <definedName name="CANT2.11" localSheetId="8">#REF!</definedName>
    <definedName name="CANT2.11">#REF!</definedName>
    <definedName name="CANT2.12" localSheetId="8">#REF!</definedName>
    <definedName name="CANT2.12">#REF!</definedName>
    <definedName name="CANT2.2" localSheetId="8">#REF!</definedName>
    <definedName name="CANT2.2">#REF!</definedName>
    <definedName name="CANT2.3" localSheetId="8">#REF!</definedName>
    <definedName name="CANT2.3">#REF!</definedName>
    <definedName name="CANT2.4" localSheetId="8">#REF!</definedName>
    <definedName name="CANT2.4">#REF!</definedName>
    <definedName name="CANT8.1" localSheetId="8">#REF!</definedName>
    <definedName name="CANT8.1">#REF!</definedName>
    <definedName name="CANT8.2" localSheetId="8">#REF!</definedName>
    <definedName name="CANT8.2">#REF!</definedName>
    <definedName name="CANT8.3" localSheetId="8">#REF!</definedName>
    <definedName name="CANT8.3">#REF!</definedName>
    <definedName name="CANT8.4" localSheetId="8">#REF!</definedName>
    <definedName name="CANT8.4">#REF!</definedName>
    <definedName name="CANT8.5" localSheetId="8">#REF!</definedName>
    <definedName name="CANT8.5">#REF!</definedName>
    <definedName name="CANT8.6" localSheetId="8">#REF!</definedName>
    <definedName name="CANT8.6">#REF!</definedName>
    <definedName name="CANT8.7" localSheetId="8">#REF!</definedName>
    <definedName name="CANT8.7">#REF!</definedName>
    <definedName name="cap" localSheetId="8">#REF!</definedName>
    <definedName name="cap">#REF!</definedName>
    <definedName name="CAP.2">[64]PPTO!$C$14</definedName>
    <definedName name="CAP.3">[64]PPTO!$C$20</definedName>
    <definedName name="CAP.4">[65]PPTO!$C$37</definedName>
    <definedName name="CAP.5">[65]PPTO!$C$44</definedName>
    <definedName name="CAP.6">[65]PPTO!$C$50</definedName>
    <definedName name="CAP.7">[65]PPTO!$C$60</definedName>
    <definedName name="CAP.8">[65]PPTO!$C$73</definedName>
    <definedName name="CAP.9">[65]PPTO!$C$79</definedName>
    <definedName name="Capitulo">[66]Capitulos!$B$1:$B$65536</definedName>
    <definedName name="CAPITULO1" localSheetId="8">#REF!</definedName>
    <definedName name="CAPITULO1">#REF!</definedName>
    <definedName name="CAPITULO10" localSheetId="8">#REF!</definedName>
    <definedName name="CAPITULO10">#REF!</definedName>
    <definedName name="CAPITULO11" localSheetId="8">#REF!</definedName>
    <definedName name="CAPITULO11">#REF!</definedName>
    <definedName name="CAPITULO12" localSheetId="8">#REF!</definedName>
    <definedName name="CAPITULO12">#REF!</definedName>
    <definedName name="CAPITULO13" localSheetId="8">#REF!</definedName>
    <definedName name="CAPITULO13">#REF!</definedName>
    <definedName name="CAPITULO14" localSheetId="8">#REF!</definedName>
    <definedName name="CAPITULO14">#REF!</definedName>
    <definedName name="CAPITULO15" localSheetId="8">#REF!</definedName>
    <definedName name="CAPITULO15">#REF!</definedName>
    <definedName name="CAPITULO16" localSheetId="8">#REF!</definedName>
    <definedName name="CAPITULO16">#REF!</definedName>
    <definedName name="CAPITULO17" localSheetId="8">#REF!</definedName>
    <definedName name="CAPITULO17">#REF!</definedName>
    <definedName name="CAPITULO18" localSheetId="8">#REF!</definedName>
    <definedName name="CAPITULO18">#REF!</definedName>
    <definedName name="CAPITULO19" localSheetId="8">#REF!</definedName>
    <definedName name="CAPITULO19">#REF!</definedName>
    <definedName name="CAPITULO2" localSheetId="8">#REF!</definedName>
    <definedName name="CAPITULO2">#REF!</definedName>
    <definedName name="CAPITULO20" localSheetId="8">#REF!</definedName>
    <definedName name="CAPITULO20">#REF!</definedName>
    <definedName name="CAPITULO21" localSheetId="8">#REF!</definedName>
    <definedName name="CAPITULO21">#REF!</definedName>
    <definedName name="CAPITULO3" localSheetId="8">#REF!</definedName>
    <definedName name="CAPITULO3">#REF!</definedName>
    <definedName name="CAPITULO4" localSheetId="8">#REF!</definedName>
    <definedName name="CAPITULO4">#REF!</definedName>
    <definedName name="CAPITULO5" localSheetId="8">#REF!</definedName>
    <definedName name="CAPITULO5">#REF!</definedName>
    <definedName name="CAPITULO6" localSheetId="8">#REF!</definedName>
    <definedName name="CAPITULO6">#REF!</definedName>
    <definedName name="CAPITULO7" localSheetId="8">#REF!</definedName>
    <definedName name="CAPITULO7">#REF!</definedName>
    <definedName name="CAPITULO8" localSheetId="8">#REF!</definedName>
    <definedName name="CAPITULO8">#REF!</definedName>
    <definedName name="CAPITULO9" localSheetId="8">#REF!</definedName>
    <definedName name="CAPITULO9">#REF!</definedName>
    <definedName name="caribe">[67]PRESUPUESTO!$C$9:$N$37</definedName>
    <definedName name="CARLOS">'[32]Base Datos'!$B$46</definedName>
    <definedName name="cata" localSheetId="8">'[68]APU PVC'!#REF!</definedName>
    <definedName name="cata">'[68]APU PVC'!#REF!</definedName>
    <definedName name="categoria">#REF!</definedName>
    <definedName name="CATotal2003" localSheetId="8">[34]ValidacionPuc!#REF!</definedName>
    <definedName name="CATotal2003">[34]ValidacionPuc!#REF!</definedName>
    <definedName name="cc">[69]PERSONAL!$D$8</definedName>
    <definedName name="ccccc" hidden="1">{"TAB1",#N/A,TRUE,"GENERAL";"TAB2",#N/A,TRUE,"GENERAL";"TAB3",#N/A,TRUE,"GENERAL";"TAB4",#N/A,TRUE,"GENERAL";"TAB5",#N/A,TRUE,"GENERAL"}</definedName>
    <definedName name="CCCCCC" localSheetId="8">'[70]A. P. U.'!#REF!</definedName>
    <definedName name="CCCCCC">'[70]A. P. U.'!#REF!</definedName>
    <definedName name="ccto210" localSheetId="8">#REF!</definedName>
    <definedName name="ccto210">#REF!</definedName>
    <definedName name="CD454JH">[19]BASE!$D$201</definedName>
    <definedName name="CdadCalidad" localSheetId="8">#REF!</definedName>
    <definedName name="CdadCalidad">#REF!</definedName>
    <definedName name="CdadCalidades" localSheetId="8">#REF!</definedName>
    <definedName name="CdadCalidades">#REF!</definedName>
    <definedName name="CdadNoFactura" localSheetId="8">#REF!</definedName>
    <definedName name="CdadNoFactura">#REF!</definedName>
    <definedName name="CdadNoFacturables" localSheetId="8">#REF!</definedName>
    <definedName name="CdadNoFacturables">#REF!</definedName>
    <definedName name="CdadProfesional" localSheetId="8">#REF!</definedName>
    <definedName name="CdadProfesional">#REF!</definedName>
    <definedName name="CdadProfesionales" localSheetId="8">#REF!</definedName>
    <definedName name="CdadProfesionales">#REF!</definedName>
    <definedName name="CdadTecnico" localSheetId="8">#REF!</definedName>
    <definedName name="CdadTecnico">#REF!</definedName>
    <definedName name="CdadTecnicos" localSheetId="8">#REF!</definedName>
    <definedName name="CdadTecnicos">#REF!</definedName>
    <definedName name="cdcdc" hidden="1">{"via1",#N/A,TRUE,"general";"via2",#N/A,TRUE,"general";"via3",#N/A,TRUE,"general"}</definedName>
    <definedName name="CDCT">'[62]page 1'!$A$2</definedName>
    <definedName name="CDS_V_INDICES_CIRCUITO_CAUSA" localSheetId="8">#REF!</definedName>
    <definedName name="CDS_V_INDICES_CIRCUITO_CAUSA">#REF!</definedName>
    <definedName name="CDSeguim">'[62]page 1'!$G$30</definedName>
    <definedName name="CEac" localSheetId="8">#REF!</definedName>
    <definedName name="CEac">#REF!</definedName>
    <definedName name="CEal" localSheetId="8">#REF!</definedName>
    <definedName name="CEal">#REF!</definedName>
    <definedName name="ceerf" hidden="1">{"TAB1",#N/A,TRUE,"GENERAL";"TAB2",#N/A,TRUE,"GENERAL";"TAB3",#N/A,TRUE,"GENERAL";"TAB4",#N/A,TRUE,"GENERAL";"TAB5",#N/A,TRUE,"GENERAL"}</definedName>
    <definedName name="CEM">[49]INSUMOS!$D$275</definedName>
    <definedName name="CEMEG">[19]BASE!$D$55</definedName>
    <definedName name="CEMENTO" localSheetId="8">#REF!</definedName>
    <definedName name="CEMENTO">#REF!</definedName>
    <definedName name="CEopo" localSheetId="8">#REF!</definedName>
    <definedName name="CEopo">#REF!</definedName>
    <definedName name="cesa" hidden="1">{"TAB1",#N/A,TRUE,"GENERAL";"TAB2",#N/A,TRUE,"GENERAL";"TAB3",#N/A,TRUE,"GENERAL";"TAB4",#N/A,TRUE,"GENERAL";"TAB5",#N/A,TRUE,"GENERAL"}</definedName>
    <definedName name="cesped" localSheetId="8">[71]Mater!#REF!</definedName>
    <definedName name="cesped">[71]Mater!#REF!</definedName>
    <definedName name="CHAPA">[19]BASE!$D$249</definedName>
    <definedName name="CHECK">IF(AND('[72]Ppto completo'!$D1='[72]Ppto completo'!$D1,'[72]Ppto completo'!$E1='[72]Ppto completo'!$E1,'[72]Ppto completo'!$F1='[72]Ppto completo'!$F1),"ok","ojo")</definedName>
    <definedName name="CIQac" localSheetId="8">#REF!</definedName>
    <definedName name="CIQac">#REF!</definedName>
    <definedName name="CIR" localSheetId="8">IF([73]!LG=9,IF(ISERROR([73]!PVT),"",[73]!PVT),"")</definedName>
    <definedName name="CIR">IF([73]!LG=9,IF(ISERROR([73]!PVT),"",[73]!PVT),"")</definedName>
    <definedName name="CIRCUITOS">[74]Circuitos!$C$2:$C$891</definedName>
    <definedName name="CIRCUNVALAR" localSheetId="8">#REF!</definedName>
    <definedName name="CIRCUNVALAR">#REF!</definedName>
    <definedName name="Ciudades">[75]Insumos!$B$1813:$B$1912</definedName>
    <definedName name="CL" localSheetId="8">'[58]CIRCUITOS CODENSA'!#REF!</definedName>
    <definedName name="CL">'[58]CIRCUITOS CODENSA'!#REF!</definedName>
    <definedName name="CLASIFTODOS">[76]INSUMOS!$AE$14866:$AE$14905</definedName>
    <definedName name="CLAVO">[19]BASE!$D$69</definedName>
    <definedName name="Cll_4N__15_AE_40_San_Eduardo_II_Etapa._Tel_750372._Cúcuta_Colombia." localSheetId="8">'[77]INFOR. GENERAL'!#REF!</definedName>
    <definedName name="Cll_4N__15_AE_40_San_Eduardo_II_Etapa._Tel_750372._Cúcuta_Colombia.">'[77]INFOR. GENERAL'!#REF!</definedName>
    <definedName name="clsf" localSheetId="8">#REF!</definedName>
    <definedName name="clsf">#REF!</definedName>
    <definedName name="CMAac" localSheetId="8">#REF!</definedName>
    <definedName name="CMAac">#REF!</definedName>
    <definedName name="CMAac2" localSheetId="8">#REF!</definedName>
    <definedName name="CMAac2">#REF!</definedName>
    <definedName name="CMAacDef" localSheetId="8">#REF!</definedName>
    <definedName name="CMAacDef">#REF!</definedName>
    <definedName name="CMAal" localSheetId="8">#REF!</definedName>
    <definedName name="CMAal">#REF!</definedName>
    <definedName name="CMAal2" localSheetId="8">#REF!</definedName>
    <definedName name="CMAal2">#REF!</definedName>
    <definedName name="CMAalDef" localSheetId="8">#REF!</definedName>
    <definedName name="CMAalDef">#REF!</definedName>
    <definedName name="CMApuc" localSheetId="8">[34]ValidacionPuc!#REF!</definedName>
    <definedName name="CMApuc">[34]ValidacionPuc!#REF!</definedName>
    <definedName name="CMArefAc1" localSheetId="8">[34]ValidacionPuc!#REF!</definedName>
    <definedName name="CMArefAc1">[34]ValidacionPuc!#REF!</definedName>
    <definedName name="CMI">[37]CMI!$C$23</definedName>
    <definedName name="CMIac">[34]CMIcalculo!$E$15</definedName>
    <definedName name="CMIac2" localSheetId="8">#REF!</definedName>
    <definedName name="CMIac2">#REF!</definedName>
    <definedName name="CMIac3" localSheetId="8">#REF!</definedName>
    <definedName name="CMIac3">#REF!</definedName>
    <definedName name="CMIacDef" localSheetId="8">#REF!</definedName>
    <definedName name="CMIacDef">#REF!</definedName>
    <definedName name="CMIal">[34]CMIcalculo!$E$24</definedName>
    <definedName name="CMIal2" localSheetId="8">#REF!</definedName>
    <definedName name="CMIal2">#REF!</definedName>
    <definedName name="CMIal3" localSheetId="8">#REF!</definedName>
    <definedName name="CMIal3">#REF!</definedName>
    <definedName name="CMIalDef" localSheetId="8">#REF!</definedName>
    <definedName name="CMIalDef">#REF!</definedName>
    <definedName name="CMIT">[37]CMIT!$C$11</definedName>
    <definedName name="CMOac" localSheetId="8">#REF!</definedName>
    <definedName name="CMOac">#REF!</definedName>
    <definedName name="CMOac.c" localSheetId="8">#REF!</definedName>
    <definedName name="CMOac.c">#REF!</definedName>
    <definedName name="CMOac.p" localSheetId="8">#REF!</definedName>
    <definedName name="CMOac.p">#REF!</definedName>
    <definedName name="CMOac.p.ab" localSheetId="8">#REF!</definedName>
    <definedName name="CMOac.p.ab">#REF!</definedName>
    <definedName name="CMOac2" localSheetId="8">#REF!</definedName>
    <definedName name="CMOac2">#REF!</definedName>
    <definedName name="CMOac3" localSheetId="8">#REF!</definedName>
    <definedName name="CMOac3">#REF!</definedName>
    <definedName name="CMOacDef" localSheetId="8">#REF!</definedName>
    <definedName name="CMOacDef">#REF!</definedName>
    <definedName name="CMOal" localSheetId="8">#REF!</definedName>
    <definedName name="CMOal">#REF!</definedName>
    <definedName name="CMOal.c" localSheetId="8">#REF!</definedName>
    <definedName name="CMOal.c">#REF!</definedName>
    <definedName name="CMOal.p" localSheetId="8">#REF!</definedName>
    <definedName name="CMOal.p">#REF!</definedName>
    <definedName name="CMOal2" localSheetId="8">#REF!</definedName>
    <definedName name="CMOal2">#REF!</definedName>
    <definedName name="CMOal3" localSheetId="8">#REF!</definedName>
    <definedName name="CMOal3">#REF!</definedName>
    <definedName name="CMOalDef" localSheetId="8">#REF!</definedName>
    <definedName name="CMOalDef">#REF!</definedName>
    <definedName name="CMOIop">[36]Ejemplo!$C$17</definedName>
    <definedName name="CMOIvigente">[36]Ejemplo!$E$17</definedName>
    <definedName name="CMOUsoAguaenBloque" localSheetId="8">#REF!</definedName>
    <definedName name="CMOUsoAguaenBloque">#REF!</definedName>
    <definedName name="CMTac">[34]TasasAmbientales!$C$12</definedName>
    <definedName name="CMTacDef" localSheetId="8">#REF!</definedName>
    <definedName name="CMTacDef">#REF!</definedName>
    <definedName name="CMTal.sc">[34]TasasAmbientales!$F$12</definedName>
    <definedName name="CMTalDef" localSheetId="8">#REF!</definedName>
    <definedName name="CMTalDef">#REF!</definedName>
    <definedName name="CO" localSheetId="8">#REF!</definedName>
    <definedName name="CO">#REF!</definedName>
    <definedName name="CO_con_acpm" localSheetId="8">[34]ValidacionPuc!#REF!</definedName>
    <definedName name="CO_con_acpm">[34]ValidacionPuc!#REF!</definedName>
    <definedName name="CO456JH">[19]BASE!$D$203</definedName>
    <definedName name="CO458JH">[29]BASE!$D$191</definedName>
    <definedName name="CO904JH">[19]BASE!$D$196</definedName>
    <definedName name="CO906JH">[19]BASE!$D$197</definedName>
    <definedName name="CO908JH">[29]BASE!$D$190</definedName>
    <definedName name="CO90S4">[19]BASE!$D$130</definedName>
    <definedName name="COBERTURA">[78]devdics!$A$83:$BV$164</definedName>
    <definedName name="COBERTURA_2">[79]devdics!$A$83:$BV$164</definedName>
    <definedName name="Codigo" comment="Codigo Insumo">[63]Insumos!$A$4:$A$1772</definedName>
    <definedName name="Codigo_M.Obra" comment="Mano de obra ">[63]M.Obra!$A$35:$A$43</definedName>
    <definedName name="codigos">[80]Banderas!$A:$A</definedName>
    <definedName name="COL_A_APU">IF([72]apu!$B1="","",IF(LEN([72]apu!$B1)=9,[72]apu!$B1,[72]apu!$A1048576))</definedName>
    <definedName name="COL_A_AUX">IF([72]Auxiliares!$B1="","",IF([72]Auxiliares!$B1048576="",[72]Auxiliares!$B1,[72]Auxiliares!$A1048576))</definedName>
    <definedName name="COL_B">IF(LEFT('[72]Ppto completo'!$D1,5)='[72]Ppto completo'!$D1,"",(LEFT('[72]Ppto completo'!$D1,5)))</definedName>
    <definedName name="COL_C">LEFT('[72]Ppto completo'!$D1,2)</definedName>
    <definedName name="COL_G">IFERROR(VLOOKUP('[72]Ppto completo'!$D1,'[72]CO Teatro'!$A$1:$AB$65536,7,0),0)</definedName>
    <definedName name="COL_H">IF(LEN('[72]Ppto completo'!$D1)=9,ROUNDUP(SUM('[72]Ppto completo'!$G1:$G1),0),"")</definedName>
    <definedName name="COL_J">IF(LEN('[72]Ppto completo'!$D1)=9,'[72]Ppto completo'!$G1*'[72]Ppto completo'!$I1,"")</definedName>
    <definedName name="COL_J_APU">IF([72]apu!$B1="","",IF(VLOOKUP([72]apu!$B1,[72]Insumos!$D$1:$J$65536,7,FALSE)="",LEFT([72]apu!$B1,2),VLOOKUP([72]apu!$B1,[72]Insumos!$D$1:$J$65536,7,FALSE)))</definedName>
    <definedName name="COL_J_AUX">IF([72]Auxiliares!$B1="","",IF(VLOOKUP([72]Auxiliares!XEW1,[72]Insumos!XEY$1:A$65536,7,FALSE)="",LEFT([72]Auxiliares!$B1,2),VLOOKUP([72]Auxiliares!XEW1,[72]Insumos!XEY$1:A$65536,7,FALSE)))</definedName>
    <definedName name="COL_K_PPTO">IF(LEN('[72]Ppto completo'!XEX1)=5,SUMIF('[72]Ppto completo'!$B$1:$B$65536,'[72]Ppto completo'!$D1,'[72]Ppto completo'!$J$1:$J$65536),"")</definedName>
    <definedName name="COL_L">IF('[72]Ppto completo'!$K1="",SUMIF('[72]Ppto completo'!$C$1:$C$65536,'[72]Ppto completo'!$D1,'[72]Ppto completo'!$K$1:$K$65536),"")</definedName>
    <definedName name="COL_M">IF(LEN('[72]Ppto completo'!$D1)=2,'[72]Ppto completo'!$L1/SUMIF('[72]Ppto completo'!$C$1:$C$65536,"&gt;&lt;""",'[72]Ppto completo'!$L$1:$L$65536),"")</definedName>
    <definedName name="COL_M_APU">IF([72]apu!$B1="","",IF(VLOOKUP([72]apu!$B1,[72]Insumos!$D$1:$J$65536,7,FALSE)="",LEFT([72]apu!$B1,2),VLOOKUP([72]apu!$B1,[72]Insumos!$D$1:$J$65536,7,FALSE)))</definedName>
    <definedName name="Compilado" localSheetId="8">#REF!</definedName>
    <definedName name="Compilado">#REF!</definedName>
    <definedName name="componentes">[81]Listado!$U$2:$U$9</definedName>
    <definedName name="Compra_Agua_en_Bloque_2002_y_2003" localSheetId="8">#REF!</definedName>
    <definedName name="Compra_Agua_en_Bloque_2002_y_2003">#REF!</definedName>
    <definedName name="COMPRE" localSheetId="8">#REF!</definedName>
    <definedName name="COMPRE">#REF!</definedName>
    <definedName name="CON_HTA">SUMIFS([72]Auxiliares!$G$1:$G$65536,[72]Auxiliares!$A$1:$A$65536,[72]Auxiliares!$A1,[72]Auxiliares!$J$1:$J$65536,"mo")</definedName>
    <definedName name="CON_HTA_APU">SUMIFS([72]apu!$G$1:$G$65536,[72]apu!$A$1:$A$65536,[72]apu!$A1048576,[72]apu!$M$1:$M$65536,"mo")</definedName>
    <definedName name="conceptos">[81]Listado!$AG$2:$AG$4</definedName>
    <definedName name="CONCRETO_2000">'[39]Concreto de 2000 psi'!$I$53</definedName>
    <definedName name="CONCRETO123">'[24]Base Datos'!$B$29</definedName>
    <definedName name="CONCRETO25" localSheetId="8">#REF!</definedName>
    <definedName name="CONCRETO25">#REF!</definedName>
    <definedName name="Concreto2500v" localSheetId="8">#REF!</definedName>
    <definedName name="Concreto2500v">#REF!</definedName>
    <definedName name="CONCRETO3" localSheetId="8">#REF!</definedName>
    <definedName name="CONCRETO3">#REF!</definedName>
    <definedName name="concreto5" localSheetId="8">#REF!</definedName>
    <definedName name="concreto5">#REF!</definedName>
    <definedName name="Concreto5500v" localSheetId="8">#REF!</definedName>
    <definedName name="Concreto5500v">#REF!</definedName>
    <definedName name="concretomuro" localSheetId="8">#REF!</definedName>
    <definedName name="concretomuro">#REF!</definedName>
    <definedName name="CONDI1" localSheetId="8">#REF!</definedName>
    <definedName name="CONDI1">#REF!</definedName>
    <definedName name="CONM1">[19]BASE!$D$309</definedName>
    <definedName name="CONM2">[19]BASE!$D$310</definedName>
    <definedName name="Consultor">[82]Datos!$B$3</definedName>
    <definedName name="CONTAB">[57]dts!$B$11</definedName>
    <definedName name="CONTRATISTA">[57]dts!$B$4</definedName>
    <definedName name="Contrato">[82]Datos!$B$2</definedName>
    <definedName name="CONTRIBU">[83]IPM!$A$1:$V$8</definedName>
    <definedName name="Coordinador">[82]Datos!$B$6</definedName>
    <definedName name="COPIA" localSheetId="8">[4]!ERR</definedName>
    <definedName name="COPIA">[4]!ERR</definedName>
    <definedName name="copiao4" localSheetId="8">[4]!ERR</definedName>
    <definedName name="copiao4">[4]!ERR</definedName>
    <definedName name="corri" localSheetId="8">[4]!ERR</definedName>
    <definedName name="corri">[4]!ERR</definedName>
    <definedName name="CORTA">[19]BASE!$D$319</definedName>
    <definedName name="costa">#REF!</definedName>
    <definedName name="CosteoConsultoria" localSheetId="8">#REF!</definedName>
    <definedName name="CosteoConsultoria">#REF!</definedName>
    <definedName name="CostoDirecto" localSheetId="8">#REF!</definedName>
    <definedName name="CostoDirecto">#REF!</definedName>
    <definedName name="CostoDirectoObra">'[84]COSTEO TOTAL OBRA'!$D$7</definedName>
    <definedName name="Costopérdidas" localSheetId="8">[85]Modelo!#REF!</definedName>
    <definedName name="Costopérdidas">[85]Modelo!#REF!</definedName>
    <definedName name="COSTOS">[86]TARIFAS!$A$1:$F$52</definedName>
    <definedName name="Costos_op_con_ACPM__y__fuel_oil" localSheetId="8">#REF!</definedName>
    <definedName name="Costos_op_con_ACPM__y__fuel_oil">#REF!</definedName>
    <definedName name="cota">'[87]Base de Diseño'!$A$1:$D$290</definedName>
    <definedName name="COTAS">[88]Hoja3!$A$5:$B$154</definedName>
    <definedName name="CotizacionARP" localSheetId="8">#REF!</definedName>
    <definedName name="CotizacionARP">#REF!</definedName>
    <definedName name="COYLL">[19]BASE!#REF!</definedName>
    <definedName name="CR66JH">[19]BASE!$D$178</definedName>
    <definedName name="CRGAPR">[57]dts!$B$26</definedName>
    <definedName name="CRGELB">[57]dts!$B$22</definedName>
    <definedName name="CRGRVS">[57]dts!$B$24</definedName>
    <definedName name="_xlnm.Criteria" localSheetId="8">[3]INSUMOS!#REF!</definedName>
    <definedName name="_xlnm.Criteria">[3]INSUMOS!#REF!</definedName>
    <definedName name="Criterios_IM" localSheetId="8">[3]INSUMOS!#REF!</definedName>
    <definedName name="Criterios_IM">[3]INSUMOS!#REF!</definedName>
    <definedName name="Criticos" localSheetId="8">#REF!</definedName>
    <definedName name="Criticos">#REF!</definedName>
    <definedName name="CronogFechaFin">'[62]page 1'!$BN$11</definedName>
    <definedName name="CronogFechaInic">'[62]page 1'!$BN$10</definedName>
    <definedName name="Cronograma" localSheetId="8">[3]INSUMOS!#REF!</definedName>
    <definedName name="Cronograma">[3]INSUMOS!#REF!</definedName>
    <definedName name="CRP" localSheetId="8">#REF!</definedName>
    <definedName name="CRP">#REF!</definedName>
    <definedName name="CSIKA">[19]BASE!$D$231</definedName>
    <definedName name="CT" localSheetId="8">'[58]CIRCUITOS CODENSA'!#REF!</definedName>
    <definedName name="CT">'[58]CIRCUITOS CODENSA'!#REF!</definedName>
    <definedName name="CT110K">[89]PRELIM!$B$311</definedName>
    <definedName name="CT110KG">[19]BASE!$D$36</definedName>
    <definedName name="CT140K">[89]PRELIM!$B$329</definedName>
    <definedName name="CT140KG">[19]BASE!$D$35</definedName>
    <definedName name="CT180K">[89]PRELIM!$B$346</definedName>
    <definedName name="CT210K">[89]PRELIM!$B$363</definedName>
    <definedName name="CT210KG">[19]BASE!$D$33</definedName>
    <definedName name="CT245K">[89]PRELIM!$B$380</definedName>
    <definedName name="CT245KG">[19]BASE!$D$32</definedName>
    <definedName name="CTAdea" localSheetId="8">#REF!</definedName>
    <definedName name="CTAdea">#REF!</definedName>
    <definedName name="CTAe" localSheetId="8">#REF!</definedName>
    <definedName name="CTAe">#REF!</definedName>
    <definedName name="CTC140KG">[19]BASE!$D$37</definedName>
    <definedName name="CTOdea" localSheetId="8">#REF!</definedName>
    <definedName name="CTOdea">#REF!</definedName>
    <definedName name="CU" localSheetId="8">'[58]CIRCUITOS CODENSA'!#REF!</definedName>
    <definedName name="CU">'[58]CIRCUITOS CODENSA'!#REF!</definedName>
    <definedName name="CUAD" localSheetId="8">#REF!</definedName>
    <definedName name="CUAD">#REF!</definedName>
    <definedName name="cuad1" localSheetId="8">#REF!</definedName>
    <definedName name="cuad1">#REF!</definedName>
    <definedName name="cuad2" localSheetId="8">#REF!</definedName>
    <definedName name="cuad2">#REF!</definedName>
    <definedName name="cuad3" localSheetId="8">#REF!</definedName>
    <definedName name="cuad3">#REF!</definedName>
    <definedName name="cuad4" localSheetId="8">#REF!</definedName>
    <definedName name="cuad4">#REF!</definedName>
    <definedName name="CUAD5" localSheetId="8">#REF!</definedName>
    <definedName name="CUAD5">#REF!</definedName>
    <definedName name="cuado" localSheetId="8">#REF!</definedName>
    <definedName name="cuado">#REF!</definedName>
    <definedName name="cuadrilla">[51]Cuadrillas!$C$13:$F$43</definedName>
    <definedName name="Cuadrillas">[90]Cuadrillas!$A$11:$I$77</definedName>
    <definedName name="CUADRO10">[91]Hoja1!$B$2:$Z$70</definedName>
    <definedName name="CUADRO11">[91]Hoja1!$B$2:$G$42</definedName>
    <definedName name="CUADRO12">[91]Hoja1!$B$2:$S$104</definedName>
    <definedName name="CUADRO13">[91]Hoja1!$B$2:$K$98</definedName>
    <definedName name="CUADRO14">[91]Hoja1!$B$2:$H$67</definedName>
    <definedName name="CUADRO15">[91]Hoja1!$B$2:$H$112</definedName>
    <definedName name="CUADRO16">[91]Hoja1!$B$2:$J$114</definedName>
    <definedName name="CUADRO17">[91]Hoja1!$B$2:$I$108</definedName>
    <definedName name="CUADRO18">[91]Hoja1!$B$2:$H$159</definedName>
    <definedName name="CUADRO19">[91]Hoja1!$B$2:$K$30</definedName>
    <definedName name="CUADRO20">[91]Hoja1!$B$2:$F$113</definedName>
    <definedName name="CUADRO8">[91]Hoja1!$B$2:$E$66</definedName>
    <definedName name="CUADRO9">[91]Hoja1!$B$2:$O$95</definedName>
    <definedName name="cuaII3A">[92]A!$B$3:$J$101</definedName>
    <definedName name="cuaII3B">[92]A!$B$110:$I$208</definedName>
    <definedName name="cuaII3C">[92]A!$B$217:$I$316</definedName>
    <definedName name="cuaII4A">[92]A!$N$3:$T$104</definedName>
    <definedName name="cuaII4B">[92]A!$N$110:$T$211</definedName>
    <definedName name="cuaII4C">[92]A!$N$217:$T$318</definedName>
    <definedName name="cuaII5A">[92]A!$X$3:$AE$103</definedName>
    <definedName name="cuaII5B">[92]A!$X$110:$AD$210</definedName>
    <definedName name="cuaII5C">[92]A!$X$217:$AD$317</definedName>
    <definedName name="CUAL" localSheetId="8">[4]!ERR</definedName>
    <definedName name="CUAL">[4]!ERR</definedName>
    <definedName name="CUAL1" localSheetId="8">[4]!ERR</definedName>
    <definedName name="CUAL1">[4]!ERR</definedName>
    <definedName name="Cuentas5101" localSheetId="8">#REF!</definedName>
    <definedName name="Cuentas5101">#REF!</definedName>
    <definedName name="Cuentas5102" localSheetId="8">#REF!</definedName>
    <definedName name="Cuentas5102">#REF!</definedName>
    <definedName name="Cuentas5103" localSheetId="8">#REF!</definedName>
    <definedName name="Cuentas5103">#REF!</definedName>
    <definedName name="Cuentas5104" localSheetId="8">#REF!</definedName>
    <definedName name="Cuentas5104">#REF!</definedName>
    <definedName name="Cuentas5111" localSheetId="8">#REF!</definedName>
    <definedName name="Cuentas5111">#REF!</definedName>
    <definedName name="Cuentas5120" localSheetId="8">#REF!</definedName>
    <definedName name="Cuentas5120">#REF!</definedName>
    <definedName name="Cuentas5330" localSheetId="8">#REF!</definedName>
    <definedName name="Cuentas5330">#REF!</definedName>
    <definedName name="Cuentas5331" localSheetId="8">#REF!</definedName>
    <definedName name="Cuentas5331">#REF!</definedName>
    <definedName name="Cuentas5340" localSheetId="8">#REF!</definedName>
    <definedName name="Cuentas5340">#REF!</definedName>
    <definedName name="Cuentas5344" localSheetId="8">#REF!</definedName>
    <definedName name="Cuentas5344">#REF!</definedName>
    <definedName name="Cuentas5345" localSheetId="8">#REF!</definedName>
    <definedName name="Cuentas5345">#REF!</definedName>
    <definedName name="Cuentas7505" localSheetId="8">#REF!</definedName>
    <definedName name="Cuentas7505">#REF!</definedName>
    <definedName name="Cuentas7510" localSheetId="8">#REF!</definedName>
    <definedName name="Cuentas7510">#REF!</definedName>
    <definedName name="Cuentas7515" localSheetId="8">#REF!</definedName>
    <definedName name="Cuentas7515">#REF!</definedName>
    <definedName name="Cuentas7517" localSheetId="8">#REF!</definedName>
    <definedName name="Cuentas7517">#REF!</definedName>
    <definedName name="Cuentas7537" localSheetId="8">#REF!</definedName>
    <definedName name="Cuentas7537">#REF!</definedName>
    <definedName name="Cuentas7540" localSheetId="8">#REF!</definedName>
    <definedName name="Cuentas7540">#REF!</definedName>
    <definedName name="Cuentas7545" localSheetId="8">#REF!</definedName>
    <definedName name="Cuentas7545">#REF!</definedName>
    <definedName name="Cuentas7550" localSheetId="8">#REF!</definedName>
    <definedName name="Cuentas7550">#REF!</definedName>
    <definedName name="Cuentas7560" localSheetId="8">#REF!</definedName>
    <definedName name="Cuentas7560">#REF!</definedName>
    <definedName name="Cuentas7570" localSheetId="8">#REF!</definedName>
    <definedName name="Cuentas7570">#REF!</definedName>
    <definedName name="cumplimiento">[93]Viabilidad!$H$2:$H$4</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YLL2">[19]BASE!$D$220</definedName>
    <definedName name="D" localSheetId="8">#REF!</definedName>
    <definedName name="D">#REF!</definedName>
    <definedName name="dactor" hidden="1">{"TAB1",#N/A,TRUE,"GENERAL";"TAB2",#N/A,TRUE,"GENERAL";"TAB3",#N/A,TRUE,"GENERAL";"TAB4",#N/A,TRUE,"GENERAL";"TAB5",#N/A,TRUE,"GENERAL"}</definedName>
    <definedName name="DADADAD" hidden="1">{#N/A,#N/A,TRUE,"CODIGO DEPENDENCIA"}</definedName>
    <definedName name="DARIPAVA_SOFTWARE_INC" localSheetId="8">'[77]INFOR. GENERAL'!#REF!</definedName>
    <definedName name="DARIPAVA_SOFTWARE_INC">'[77]INFOR. GENERAL'!#REF!</definedName>
    <definedName name="Datos" localSheetId="8">#REF!</definedName>
    <definedName name="Datos">#REF!</definedName>
    <definedName name="DATOS_CONTRATO">#REF!</definedName>
    <definedName name="datos1">'[94]Base de Diseño'!$A$1:$D$204</definedName>
    <definedName name="datos2">'[95]Base de Diseño'!$AF$2:$AK$245</definedName>
    <definedName name="datos3">'[96]Base de Diseño'!$Y$5:$AC$800</definedName>
    <definedName name="dbfdfbi" hidden="1">{"TAB1",#N/A,TRUE,"GENERAL";"TAB2",#N/A,TRUE,"GENERAL";"TAB3",#N/A,TRUE,"GENERAL";"TAB4",#N/A,TRUE,"GENERAL";"TAB5",#N/A,TRUE,"GENERAL"}</definedName>
    <definedName name="DCSDCTV" hidden="1">{"via1",#N/A,TRUE,"general";"via2",#N/A,TRUE,"general";"via3",#N/A,TRUE,"general"}</definedName>
    <definedName name="dd" localSheetId="8">[4]!ERR</definedName>
    <definedName name="dd">[4]!ERR</definedName>
    <definedName name="ddd" localSheetId="8">#REF!</definedName>
    <definedName name="ddd">#REF!</definedName>
    <definedName name="DDDDD" hidden="1">{"TAB1",#N/A,TRUE,"GENERAL";"TAB2",#N/A,TRUE,"GENERAL";"TAB3",#N/A,TRUE,"GENERAL";"TAB4",#N/A,TRUE,"GENERAL";"TAB5",#N/A,TRUE,"GENERAL"}</definedName>
    <definedName name="DDDDDDD" hidden="1">{"TAB1",#N/A,TRUE,"GENERAL";"TAB2",#N/A,TRUE,"GENERAL";"TAB3",#N/A,TRUE,"GENERAL";"TAB4",#N/A,TRUE,"GENERAL";"TAB5",#N/A,TRUE,"GENERAL"}</definedName>
    <definedName name="DDDDDDDDDDDDDDDDDDD" localSheetId="8">#REF!</definedName>
    <definedName name="DDDDDDDDDDDDDDDDDDD">#REF!</definedName>
    <definedName name="ddddt" hidden="1">{"via1",#N/A,TRUE,"general";"via2",#N/A,TRUE,"general";"via3",#N/A,TRUE,"general"}</definedName>
    <definedName name="dddf" localSheetId="8">#REF!</definedName>
    <definedName name="dddf">#REF!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[21]APU!$G$1353</definedName>
    <definedName name="Decision" localSheetId="8">#REF!</definedName>
    <definedName name="Decision">#REF!</definedName>
    <definedName name="DECUENTOS" localSheetId="8">#REF!</definedName>
    <definedName name="DECUENTOS">#REF!</definedName>
    <definedName name="deded" hidden="1">{"TAB1",#N/A,TRUE,"GENERAL";"TAB2",#N/A,TRUE,"GENERAL";"TAB3",#N/A,TRUE,"GENERAL";"TAB4",#N/A,TRUE,"GENERAL";"TAB5",#N/A,TRUE,"GENERAL"}</definedName>
    <definedName name="defd" hidden="1">{"via1",#N/A,TRUE,"general";"via2",#N/A,TRUE,"general";"via3",#N/A,TRUE,"general"}</definedName>
    <definedName name="DEMANDA" localSheetId="8">#REF!</definedName>
    <definedName name="DEMANDA">#REF!</definedName>
    <definedName name="DEMOLICIONANDEN" localSheetId="8">#REF!</definedName>
    <definedName name="DEMOLICIONANDEN">#REF!</definedName>
    <definedName name="demolicionladrillo" localSheetId="8">#REF!</definedName>
    <definedName name="demolicionladrillo">#REF!</definedName>
    <definedName name="DEMOLICIONMURO" localSheetId="8">#REF!</definedName>
    <definedName name="DEMOLICIONMURO">#REF!</definedName>
    <definedName name="demolicionpav" localSheetId="8">#REF!</definedName>
    <definedName name="demolicionpav">#REF!</definedName>
    <definedName name="DEMOLOCIONES">'[97]LISTA DEMOLICIONES'!$D$7:$H$15</definedName>
    <definedName name="DENS" localSheetId="8">#REF!</definedName>
    <definedName name="DENS">#REF!</definedName>
    <definedName name="densi" localSheetId="8">#REF!</definedName>
    <definedName name="densi">#REF!</definedName>
    <definedName name="Departamento" localSheetId="8">#REF!</definedName>
    <definedName name="Departamento">#REF!</definedName>
    <definedName name="DESC_APU">IF([72]apu!XFC1="",IF([72]apu!XFD1="",IF([72]apu!XFC1048576="","",DIRECTO),""),DESCRIPCION_APU)</definedName>
    <definedName name="DESC_AUX">IF([72]Auxiliares!$A1="",IF([72]Auxiliares!$A1048576="","","DIRECTO:  "&amp;TEXT(ROUNDUP(SUMIF([72]Auxiliares!$A$1:$A$65536,[72]Auxiliares!$A1048576,[72]Auxiliares!$G$1:$G$65536)/2,0),"#,##0")&amp;" / "&amp;VLOOKUP([72]Auxiliares!$A1048576,[72]Insumos!$D$1:$F$65536,3,FALSE)),IF([72]Auxiliares!$A1="","",VLOOKUP([72]Auxiliares!$B1,[72]Insumos!$D$1:$E$65536,2,FALSE)))</definedName>
    <definedName name="desc_rps">[81]des_rps!$A$1:$A$364</definedName>
    <definedName name="DESC1">[98]ITEMS!$B$2</definedName>
    <definedName name="DESC521">[99]ITEMS!$B$522</definedName>
    <definedName name="Descrip">[23]Consultoria!$B$4:$B$511</definedName>
    <definedName name="Descrip_cuadrillas">[90]Cuadrillas!$A$15:$A$77</definedName>
    <definedName name="Descrip_equipos">[90]Equ!$A$15:$A$102</definedName>
    <definedName name="Descrip_transporte">[90]Trans!$A$18:$A$65</definedName>
    <definedName name="Descripcion" localSheetId="8">#REF!</definedName>
    <definedName name="Descripcion">#REF!</definedName>
    <definedName name="Descripción">[90]Mat!$A$11:$A$1041</definedName>
    <definedName name="DESCRIPCION_APU">IF(ISERROR(SEARCH("-",[72]apu!$B1,3)),INSUMO,item)</definedName>
    <definedName name="DESCRP1">[50]DATOS!$D$2</definedName>
    <definedName name="DESCRP2">[50]DATOS!$D$3</definedName>
    <definedName name="DESEMBOLSOS" localSheetId="8">#REF!</definedName>
    <definedName name="DESEMBOLSOS">#REF!</definedName>
    <definedName name="design">'[100]Design (3)'!$A$12:$CM$71</definedName>
    <definedName name="design2">[100]Design!$A$24:$CM$66</definedName>
    <definedName name="DestinoConsultoria" localSheetId="8">#REF!</definedName>
    <definedName name="DestinoConsultoria">#REF!</definedName>
    <definedName name="DestinoObra" localSheetId="8">#REF!</definedName>
    <definedName name="DestinoObra">#REF!</definedName>
    <definedName name="Detalle1">[23]General!$B$5:$B$1346</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8">[44]Insumos!#REF!</definedName>
    <definedName name="dfasfdasdfadsfasdfas">[44]Insumos!#REF!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localSheetId="8">[4]!ERR</definedName>
    <definedName name="DFG">[4]!ERR</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FH" localSheetId="8">[4]!ERR</definedName>
    <definedName name="DFHDFH">[4]!ERR</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hf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 localSheetId="8">#REF!</definedName>
    <definedName name="DIA">#REF!</definedName>
    <definedName name="DIC" localSheetId="8">#REF!</definedName>
    <definedName name="DIC">#REF!</definedName>
    <definedName name="diego" localSheetId="8">#REF!</definedName>
    <definedName name="diego">#REF!</definedName>
    <definedName name="diego1" localSheetId="8">#REF!</definedName>
    <definedName name="diego1">#REF!</definedName>
    <definedName name="DifConsultoriaFM" localSheetId="8">#REF!</definedName>
    <definedName name="DifConsultoriaFM">#REF!</definedName>
    <definedName name="DIOGE">'[32]Base Datos'!$B$1:$F$65536</definedName>
    <definedName name="Dirección">'[23]PAOI 09'!$L$5:$L$150</definedName>
    <definedName name="DIRECTO">"DIRECTO:  "&amp;TEXT(ROUNDUP(SUMIF([72]apu!$A$1:$A$65536,[72]apu!$A1048576,[72]apu!$G$1:$G$65536)/2,0),"#,##0")&amp;" / "&amp;VLOOKUP([72]apu!$A1048576,'[72]Ppto completo'!$D$1:$F$65536,3,FALSE)</definedName>
    <definedName name="DIRECTO1">[101]APU!$U$132</definedName>
    <definedName name="DIRECTO10">[101]APU!$U$681</definedName>
    <definedName name="DIRECTO100">[101]APU!$U$6171</definedName>
    <definedName name="DIRECTO101">[101]APU!$U$6232</definedName>
    <definedName name="DIRECTO102">[101]APU!$U$6293</definedName>
    <definedName name="DIRECTO103">[101]APU!$U$6354</definedName>
    <definedName name="DIRECTO104">[101]APU!$U$6415</definedName>
    <definedName name="DIRECTO105">[101]APU!$U$6476</definedName>
    <definedName name="DIRECTO11">[101]APU!$U$742</definedName>
    <definedName name="DIRECTO12">[101]APU!$U$803</definedName>
    <definedName name="DIRECTO124">[101]APU!$U$7635</definedName>
    <definedName name="DIRECTO125">[101]APU!$U$7696</definedName>
    <definedName name="DIRECTO126">[101]APU!$U$7757</definedName>
    <definedName name="DIRECTO127">[101]APU!$U$7818</definedName>
    <definedName name="DIRECTO128">[101]APU!$U$7879</definedName>
    <definedName name="DIRECTO129">[101]APU!$U$7940</definedName>
    <definedName name="DIRECTO13">[101]APU!$U$864</definedName>
    <definedName name="DIRECTO130">[101]APU!$U$8001</definedName>
    <definedName name="DIRECTO131">[101]APU!$U$8062</definedName>
    <definedName name="DIRECTO132">[101]APU!$U$8123</definedName>
    <definedName name="DIRECTO133">[101]APU!$U$8184</definedName>
    <definedName name="DIRECTO134">[101]APU!$U$8245</definedName>
    <definedName name="DIRECTO14">[101]APU!$U$925</definedName>
    <definedName name="DIRECTO15">[101]APU!$U$986</definedName>
    <definedName name="DIRECTO16">[101]APU!$U$1047</definedName>
    <definedName name="DIRECTO17">[101]APU!$U$1108</definedName>
    <definedName name="DIRECTO18">[101]APU!$U$1169</definedName>
    <definedName name="DIRECTO2">[101]APU!$U$193</definedName>
    <definedName name="DIRECTO2.10">[101]APU!$U$14889</definedName>
    <definedName name="DIRECTO2.11">[101]APU!$U$14950</definedName>
    <definedName name="DIRECTO2.12">[101]APU!$U$15011</definedName>
    <definedName name="DIRECTO2.9">[101]APU!$U$11839</definedName>
    <definedName name="DIRECTO21">[101]APU!$U$1352</definedName>
    <definedName name="DIRECTO22">[101]APU!$U$1413</definedName>
    <definedName name="DIRECTO23">[101]APU!$U$1474</definedName>
    <definedName name="DIRECTO24">[101]APU!$U$1535</definedName>
    <definedName name="DIRECTO25">[101]APU!$U$1596</definedName>
    <definedName name="DIRECTO26">[101]APU!$U$1657</definedName>
    <definedName name="DIRECTO27">[101]APU!$U$1718</definedName>
    <definedName name="DIRECTO28">[101]APU!$U$1779</definedName>
    <definedName name="DIRECTO29">[101]APU!$U$1840</definedName>
    <definedName name="DIRECTO3">[101]APU!$U$254</definedName>
    <definedName name="DIRECTO3.15">[101]APU!$U$8667</definedName>
    <definedName name="DIRECTO3.16">[101]APU!$U$8728</definedName>
    <definedName name="DIRECTO3.17">[101]APU!$U$8789</definedName>
    <definedName name="DIRECTO3.18">[101]APU!$U$8850</definedName>
    <definedName name="DIRECTO3.19">[101]APU!$U$8911</definedName>
    <definedName name="DIRECTO3.20">[101]APU!$U$8972</definedName>
    <definedName name="DIRECTO3.21">[101]APU!$U$11961</definedName>
    <definedName name="DIRECTO3.22">[101]APU!$U$14523</definedName>
    <definedName name="DIRECTO3.23">[101]APU!$U$15133</definedName>
    <definedName name="DIRECTO3.24">[101]APU!$U$16292</definedName>
    <definedName name="DIRECTO3.25">[101]APU!$U$16353</definedName>
    <definedName name="DIRECTO3.26">[101]APU!$U$16414</definedName>
    <definedName name="DIRECTO3.27">[101]APU!$U$16475</definedName>
    <definedName name="DIRECTO3.28">[101]APU!$U$16536</definedName>
    <definedName name="DIRECTO30">[101]APU!$U$1901</definedName>
    <definedName name="DIRECTO31">[101]APU!$U$1962</definedName>
    <definedName name="DIRECTO32">[101]APU!$U$2023</definedName>
    <definedName name="DIRECTO33">[101]APU!$U$2084</definedName>
    <definedName name="DIRECTO34">[101]APU!$U$2145</definedName>
    <definedName name="DIRECTO35">[101]APU!$U$2206</definedName>
    <definedName name="DIRECTO36">[101]APU!$U$2267</definedName>
    <definedName name="DIRECTO368">[102]APU!$U$21411</definedName>
    <definedName name="DIRECTO369">[102]APU!$U$21469</definedName>
    <definedName name="DIRECTO37">[101]APU!$U$2328</definedName>
    <definedName name="DIRECTO370">[102]APU!$U$21527</definedName>
    <definedName name="DIRECTO371">[102]APU!$U$21585</definedName>
    <definedName name="DIRECTO372">[102]APU!$U$21643</definedName>
    <definedName name="DIRECTO373">[102]APU!$U$21701</definedName>
    <definedName name="DIRECTO374">[102]APU!$U$21759</definedName>
    <definedName name="DIRECTO375">[102]APU!$U$21817</definedName>
    <definedName name="DIRECTO376">[102]APU!$U$21875</definedName>
    <definedName name="DIRECTO377">[102]APU!$U$21933</definedName>
    <definedName name="DIRECTO378">[102]APU!$U$21991</definedName>
    <definedName name="DIRECTO379">[102]APU!$U$22049</definedName>
    <definedName name="DIRECTO38">[101]APU!$U$2389</definedName>
    <definedName name="DIRECTO380">[102]APU!$U$22107</definedName>
    <definedName name="DIRECTO39">[101]APU!$U$2450</definedName>
    <definedName name="DIRECTO4">[101]APU!$U$315</definedName>
    <definedName name="DIRECTO4.20">[101]APU!$U$9216</definedName>
    <definedName name="DIRECTO4.21">[101]APU!$U$9277</definedName>
    <definedName name="DIRECTO4.22">[101]APU!$U$9338</definedName>
    <definedName name="DIRECTO4.23">[101]APU!$U$9399</definedName>
    <definedName name="DIRECTO4.24">[101]APU!$U$9460</definedName>
    <definedName name="DIRECTO4.25">[101]APU!$U$9521</definedName>
    <definedName name="DIRECTO4.26">[101]APU!$U$9582</definedName>
    <definedName name="DIRECTO4.27">[101]APU!$U$9643</definedName>
    <definedName name="DIRECTO4.28">[101]APU!$U$9704</definedName>
    <definedName name="DIRECTO4.29">[101]APU!$U$9765</definedName>
    <definedName name="DIRECTO4.30">[101]APU!$U$9826</definedName>
    <definedName name="DIRECTO4.31">[101]APU!$U$9887</definedName>
    <definedName name="DIRECTO4.32">[101]APU!$U$9948</definedName>
    <definedName name="DIRECTO4.33">[101]APU!$U$10009</definedName>
    <definedName name="DIRECTO4.34">[101]APU!$U$10070</definedName>
    <definedName name="DIRECTO4.35">[101]APU!$U$11595</definedName>
    <definedName name="DIRECTO4.36">[101]APU!$U$11656</definedName>
    <definedName name="DIRECTO4.37">[101]APU!$U$15987</definedName>
    <definedName name="DIRECTO4.38">[101]APU!$U$15194</definedName>
    <definedName name="DIRECTO4.39">[101]APU!$U$14279</definedName>
    <definedName name="DIRECTO4.40">[101]APU!$U$14340</definedName>
    <definedName name="DIRECTO4.41">[101]APU!$U$14401</definedName>
    <definedName name="DIRECTO4.42">[101]APU!$U$14462</definedName>
    <definedName name="DIRECTO4.43">[101]APU!$U$14584</definedName>
    <definedName name="DIRECTO4.44">[101]APU!$U$16048</definedName>
    <definedName name="DIRECTO4.45">[101]APU!$U$16109</definedName>
    <definedName name="DIRECTO4.46">[101]APU!$U$14706</definedName>
    <definedName name="DIRECTO4.47">[101]APU!$U$15926</definedName>
    <definedName name="DIRECTO4.48">[101]APU!$U$16170</definedName>
    <definedName name="DIRECTO4.49">[101]APU!$U$16231</definedName>
    <definedName name="DIRECTO4.50">[101]APU!$U$16902</definedName>
    <definedName name="DIRECTO4.51">[101]APU!$U$17634</definedName>
    <definedName name="DIRECTO4.52">[101]APU!$U$17695</definedName>
    <definedName name="DIRECTO40">[101]APU!$U$2511</definedName>
    <definedName name="DIRECTO41">[101]APU!$U$2572</definedName>
    <definedName name="DIRECTO42">[101]APU!$U$2633</definedName>
    <definedName name="DIRECTO43">[101]APU!$U$2694</definedName>
    <definedName name="DIRECTO44">[101]APU!$U$2755</definedName>
    <definedName name="DIRECTO45">[101]APU!$U$2816</definedName>
    <definedName name="DIRECTO46">[101]APU!$U$2877</definedName>
    <definedName name="DIRECTO47">[101]APU!$U$2938</definedName>
    <definedName name="DIRECTO48">[101]APU!$U$2999</definedName>
    <definedName name="DIRECTO481">[102]APU!$U$22165</definedName>
    <definedName name="DIRECTO482">[102]APU!$U$22223</definedName>
    <definedName name="DIRECTO483">[102]APU!$U$22281</definedName>
    <definedName name="DIRECTO484">[102]APU!$U$22339</definedName>
    <definedName name="DIRECTO485">[102]APU!$U$22397</definedName>
    <definedName name="DIRECTO486">[102]APU!$U$22455</definedName>
    <definedName name="DIRECTO487">[102]APU!$U$22513</definedName>
    <definedName name="DIRECTO488">[102]APU!$U$22571</definedName>
    <definedName name="DIRECTO489">[102]APU!$U$22629</definedName>
    <definedName name="DIRECTO49">[101]APU!$U$3060</definedName>
    <definedName name="DIRECTO490">[102]APU!$U$22687</definedName>
    <definedName name="DIRECTO491">[102]APU!$U$22745</definedName>
    <definedName name="DIRECTO492">[102]APU!$U$22803</definedName>
    <definedName name="DIRECTO493">[102]APU!$U$22861</definedName>
    <definedName name="DIRECTO494">[102]APU!$U$22919</definedName>
    <definedName name="DIRECTO495">[102]APU!$U$22977</definedName>
    <definedName name="DIRECTO496">[102]APU!$U$23035</definedName>
    <definedName name="DIRECTO497">[102]APU!$U$23093</definedName>
    <definedName name="DIRECTO498">[102]APU!$U$23151</definedName>
    <definedName name="DIRECTO499">[102]APU!$U$23209</definedName>
    <definedName name="DIRECTO5">[101]APU!$U$376</definedName>
    <definedName name="DIRECTO5.100">[101]APU!$U$12449</definedName>
    <definedName name="DIRECTO5.101">[101]APU!$U$12510</definedName>
    <definedName name="DIRECTO5.104">[101]APU!$U$12571</definedName>
    <definedName name="DIRECTO5.105">[101]APU!$U$12632</definedName>
    <definedName name="DIRECTO5.106">[101]APU!$U$12693</definedName>
    <definedName name="DIRECTO5.107">[101]APU!$U$12754</definedName>
    <definedName name="DIRECTO5.108">[101]APU!$U$12815</definedName>
    <definedName name="DIRECTO5.109">[101]APU!$U$12876</definedName>
    <definedName name="DIRECTO5.111">[101]APU!$U$12937</definedName>
    <definedName name="DIRECTO5.112">[101]APU!$U$12998</definedName>
    <definedName name="DIRECTO5.113">[101]APU!$U$14767</definedName>
    <definedName name="DIRECTO5.114">[101]APU!$U$14828</definedName>
    <definedName name="DIRECTO5.115">[101]APU!$U$15072</definedName>
    <definedName name="DIRECTO5.53">[101]APU!$U$10131</definedName>
    <definedName name="DIRECTO5.54">[101]APU!$U$10192</definedName>
    <definedName name="DIRECTO5.55">[101]APU!$U$10253</definedName>
    <definedName name="DIRECTO5.56">[101]APU!$U$10314</definedName>
    <definedName name="DIRECTO5.57">[101]APU!$U$10375</definedName>
    <definedName name="DIRECTO5.58">[101]APU!$U$10436</definedName>
    <definedName name="DIRECTO5.59">[101]APU!$U$10497</definedName>
    <definedName name="DIRECTO5.60">[101]APU!$U$10558</definedName>
    <definedName name="DIRECTO5.61">[101]APU!$U$10619</definedName>
    <definedName name="DIRECTO5.62">[101]APU!$U$10680</definedName>
    <definedName name="DIRECTO5.63">[101]APU!$U$10741</definedName>
    <definedName name="DIRECTO5.64">[101]APU!$U$10802</definedName>
    <definedName name="DIRECTO5.65">[101]APU!$U$10863</definedName>
    <definedName name="DIRECTO5.66">[101]APU!$U$10924</definedName>
    <definedName name="DIRECTO5.67">[101]APU!$U$10985</definedName>
    <definedName name="DIRECTO5.68">[101]APU!$U$11046</definedName>
    <definedName name="DIRECTO5.69">[101]APU!$U$11107</definedName>
    <definedName name="DIRECTO5.70">[101]APU!$U$11168</definedName>
    <definedName name="DIRECTO5.71">[101]APU!$U$11229</definedName>
    <definedName name="DIRECTO5.72">[101]APU!$U$12022</definedName>
    <definedName name="DIRECTO5.73">[101]APU!$U$12083</definedName>
    <definedName name="DIRECTO5.74">[101]APU!$U$12144</definedName>
    <definedName name="DIRECTO5.77">[101]APU!$U$12205</definedName>
    <definedName name="DIRECTO5.78">[101]APU!$U$12327</definedName>
    <definedName name="DIRECTO5.79">[101]APU!$U$12388</definedName>
    <definedName name="DIRECTO5.80">[101]APU!$U$12266</definedName>
    <definedName name="DIRECTO5.82">[101]APU!$U$14035</definedName>
    <definedName name="DIRECTO5.83">[101]APU!$U$14096</definedName>
    <definedName name="DIRECTO5.84">[101]APU!$U$13364</definedName>
    <definedName name="DIRECTO5.85">[101]APU!$U$13425</definedName>
    <definedName name="DIRECTO5.86">[101]APU!$U$13486</definedName>
    <definedName name="DIRECTO5.87">[101]APU!$U$13547</definedName>
    <definedName name="DIRECTO5.88">[101]APU!$U$13608</definedName>
    <definedName name="DIRECTO5.89">[101]APU!$U$13669</definedName>
    <definedName name="DIRECTO5.90">[101]APU!$U$13730</definedName>
    <definedName name="DIRECTO5.91">[101]APU!$U$13791</definedName>
    <definedName name="DIRECTO5.92">[101]APU!$U$13852</definedName>
    <definedName name="DIRECTO5.93">[101]APU!$U$13913</definedName>
    <definedName name="DIRECTO5.94">[101]APU!$U$13974</definedName>
    <definedName name="DIRECTO5.95">[101]APU!$U$13059</definedName>
    <definedName name="DIRECTO5.96">[101]APU!$U$13120</definedName>
    <definedName name="DIRECTO5.97">[101]APU!$U$13181</definedName>
    <definedName name="DIRECTO5.98">[101]APU!$U$13242</definedName>
    <definedName name="DIRECTO5.99">[101]APU!$U$13303</definedName>
    <definedName name="DIRECTO50">[101]APU!$U$3121</definedName>
    <definedName name="DIRECTO500">[102]APU!$U$23267</definedName>
    <definedName name="DIRECTO501">[102]APU!$U$23325</definedName>
    <definedName name="DIRECTO502">[102]APU!$U$23383</definedName>
    <definedName name="DIRECTO503">[102]APU!$U$23441</definedName>
    <definedName name="DIRECTO504">[102]APU!$U$23499</definedName>
    <definedName name="DIRECTO505">[102]APU!$U$23557</definedName>
    <definedName name="DIRECTO506">[102]APU!$U$23615</definedName>
    <definedName name="DIRECTO507">[102]APU!$U$23673</definedName>
    <definedName name="DIRECTO508">[102]APU!$U$23731</definedName>
    <definedName name="DIRECTO509">[102]APU!$U$23789</definedName>
    <definedName name="DIRECTO51">[101]APU!$U$3182</definedName>
    <definedName name="DIRECTO510">[102]APU!$U$23847</definedName>
    <definedName name="DIRECTO511">[102]APU!$U$23905</definedName>
    <definedName name="DIRECTO512">[102]APU!$U$23963</definedName>
    <definedName name="DIRECTO513">[102]APU!$U$24021</definedName>
    <definedName name="DIRECTO514">[102]APU!$U$24079</definedName>
    <definedName name="DIRECTO515">[102]APU!$U$24137</definedName>
    <definedName name="DIRECTO516">[102]APU!$U$24195</definedName>
    <definedName name="DIRECTO517">[102]APU!$U$24253</definedName>
    <definedName name="DIRECTO518">[102]APU!$U$24311</definedName>
    <definedName name="DIRECTO519">[102]APU!$U$24369</definedName>
    <definedName name="DIRECTO52">[101]APU!$U$3243</definedName>
    <definedName name="DIRECTO520">[102]APU!$U$24427</definedName>
    <definedName name="DIRECTO521">[102]APU!$U$24485</definedName>
    <definedName name="DIRECTO522">[102]APU!$U$24543</definedName>
    <definedName name="DIRECTO523">[102]APU!$U$24601</definedName>
    <definedName name="DIRECTO524">[102]APU!$U$24659</definedName>
    <definedName name="DIRECTO525">[102]APU!$U$24717</definedName>
    <definedName name="DIRECTO526">[102]APU!$U$24775</definedName>
    <definedName name="DIRECTO527">[102]APU!$U$24833</definedName>
    <definedName name="DIRECTO528">[102]APU!$U$24891</definedName>
    <definedName name="DIRECTO529">[102]APU!$U$24949</definedName>
    <definedName name="DIRECTO53">[101]APU!$U$3304</definedName>
    <definedName name="DIRECTO530">[102]APU!$U$25007</definedName>
    <definedName name="DIRECTO531">[102]APU!$U$25065</definedName>
    <definedName name="DIRECTO532">[102]APU!$U$25123</definedName>
    <definedName name="DIRECTO533">[102]APU!$U$25181</definedName>
    <definedName name="DIRECTO534">[102]APU!$U$25239</definedName>
    <definedName name="DIRECTO535">[102]APU!$U$25297</definedName>
    <definedName name="DIRECTO536">[102]APU!$U$25355</definedName>
    <definedName name="DIRECTO537">[102]APU!$U$25413</definedName>
    <definedName name="DIRECTO538">[102]APU!$U$25471</definedName>
    <definedName name="DIRECTO539">[102]APU!$U$25529</definedName>
    <definedName name="DIRECTO54">[101]APU!$U$3365</definedName>
    <definedName name="DIRECTO540">[102]APU!$U$25587</definedName>
    <definedName name="DIRECTO541">[102]APU!$U$25645</definedName>
    <definedName name="DIRECTO542">[102]APU!$U$25703</definedName>
    <definedName name="DIRECTO543">[102]APU!$U$25761</definedName>
    <definedName name="DIRECTO544">[102]APU!$U$25819</definedName>
    <definedName name="DIRECTO545">[102]APU!$U$25877</definedName>
    <definedName name="DIRECTO546">[102]APU!$U$25935</definedName>
    <definedName name="DIRECTO547">[102]APU!$U$25993</definedName>
    <definedName name="DIRECTO548">[102]APU!$U$26051</definedName>
    <definedName name="DIRECTO549">[102]APU!$U$26109</definedName>
    <definedName name="DIRECTO55">[101]APU!$U$3426</definedName>
    <definedName name="DIRECTO550">[102]APU!$U$26167</definedName>
    <definedName name="DIRECTO551">[102]APU!$U$26225</definedName>
    <definedName name="DIRECTO552">[102]APU!$U$26283</definedName>
    <definedName name="DIRECTO553">[102]APU!$U$26341</definedName>
    <definedName name="DIRECTO554">[102]APU!$U$26399</definedName>
    <definedName name="DIRECTO555">[102]APU!$U$26457</definedName>
    <definedName name="directo556">[102]APU!$U$26515</definedName>
    <definedName name="DIRECTO557">[102]APU!$U$26573</definedName>
    <definedName name="DIRECTO558">[102]APU!$U$26631</definedName>
    <definedName name="DIRECTO559">[102]APU!$U$26689</definedName>
    <definedName name="DIRECTO56">[101]APU!$U$3487</definedName>
    <definedName name="DIRECTO560">[102]APU!$U$26747</definedName>
    <definedName name="DIRECTO561">[102]APU!$U$26805</definedName>
    <definedName name="DIRECTO562">[102]APU!$U$26863</definedName>
    <definedName name="directo563">[102]APU!$U$26921</definedName>
    <definedName name="DIRECTO57">[101]APU!$U$3548</definedName>
    <definedName name="DIRECTO58">[101]APU!$U$3609</definedName>
    <definedName name="DIRECTO59">[101]APU!$U$3670</definedName>
    <definedName name="DIRECTO6">[101]APU!$U$437</definedName>
    <definedName name="DIRECTO60">[101]APU!$U$3731</definedName>
    <definedName name="DIRECTO61">[101]APU!$U$3792</definedName>
    <definedName name="DIRECTO62">[101]APU!$U$3853</definedName>
    <definedName name="DIRECTO63">[101]APU!$U$3914</definedName>
    <definedName name="DIRECTO64">[101]APU!$U$3975</definedName>
    <definedName name="DIRECTO65">[101]APU!$U$4036</definedName>
    <definedName name="DIRECTO66">[101]APU!$U$4097</definedName>
    <definedName name="DIRECTO67">[101]APU!$U$4158</definedName>
    <definedName name="DIRECTO68">[101]APU!$U$4219</definedName>
    <definedName name="DIRECTO69">[101]APU!$U$4280</definedName>
    <definedName name="DIRECTO7">[101]APU!$U$498</definedName>
    <definedName name="DIRECTO7.12">[101]APU!$U$8305</definedName>
    <definedName name="DIRECTO7.13">[101]APU!$U$8366</definedName>
    <definedName name="DIRECTO7.14">[101]APU!$U$8427</definedName>
    <definedName name="DIRECTO7.15">[101]APU!$U$8488</definedName>
    <definedName name="DIRECTO7.16">[101]APU!$U$8606</definedName>
    <definedName name="DIRECTO7.17">[101]APU!$U$11290</definedName>
    <definedName name="DIRECTO7.18">[101]APU!$U$11351</definedName>
    <definedName name="DIRECTO7.19">[101]APU!$U$11412</definedName>
    <definedName name="DIRECTO7.20">[101]APU!$U$11473</definedName>
    <definedName name="DIRECTO7.21">[101]APU!$U$11534</definedName>
    <definedName name="DIRECTO7.22">[101]APU!$U$11717</definedName>
    <definedName name="DIRECTO7.23">[101]APU!$U$11778</definedName>
    <definedName name="DIRECTO7.24">[101]APU!$U$14645</definedName>
    <definedName name="DIRECTO7.25">[101]APU!$U$15255</definedName>
    <definedName name="DIRECTO7.26">[101]APU!$U$15316</definedName>
    <definedName name="DIRECTO7.27">[101]APU!$U$15377</definedName>
    <definedName name="DIRECTO7.28">[101]APU!$U$15438</definedName>
    <definedName name="DIRECTO7.29">[101]APU!$U$15499</definedName>
    <definedName name="DIRECTO7.30">[101]APU!$U$15560</definedName>
    <definedName name="DIRECTO7.31">[101]APU!$U$15621</definedName>
    <definedName name="DIRECTO7.32">[101]APU!$U$15682</definedName>
    <definedName name="DIRECTO7.33">[101]APU!$U$15743</definedName>
    <definedName name="DIRECTO7.34">[101]APU!$U$15804</definedName>
    <definedName name="DIRECTO7.35">[101]APU!$U$15865</definedName>
    <definedName name="DIRECTO7.36">[101]APU!$U$17085</definedName>
    <definedName name="DIRECTO7.37">[101]APU!$U$17268</definedName>
    <definedName name="DIRECTO7.38">[101]APU!$U$17207</definedName>
    <definedName name="DIRECTO7.39">[101]APU!$U$17390</definedName>
    <definedName name="DIRECTO7.40">[101]APU!$U$17451</definedName>
    <definedName name="DIRECTO7.41">[101]APU!$U$17512</definedName>
    <definedName name="DIRECTO7.42">[101]APU!$U$17146</definedName>
    <definedName name="DIRECTO7.43">[101]APU!$U$17573</definedName>
    <definedName name="DIRECTO7.44">[101]APU!$U$17329</definedName>
    <definedName name="DIRECTO70">[101]APU!$U$4341</definedName>
    <definedName name="DIRECTO71">[101]APU!$U$4402</definedName>
    <definedName name="DIRECTO72">[101]APU!$U$4463</definedName>
    <definedName name="DIRECTO73">[101]APU!$U$4524</definedName>
    <definedName name="DIRECTO74">[101]APU!$U$4585</definedName>
    <definedName name="DIRECTO75">[101]APU!$U$4646</definedName>
    <definedName name="DIRECTO76">[101]APU!$U$4707</definedName>
    <definedName name="DIRECTO77">[101]APU!$U$4768</definedName>
    <definedName name="DIRECTO78">[101]APU!$U$4829</definedName>
    <definedName name="DIRECTO79">[101]APU!$U$4890</definedName>
    <definedName name="DIRECTO8">[101]APU!$U$559</definedName>
    <definedName name="DIRECTO80">[101]APU!$U$4951</definedName>
    <definedName name="DIRECTO81">[101]APU!$U$5012</definedName>
    <definedName name="DIRECTO82">[101]APU!$U$5073</definedName>
    <definedName name="DIRECTO83">[101]APU!$U$5134</definedName>
    <definedName name="DIRECTO84">[101]APU!$U$5195</definedName>
    <definedName name="DIRECTO85">[101]APU!$U$5256</definedName>
    <definedName name="DIRECTO86">[101]APU!$U$5317</definedName>
    <definedName name="DIRECTO87">[101]APU!$U$5378</definedName>
    <definedName name="DIRECTO88">[101]APU!$U$5439</definedName>
    <definedName name="DIRECTO89">[101]APU!$U$5500</definedName>
    <definedName name="DIRECTO9">[101]APU!$U$620</definedName>
    <definedName name="DIRECTO9.1">[101]APU!$U$16597</definedName>
    <definedName name="DIRECTO9.2">[101]APU!$U$16658</definedName>
    <definedName name="DIRECTO9.3">[101]APU!$U$16719</definedName>
    <definedName name="DIRECTO9.4">[101]APU!$U$16780</definedName>
    <definedName name="DIRECTO9.5">[101]APU!$U$16841</definedName>
    <definedName name="DIRECTO90">[101]APU!$U$5561</definedName>
    <definedName name="DIRECTO91">[101]APU!$U$5622</definedName>
    <definedName name="DIRECTO92">[101]APU!$U$5683</definedName>
    <definedName name="DIRECTO93">[101]APU!$U$5744</definedName>
    <definedName name="DIRECTO94">[101]APU!$U$5805</definedName>
    <definedName name="DIRECTO95">[101]APU!$U$5866</definedName>
    <definedName name="DIRECTO96">[101]APU!$U$5927</definedName>
    <definedName name="DIRECTO97">[101]APU!$U$5988</definedName>
    <definedName name="DIRECTO98">[101]APU!$U$6049</definedName>
    <definedName name="DIRECTO99">[101]APU!$U$6110</definedName>
    <definedName name="distrital">#REF!</definedName>
    <definedName name="DIVERSOS" localSheetId="8">#REF!</definedName>
    <definedName name="DIVERSOS">#REF!</definedName>
    <definedName name="djdytj" hidden="1">{"TAB1",#N/A,TRUE,"GENERAL";"TAB2",#N/A,TRUE,"GENERAL";"TAB3",#N/A,TRUE,"GENERAL";"TAB4",#N/A,TRUE,"GENERAL";"TAB5",#N/A,TRUE,"GENERAL"}</definedName>
    <definedName name="DM" localSheetId="8">#REF!</definedName>
    <definedName name="DM">#REF!</definedName>
    <definedName name="DMD" localSheetId="8">#REF!</definedName>
    <definedName name="DMD">#REF!</definedName>
    <definedName name="DOT" localSheetId="8">#REF!</definedName>
    <definedName name="DOT">#REF!</definedName>
    <definedName name="dota" localSheetId="8">#REF!</definedName>
    <definedName name="dota">#REF!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SD" localSheetId="8">[4]!ERR</definedName>
    <definedName name="DSDSD">[4]!ERR</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F" localSheetId="8">#REF!</definedName>
    <definedName name="DTF">#REF!</definedName>
    <definedName name="dtrhj" hidden="1">{"via1",#N/A,TRUE,"general";"via2",#N/A,TRUE,"general";"via3",#N/A,TRUE,"general"}</definedName>
    <definedName name="Duitama" localSheetId="8">#REF!</definedName>
    <definedName name="Duitama">#REF!</definedName>
    <definedName name="DuracionMeses" localSheetId="8">#REF!</definedName>
    <definedName name="DuracionMeses">#REF!</definedName>
    <definedName name="DuracionSemanas" localSheetId="8">#REF!</definedName>
    <definedName name="DuracionSemanas">#REF!</definedName>
    <definedName name="dutr">#REF!</definedName>
    <definedName name="dxfgg" hidden="1">{"via1",#N/A,TRUE,"general";"via2",#N/A,TRUE,"general";"via3",#N/A,TRUE,"general"}</definedName>
    <definedName name="e" localSheetId="8">#REF!</definedName>
    <definedName name="e">#REF!</definedName>
    <definedName name="E.ca" localSheetId="8">#REF!</definedName>
    <definedName name="E.ca">#REF!</definedName>
    <definedName name="E.co" localSheetId="8">#REF!</definedName>
    <definedName name="E.co">#REF!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 localSheetId="8">[4]!ERR</definedName>
    <definedName name="EE">[4]!ERR</definedName>
    <definedName name="eee" localSheetId="8">#REF!</definedName>
    <definedName name="eee">#REF!</definedName>
    <definedName name="eeedfr" hidden="1">{"TAB1",#N/A,TRUE,"GENERAL";"TAB2",#N/A,TRUE,"GENERAL";"TAB3",#N/A,TRUE,"GENERAL";"TAB4",#N/A,TRUE,"GENERAL";"TAB5",#N/A,TRUE,"GENERAL"}</definedName>
    <definedName name="eeee" localSheetId="8">#REF!</definedName>
    <definedName name="eeee">#REF!</definedName>
    <definedName name="eeeeer" hidden="1">{"TAB1",#N/A,TRUE,"GENERAL";"TAB2",#N/A,TRUE,"GENERAL";"TAB3",#N/A,TRUE,"GENERAL";"TAB4",#N/A,TRUE,"GENERAL";"TAB5",#N/A,TRUE,"GENERAL"}</definedName>
    <definedName name="EEEGR">#REF!</definedName>
    <definedName name="eeerfd" hidden="1">{"via1",#N/A,TRUE,"general";"via2",#N/A,TRUE,"general";"via3",#N/A,TRUE,"general"}</definedName>
    <definedName name="EF">[103]AIU!$A$1:$IU$4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RESOS" localSheetId="8">#REF!</definedName>
    <definedName name="EGRESOS">#REF!</definedName>
    <definedName name="egtrgthrt" hidden="1">{"TAB1",#N/A,TRUE,"GENERAL";"TAB2",#N/A,TRUE,"GENERAL";"TAB3",#N/A,TRUE,"GENERAL";"TAB4",#N/A,TRUE,"GENERAL";"TAB5",#N/A,TRUE,"GENERAL"}</definedName>
    <definedName name="elaborado">"Cuadro de texto 84"</definedName>
    <definedName name="elaborado1">"Cuadro de texto 84"</definedName>
    <definedName name="ELB">[57]dts!$B$21</definedName>
    <definedName name="ELECTRICOS" comment="APUS ELECTRICOS">'[104]6_Apus_Electr'!$A$6:$V$921</definedName>
    <definedName name="eme" localSheetId="8">[4]!ERR</definedName>
    <definedName name="eme">[4]!ERR</definedName>
    <definedName name="Enchapes" comment="11_Enchapess">'[104]11_Enchapes'!$A$9:$K$518</definedName>
    <definedName name="ENE" localSheetId="8">#REF!</definedName>
    <definedName name="ENE">#REF!</definedName>
    <definedName name="Ensayos" localSheetId="8">#REF!</definedName>
    <definedName name="Ensayos">#REF!</definedName>
    <definedName name="ENTIDAD">[57]dts!$B$5</definedName>
    <definedName name="EQUI">[105]EQUIPO!$B$2:$B$36</definedName>
    <definedName name="EQUIPO" comment="EQUIPO Y TRANSPORTE">'[63]Equipo_Trans '!$A$1:$A$51</definedName>
    <definedName name="EQUIPO_1">[105]EQUIPO!$B$2:$D$36</definedName>
    <definedName name="EQUIPO_2">[106]Equipo!$A$7:$A$65536</definedName>
    <definedName name="EQUIPOS">[39]Equipo!$A$16:$G$79</definedName>
    <definedName name="EQUIPOTRANSP" comment="TRANSPORTE">'[107]Equipo_Trans '!$A$1:$F$53</definedName>
    <definedName name="eqw" hidden="1">{"via1",#N/A,TRUE,"general";"via2",#N/A,TRUE,"general";"via3",#N/A,TRUE,"general"}</definedName>
    <definedName name="ER" localSheetId="8">#REF!</definedName>
    <definedName name="ER">#REF!</definedName>
    <definedName name="EREE" localSheetId="8">#REF!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localSheetId="8">#REF!</definedName>
    <definedName name="ERR">#REF!</definedName>
    <definedName name="erra" localSheetId="8">#REF!</definedName>
    <definedName name="erra">#REF!</definedName>
    <definedName name="ErrorSac2002" localSheetId="8">#REF!</definedName>
    <definedName name="ErrorSac2002">#REF!</definedName>
    <definedName name="ErrorSac2003" localSheetId="8">#REF!</definedName>
    <definedName name="ErrorSac2003">#REF!</definedName>
    <definedName name="ErrorSop2002" localSheetId="8">#REF!</definedName>
    <definedName name="ErrorSop2002">#REF!</definedName>
    <definedName name="ErrorSop2003" localSheetId="8">#REF!</definedName>
    <definedName name="ErrorSop2003">#REF!</definedName>
    <definedName name="errr" localSheetId="8">#REF!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8">'[58]CIRCUITOS CODENSA'!#REF!</definedName>
    <definedName name="ES">'[58]CIRCUITOS CODENSA'!#REF!</definedName>
    <definedName name="ESC" localSheetId="8">IF([73]!LG=9,[73]!FES,"")</definedName>
    <definedName name="ESC">IF([73]!LG=9,[73]!FES,"")</definedName>
    <definedName name="ESPECIFICACION">#REF!</definedName>
    <definedName name="Especificación">#REF!</definedName>
    <definedName name="espejo" localSheetId="8">[44]Insumos!#REF!</definedName>
    <definedName name="espejo">[44]Insumos!#REF!</definedName>
    <definedName name="EST10A" localSheetId="8">#REF!</definedName>
    <definedName name="EST10A">#REF!</definedName>
    <definedName name="EST10V1" localSheetId="8">#REF!</definedName>
    <definedName name="EST10V1">#REF!</definedName>
    <definedName name="EST11A" localSheetId="8">#REF!</definedName>
    <definedName name="EST11A">#REF!</definedName>
    <definedName name="ESTAC">[19]BASE!$D$242</definedName>
    <definedName name="ESTACA" localSheetId="8">#REF!</definedName>
    <definedName name="ESTACA">#REF!</definedName>
    <definedName name="estado">'[108]EV-28'!$I$1:$I$2</definedName>
    <definedName name="ESTADO_ACUEDUCTO">#REF!</definedName>
    <definedName name="ESTADO_ALCANTARILLADO">#REF!</definedName>
    <definedName name="etapas_proyecto">'[108]EV-28'!$J$1:$J$3</definedName>
    <definedName name="etertgg" hidden="1">{"via1",#N/A,TRUE,"general";"via2",#N/A,TRUE,"general";"via3",#N/A,TRUE,"general"}</definedName>
    <definedName name="etew" localSheetId="8">[4]!ERR</definedName>
    <definedName name="etew">[4]!ERR</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Q" localSheetId="8">#REF!</definedName>
    <definedName name="EWQ">#REF!</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AVACIONCONGLOMERADO" localSheetId="8">#REF!</definedName>
    <definedName name="EXCAVACIONCONGLOMERADO">#REF!</definedName>
    <definedName name="EXCAVACIONSIMPLE" localSheetId="8">#REF!</definedName>
    <definedName name="EXCAVACIONSIMPLE">#REF!</definedName>
    <definedName name="excavaconglomerado" localSheetId="8">#REF!</definedName>
    <definedName name="excavaconglomerado">#REF!</definedName>
    <definedName name="EXCAVAMANOV" localSheetId="8">#REF!</definedName>
    <definedName name="EXCAVAMANOV">#REF!</definedName>
    <definedName name="EXCAVAMAQUINAV" localSheetId="8">#REF!</definedName>
    <definedName name="EXCAVAMAQUINAV">#REF!</definedName>
    <definedName name="EXCAVATIERRA" localSheetId="8">#REF!</definedName>
    <definedName name="EXCAVATIERRA">#REF!</definedName>
    <definedName name="Excel_BuiltIn__FilterDatabase_2">'[109]Presup Av 1o de mayo con 73a '!$A$17:$N$110</definedName>
    <definedName name="Excel_BuiltIn_Print_Area_1" localSheetId="8">#REF!</definedName>
    <definedName name="Excel_BuiltIn_Print_Area_1">#REF!</definedName>
    <definedName name="Excel_BuiltIn_Print_Area_1_1" localSheetId="8">#REF!</definedName>
    <definedName name="Excel_BuiltIn_Print_Area_1_1">#REF!</definedName>
    <definedName name="Excel_BuiltIn_Print_Area_1_1_1" localSheetId="8">#REF!</definedName>
    <definedName name="Excel_BuiltIn_Print_Area_1_1_1">#REF!</definedName>
    <definedName name="Excel_BuiltIn_Print_Area_1_1_1_1" localSheetId="8">#REF!</definedName>
    <definedName name="Excel_BuiltIn_Print_Area_1_1_1_1">#REF!</definedName>
    <definedName name="Excel_BuiltIn_Print_Area_1_1_1_1_1" localSheetId="8">#REF!</definedName>
    <definedName name="Excel_BuiltIn_Print_Area_1_1_1_1_1">#REF!</definedName>
    <definedName name="Excel_BuiltIn_Print_Area_1_1_1_1_1_1" localSheetId="8">#REF!</definedName>
    <definedName name="Excel_BuiltIn_Print_Area_1_1_1_1_1_1">#REF!</definedName>
    <definedName name="Excel_BuiltIn_Print_Area_2" localSheetId="8">#REF!</definedName>
    <definedName name="Excel_BuiltIn_Print_Area_2">#REF!</definedName>
    <definedName name="Excel_BuiltIn_Print_Area_2_1" localSheetId="8">#REF!</definedName>
    <definedName name="Excel_BuiltIn_Print_Area_2_1">#REF!</definedName>
    <definedName name="Excel_BuiltIn_Print_Area_2_1_1" localSheetId="8">#REF!</definedName>
    <definedName name="Excel_BuiltIn_Print_Area_2_1_1">#REF!</definedName>
    <definedName name="Excel_BuiltIn_Print_Area_3" localSheetId="8">#REF!</definedName>
    <definedName name="Excel_BuiltIn_Print_Area_3">#REF!</definedName>
    <definedName name="Excel_BuiltIn_Print_Area_3_1" localSheetId="8">#REF!</definedName>
    <definedName name="Excel_BuiltIn_Print_Area_3_1">#REF!</definedName>
    <definedName name="Excel_BuiltIn_Print_Area_4" localSheetId="8">#REF!</definedName>
    <definedName name="Excel_BuiltIn_Print_Area_4">#REF!</definedName>
    <definedName name="Excel_BuiltIn_Print_Area_5" localSheetId="8">#REF!</definedName>
    <definedName name="Excel_BuiltIn_Print_Area_5">#REF!</definedName>
    <definedName name="Excel_BuiltIn_Print_Area_5_1" localSheetId="8">#REF!</definedName>
    <definedName name="Excel_BuiltIn_Print_Area_5_1">#REF!</definedName>
    <definedName name="Excel_BuiltIn_Print_Area_6" localSheetId="8">#REF!</definedName>
    <definedName name="Excel_BuiltIn_Print_Area_6">#REF!</definedName>
    <definedName name="Excel_BuiltIn_Print_Area_7" localSheetId="8">#REF!</definedName>
    <definedName name="Excel_BuiltIn_Print_Area_7">#REF!</definedName>
    <definedName name="Excel_BuiltIn_Print_Area_8" localSheetId="8">#REF!</definedName>
    <definedName name="Excel_BuiltIn_Print_Area_8">#REF!</definedName>
    <definedName name="Excel_BuiltIn_Print_Titles_1" localSheetId="8">#REF!</definedName>
    <definedName name="Excel_BuiltIn_Print_Titles_1">#REF!</definedName>
    <definedName name="Excel_BuiltIn_Print_Titles_1_1" localSheetId="8">#REF!</definedName>
    <definedName name="Excel_BuiltIn_Print_Titles_1_1">#REF!</definedName>
    <definedName name="Excel_BuiltIn_Print_Titles_1_1_1" localSheetId="8">#REF!</definedName>
    <definedName name="Excel_BuiltIn_Print_Titles_1_1_1">#REF!</definedName>
    <definedName name="Excel_BuiltIn_Print_Titles_1_1_1_1" localSheetId="8">#REF!</definedName>
    <definedName name="Excel_BuiltIn_Print_Titles_1_1_1_1">#REF!</definedName>
    <definedName name="Excel_BuiltIn_Print_Titles_3" localSheetId="8">'[110]COSTOS OFICINA'!#REF!</definedName>
    <definedName name="Excel_BuiltIn_Print_Titles_3">'[110]COSTOS OFICINA'!#REF!</definedName>
    <definedName name="Excel_BuiltIn_Print_Titles_4" localSheetId="8">'[110]COSTOS CAMPAMENTO'!#REF!</definedName>
    <definedName name="Excel_BuiltIn_Print_Titles_4">'[110]COSTOS CAMPAMENTO'!#REF!</definedName>
    <definedName name="Exclusiones5120" localSheetId="8">#REF!,#REF!,#REF!,#REF!</definedName>
    <definedName name="Exclusiones5120">#REF!,#REF!,#REF!,#REF!</definedName>
    <definedName name="EXCROC">'[111]Análisis de precios'!$H$52</definedName>
    <definedName name="Exlusion5102" localSheetId="8">#REF!</definedName>
    <definedName name="Exlusion5102">#REF!</definedName>
    <definedName name="EXPL" localSheetId="8">#REF!</definedName>
    <definedName name="EXPL">#REF!</definedName>
    <definedName name="Extracción_IM" localSheetId="8">#REF!</definedName>
    <definedName name="Extracción_IM">#REF!</definedName>
    <definedName name="FactorCostoPotencia" localSheetId="8">[85]Modelo!#REF!</definedName>
    <definedName name="FactorCostoPotencia">[85]Modelo!#REF!</definedName>
    <definedName name="FactorMultFinal" localSheetId="8">#REF!</definedName>
    <definedName name="FactorMultFinal">#REF!</definedName>
    <definedName name="FactorMultiplicaCalculado" localSheetId="8">#REF!</definedName>
    <definedName name="FactorMultiplicaCalculado">#REF!</definedName>
    <definedName name="FACTORMULTIPLICADOR" hidden="1">{"TAB1",#N/A,TRUE,"GENERAL";"TAB2",#N/A,TRUE,"GENERAL";"TAB3",#N/A,TRUE,"GENERAL";"TAB4",#N/A,TRUE,"GENERAL";"TAB5",#N/A,TRUE,"GENERAL"}</definedName>
    <definedName name="FAPUs" localSheetId="8">#REF!</definedName>
    <definedName name="FAPUs">#REF!</definedName>
    <definedName name="fcv" localSheetId="8">#REF!</definedName>
    <definedName name="fcv">#REF!</definedName>
    <definedName name="FD" localSheetId="8">[4]!ERR</definedName>
    <definedName name="FD">[4]!ERR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HFD" localSheetId="8">[4]!ERR</definedName>
    <definedName name="FDHFD">[4]!ERR</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8">#REF!</definedName>
    <definedName name="fDWD">#REF!</definedName>
    <definedName name="FE.j" localSheetId="8">#REF!</definedName>
    <definedName name="FE.j">#REF!</definedName>
    <definedName name="FEB" localSheetId="8">#REF!</definedName>
    <definedName name="FEB">#REF!</definedName>
    <definedName name="FECH">[50]DATOS!$D$6</definedName>
    <definedName name="Fecha">[82]Datos!$B$7</definedName>
    <definedName name="FECHA1" localSheetId="8">#REF!</definedName>
    <definedName name="FECHA1">#REF!</definedName>
    <definedName name="FECHA10" localSheetId="8">#REF!</definedName>
    <definedName name="FECHA10">#REF!</definedName>
    <definedName name="FECHA11" localSheetId="8">#REF!</definedName>
    <definedName name="FECHA11">#REF!</definedName>
    <definedName name="FECHA12" localSheetId="8">#REF!</definedName>
    <definedName name="FECHA12">#REF!</definedName>
    <definedName name="FECHA2" localSheetId="8">#REF!</definedName>
    <definedName name="FECHA2">#REF!</definedName>
    <definedName name="FECHA3" localSheetId="8">#REF!</definedName>
    <definedName name="FECHA3">#REF!</definedName>
    <definedName name="FECHA4" localSheetId="8">#REF!</definedName>
    <definedName name="FECHA4">#REF!</definedName>
    <definedName name="FECHA5" localSheetId="8">#REF!</definedName>
    <definedName name="FECHA5">#REF!</definedName>
    <definedName name="FECHA6" localSheetId="8">#REF!</definedName>
    <definedName name="FECHA6">#REF!</definedName>
    <definedName name="FECHA7" localSheetId="8">#REF!</definedName>
    <definedName name="FECHA7">#REF!</definedName>
    <definedName name="FECHA8" localSheetId="8">#REF!</definedName>
    <definedName name="FECHA8">#REF!</definedName>
    <definedName name="FECHA9" localSheetId="8">#REF!</definedName>
    <definedName name="FECHA9">#REF!</definedName>
    <definedName name="FECHAFSQ" localSheetId="8">#REF!</definedName>
    <definedName name="FECHAFSQ">#REF!</definedName>
    <definedName name="FechaPres">'[23]PAOI 09'!$E$5:$E$150</definedName>
    <definedName name="ferfer" hidden="1">{"via1",#N/A,TRUE,"general";"via2",#N/A,TRUE,"general";"via3",#N/A,TRUE,"general"}</definedName>
    <definedName name="Festivos">'[112]días habiles 2015'!$D$2:$D$21</definedName>
    <definedName name="ff" localSheetId="8">[4]!ERR</definedName>
    <definedName name="ff">[4]!ERR</definedName>
    <definedName name="ff_2">[113]devdics!$A$83:$BV$164</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HFDT" localSheetId="8">[4]!ERR</definedName>
    <definedName name="FFHFDT">[4]!ERR</definedName>
    <definedName name="fg" localSheetId="8">[4]!ERR</definedName>
    <definedName name="fg">[4]!ERR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 localSheetId="8">[4]!ERR</definedName>
    <definedName name="FH">[4]!ERR</definedName>
    <definedName name="fhfg" hidden="1">{"TAB1",#N/A,TRUE,"GENERAL";"TAB2",#N/A,TRUE,"GENERAL";"TAB3",#N/A,TRUE,"GENERAL";"TAB4",#N/A,TRUE,"GENERAL";"TAB5",#N/A,TRUE,"GENERAL"}</definedName>
    <definedName name="fhfgh" hidden="1">{"via1",#N/A,TRUE,"general";"via2",#N/A,TRUE,"general";"via3",#N/A,TRUE,"general"}</definedName>
    <definedName name="FHG" localSheetId="8">[4]!ERR</definedName>
    <definedName name="FHG">[4]!ERR</definedName>
    <definedName name="fhgh" hidden="1">{"via1",#N/A,TRUE,"general";"via2",#N/A,TRUE,"general";"via3",#N/A,TRUE,"general"}</definedName>
    <definedName name="fhpltyunh" hidden="1">{"via1",#N/A,TRUE,"general";"via2",#N/A,TRUE,"general";"via3",#N/A,TRUE,"general"}</definedName>
    <definedName name="FIELT">[19]BASE!$D$256</definedName>
    <definedName name="filtrov" localSheetId="8">#REF!</definedName>
    <definedName name="filtrov">#REF!</definedName>
    <definedName name="Fin_de_semana">'[112]días habiles 2015'!$M$1:$M$2</definedName>
    <definedName name="FINAL" localSheetId="8">#REF!</definedName>
    <definedName name="FINAL">#REF!</definedName>
    <definedName name="FINANCIACION" localSheetId="8">[4]!ERR</definedName>
    <definedName name="FINANCIACION">[4]!ERR</definedName>
    <definedName name="FINANCIACION1" localSheetId="8">[4]!ERR</definedName>
    <definedName name="FINANCIACION1">[4]!ERR</definedName>
    <definedName name="FIRST" localSheetId="8">#REF!</definedName>
    <definedName name="FIRST">#REF!</definedName>
    <definedName name="fm" hidden="1">{"TAB1",#N/A,TRUE,"GENERAL";"TAB2",#N/A,TRUE,"GENERAL";"TAB3",#N/A,TRUE,"GENERAL";"TAB4",#N/A,TRUE,"GENERAL";"TAB5",#N/A,TRUE,"GENERAL"}</definedName>
    <definedName name="FO" localSheetId="8">'[58]CIRCUITOS CODENSA'!#REF!</definedName>
    <definedName name="FO">'[58]CIRCUITOS CODENSA'!#REF!</definedName>
    <definedName name="FOR">'[27]Base Datos'!$B$229</definedName>
    <definedName name="FORM3">[19]BASE!$D$322</definedName>
    <definedName name="FORMA" localSheetId="8">#REF!</definedName>
    <definedName name="FORMA">#REF!</definedName>
    <definedName name="Format" localSheetId="8">#REF!</definedName>
    <definedName name="Format">#REF!</definedName>
    <definedName name="FORMATO_5">#REF!</definedName>
    <definedName name="FORMH">[19]BASE!$D$321</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 localSheetId="8">[4]!ERR</definedName>
    <definedName name="fu">[4]!ERR</definedName>
    <definedName name="fwff" hidden="1">{"via1",#N/A,TRUE,"general";"via2",#N/A,TRUE,"general";"via3",#N/A,TRUE,"general"}</definedName>
    <definedName name="fwwe" hidden="1">{"via1",#N/A,TRUE,"general";"via2",#N/A,TRUE,"general";"via3",#N/A,TRUE,"general"}</definedName>
    <definedName name="fy" localSheetId="8">#REF!</definedName>
    <definedName name="fy">#REF!</definedName>
    <definedName name="G">#N/A</definedName>
    <definedName name="GAdministrativos" localSheetId="8">#REF!</definedName>
    <definedName name="GAdministrativos">#REF!</definedName>
    <definedName name="GAdministrativosAl" localSheetId="8">#REF!</definedName>
    <definedName name="GAdministrativosAl">#REF!</definedName>
    <definedName name="GALON" localSheetId="8">#REF!</definedName>
    <definedName name="GALON">#REF!</definedName>
    <definedName name="GastosViajes" localSheetId="8">#REF!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ción_de_análisis_de_precios_Unitarios." localSheetId="8">'[77]INFOR. GENERAL'!#REF!</definedName>
    <definedName name="Generación_de_análisis_de_precios_Unitarios.">'[77]INFOR. GENERAL'!#REF!</definedName>
    <definedName name="GEO" localSheetId="8">#REF!</definedName>
    <definedName name="GEO">#REF!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'[114]Indicadores Gestión'!$B$2:$B$431</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localSheetId="8">'[58]CIRCUITOS CODENSA'!#REF!</definedName>
    <definedName name="GG">'[58]CIRCUITOS CODENSA'!#REF!</definedName>
    <definedName name="ggdr" hidden="1">{"via1",#N/A,TRUE,"general";"via2",#N/A,TRUE,"general";"via3",#N/A,TRUE,"general"}</definedName>
    <definedName name="ggerg" hidden="1">{"TAB1",#N/A,TRUE,"GENERAL";"TAB2",#N/A,TRUE,"GENERAL";"TAB3",#N/A,TRUE,"GENERAL";"TAB4",#N/A,TRUE,"GENERAL";"TAB5",#N/A,TRUE,"GENERAL"}</definedName>
    <definedName name="GGG" localSheetId="8">[4]!ERR</definedName>
    <definedName name="GGG">[4]!ERR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FH" localSheetId="8">[4]!ERR</definedName>
    <definedName name="GHFH">[4]!ERR</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 localSheetId="8">[4]!ERR</definedName>
    <definedName name="GJ">[4]!ERR</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OperativosAc" localSheetId="8">#REF!</definedName>
    <definedName name="GOperativosAc">#REF!</definedName>
    <definedName name="GOperativosAl" localSheetId="8">#REF!</definedName>
    <definedName name="GOperativosAl">#REF!</definedName>
    <definedName name="GOpmasInversionAc" localSheetId="8">#REF!</definedName>
    <definedName name="GOpmasInversionAc">#REF!</definedName>
    <definedName name="GOpmasInversionAl" localSheetId="8">#REF!</definedName>
    <definedName name="GOpmasInversionAl">#REF!</definedName>
    <definedName name="_xlnm.Recorder" localSheetId="8">#REF!</definedName>
    <definedName name="_xlnm.Recorder">#REF!</definedName>
    <definedName name="GRACIA" localSheetId="8">#REF!</definedName>
    <definedName name="GRACIA">#REF!</definedName>
    <definedName name="GRAF1ANO" hidden="1">{"via1",#N/A,TRUE,"general";"via2",#N/A,TRUE,"general";"via3",#N/A,TRUE,"general"}</definedName>
    <definedName name="GRAF1AÑO" hidden="1">{"TAB1",#N/A,TRUE,"GENERAL";"TAB2",#N/A,TRUE,"GENERAL";"TAB3",#N/A,TRUE,"GENERAL";"TAB4",#N/A,TRUE,"GENERAL";"TAB5",#N/A,TRUE,"GENERAL"}</definedName>
    <definedName name="GRAMA">[19]BASE!$D$272</definedName>
    <definedName name="GRAP">[19]BASE!$D$243</definedName>
    <definedName name="GRAV3">[29]BASE!$D$58</definedName>
    <definedName name="GRAVILLA" localSheetId="8">#REF!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8">#REF!</definedName>
    <definedName name="GRUPO1">#REF!</definedName>
    <definedName name="GRUPO2" localSheetId="8">#REF!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 localSheetId="8">IF([73]!LG=9,[73]!FES,"")</definedName>
    <definedName name="GT">IF([73]!LG=9,[73]!FES,"")</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ias">[108]Guias_Sectoriales!$A$1:$A$12</definedName>
    <definedName name="h" localSheetId="8">#REF!</definedName>
    <definedName name="h">#REF!</definedName>
    <definedName name="H.j" localSheetId="8">#REF!</definedName>
    <definedName name="H.j">#REF!</definedName>
    <definedName name="h9h" hidden="1">{"via1",#N/A,TRUE,"general";"via2",#N/A,TRUE,"general";"via3",#N/A,TRUE,"general"}</definedName>
    <definedName name="Habit">'[23]PAOI 09'!$S$5:$S$150</definedName>
    <definedName name="hbfdhrw" hidden="1">{"TAB1",#N/A,TRUE,"GENERAL";"TAB2",#N/A,TRUE,"GENERAL";"TAB3",#N/A,TRUE,"GENERAL";"TAB4",#N/A,TRUE,"GENERAL";"TAB5",#N/A,TRUE,"GENERAL"}</definedName>
    <definedName name="HC78MH">[19]BASE!$D$24</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8">ROW(#REF!)</definedName>
    <definedName name="Header_Row">ROW(#REF!)</definedName>
    <definedName name="herr">[115]herr!$1:$1048576</definedName>
    <definedName name="HERRAMIENTAS">[116]MATERIALES!$A$13</definedName>
    <definedName name="hfgh" hidden="1">{"via1",#N/A,TRUE,"general";"via2",#N/A,TRUE,"general";"via3",#N/A,TRUE,"general"}</definedName>
    <definedName name="hfh" hidden="1">{"TAB1",#N/A,TRUE,"GENERAL";"TAB2",#N/A,TRUE,"GENERAL";"TAB3",#N/A,TRUE,"GENERAL";"TAB4",#N/A,TRUE,"GENERAL";"TAB5",#N/A,TRUE,"GENERAL"}</definedName>
    <definedName name="HFHF" localSheetId="8">[4]!ERR</definedName>
    <definedName name="HFHF">[4]!ERR</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 localSheetId="8">[4]!ERR</definedName>
    <definedName name="HGF">[4]!ERR</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localSheetId="8">[4]!ERR</definedName>
    <definedName name="hh">[4]!ERR</definedName>
    <definedName name="hhh" hidden="1">{"TAB1",#N/A,TRUE,"GENERAL";"TAB2",#N/A,TRUE,"GENERAL";"TAB3",#N/A,TRUE,"GENERAL";"TAB4",#N/A,TRUE,"GENERAL";"TAB5",#N/A,TRUE,"GENERAL"}</definedName>
    <definedName name="hhhhhh" hidden="1">{"via1",#N/A,TRUE,"general";"via2",#N/A,TRUE,"general";"via3",#N/A,TRUE,"general"}</definedName>
    <definedName name="HHHHHHHHHHHHHHHHHHHHHHHH" localSheetId="8">#REF!</definedName>
    <definedName name="HHHHHHHHHHHHHHHHHHHHHHHH">#REF!</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erro60v" localSheetId="8">#REF!</definedName>
    <definedName name="hierro60v">#REF!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 localSheetId="8">[4]!ERR</definedName>
    <definedName name="HJHJ">[4]!ERR</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M">'[27]Base Datos'!$B$228</definedName>
    <definedName name="HMEN" localSheetId="8">#REF!</definedName>
    <definedName name="HMEN">#REF!</definedName>
    <definedName name="HMHF3">[19]BASE!#REF!</definedName>
    <definedName name="hn" hidden="1">{"TAB1",#N/A,TRUE,"GENERAL";"TAB2",#N/A,TRUE,"GENERAL";"TAB3",#N/A,TRUE,"GENERAL";"TAB4",#N/A,TRUE,"GENERAL";"TAB5",#N/A,TRUE,"GENERAL"}</definedName>
    <definedName name="HOJA1" localSheetId="8">#REF!</definedName>
    <definedName name="HOJA1">#REF!</definedName>
    <definedName name="HonoraProfesionales" localSheetId="8">#REF!</definedName>
    <definedName name="HonoraProfesionales">#REF!</definedName>
    <definedName name="HonoraTecnicos" localSheetId="8">#REF!</definedName>
    <definedName name="HonoraTecnicos">#REF!</definedName>
    <definedName name="hoy" localSheetId="8" hidden="1">#REF!</definedName>
    <definedName name="hoy" hidden="1">#REF!</definedName>
    <definedName name="HPP">#N/A</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75MH">[19]BASE!$D$23</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ryrt7" hidden="1">{"via1",#N/A,TRUE,"general";"via2",#N/A,TRUE,"general";"via3",#N/A,TRUE,"general"}</definedName>
    <definedName name="HVPD">[37]HVPD!$G$22</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8">#REF!</definedName>
    <definedName name="i">#REF!</definedName>
    <definedName name="i8i" hidden="1">{"TAB1",#N/A,TRUE,"GENERAL";"TAB2",#N/A,TRUE,"GENERAL";"TAB3",#N/A,TRUE,"GENERAL";"TAB4",#N/A,TRUE,"GENERAL";"TAB5",#N/A,TRUE,"GENERAL"}</definedName>
    <definedName name="IANC" localSheetId="8">#REF!</definedName>
    <definedName name="IANC">#REF!</definedName>
    <definedName name="ICTA" localSheetId="8">[34]ValidacionPuc!#REF!</definedName>
    <definedName name="ICTA">[34]ValidacionPuc!#REF!</definedName>
    <definedName name="ICTAad" localSheetId="8">#REF!</definedName>
    <definedName name="ICTAad">#REF!</definedName>
    <definedName name="IF" localSheetId="8">'[70]A. P. U.'!#REF!</definedName>
    <definedName name="IF">'[70]A. P. U.'!#REF!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 localSheetId="8">[115]RESUMEN!#REF!</definedName>
    <definedName name="IM">[115]RESUMEN!#REF!</definedName>
    <definedName name="IMP" localSheetId="8">#REF!</definedName>
    <definedName name="IMP">#REF!</definedName>
    <definedName name="Impacto" localSheetId="8">#REF!</definedName>
    <definedName name="Impacto">#REF!</definedName>
    <definedName name="ImpPolizasConsultoria" localSheetId="8">#REF!</definedName>
    <definedName name="ImpPolizasConsultoria">#REF!</definedName>
    <definedName name="ImpPolizasObra" localSheetId="8">#REF!</definedName>
    <definedName name="ImpPolizasObra">#REF!</definedName>
    <definedName name="Imprev">'[45]PRESUPUESTO OFICIAL'!$E$38</definedName>
    <definedName name="Imprima" localSheetId="8">#REF!</definedName>
    <definedName name="Imprima">#REF!</definedName>
    <definedName name="Imprimir_área_IM_1" localSheetId="8">#REF!</definedName>
    <definedName name="Imprimir_área_IM_1">#REF!</definedName>
    <definedName name="IN">[115]RESUMEN!$D$51</definedName>
    <definedName name="Indicador">'[23]PAOI 09'!$AA$5:$AA$150</definedName>
    <definedName name="induccion">#REF!</definedName>
    <definedName name="INETERVENTORIA">#REF!</definedName>
    <definedName name="inf" localSheetId="8">#REF!</definedName>
    <definedName name="inf">#REF!</definedName>
    <definedName name="INFF" localSheetId="8">#REF!</definedName>
    <definedName name="INFF">#REF!</definedName>
    <definedName name="INFG" localSheetId="8">#REF!</definedName>
    <definedName name="INFG">#REF!</definedName>
    <definedName name="infi" localSheetId="8">#REF!</definedName>
    <definedName name="infi">#REF!</definedName>
    <definedName name="IngrePlan" localSheetId="8">'[23]PAOI 09'!#REF!</definedName>
    <definedName name="IngrePlan">'[23]PAOI 09'!#REF!</definedName>
    <definedName name="ingresos" localSheetId="8">#REF!</definedName>
    <definedName name="ingresos">#REF!</definedName>
    <definedName name="INICIO">[57]dts!$B$14</definedName>
    <definedName name="inn" localSheetId="8">#REF!</definedName>
    <definedName name="inn">#REF!</definedName>
    <definedName name="INS" localSheetId="8">#REF!</definedName>
    <definedName name="INS">#REF!</definedName>
    <definedName name="INSPECCION">#REF!</definedName>
    <definedName name="INSPECCION2">#REF!</definedName>
    <definedName name="INST" localSheetId="8">#REF!</definedName>
    <definedName name="INST">#REF!</definedName>
    <definedName name="Inst_Hidrosanitarias" comment="10_Hs">'[104]10_HS'!$1:$1048576</definedName>
    <definedName name="instala" localSheetId="8">#REF!</definedName>
    <definedName name="instala">#REF!</definedName>
    <definedName name="Instalacion" localSheetId="8">#REF!</definedName>
    <definedName name="Instalacion">#REF!</definedName>
    <definedName name="INSUMO">VLOOKUP([72]apu!$B1,[72]Insumos!$D$1:$E$65536,2,FALSE)</definedName>
    <definedName name="Insumos" localSheetId="8">#REF!</definedName>
    <definedName name="Insumos">#REF!</definedName>
    <definedName name="intensidad">[81]Listado!$AE$2:$AE$4</definedName>
    <definedName name="INTERV" hidden="1">{"via1",#N/A,TRUE,"general";"via2",#N/A,TRUE,"general";"via3",#N/A,TRUE,"general"}</definedName>
    <definedName name="Interventor">[82]Datos!$B$5</definedName>
    <definedName name="INV_11">'[117]PR 1'!$A$2:$N$655</definedName>
    <definedName name="InversionesAnuales" localSheetId="8">#REF!</definedName>
    <definedName name="InversionesAnuales">#REF!</definedName>
    <definedName name="Io" localSheetId="8">#REF!</definedName>
    <definedName name="Io">#REF!</definedName>
    <definedName name="IOUHH" localSheetId="8">[4]!ERR</definedName>
    <definedName name="IOUHH">[4]!ERR</definedName>
    <definedName name="IPC">[36]Ejemplo!$B$24</definedName>
    <definedName name="item">[90]PRESUPUESTO!$A$10:$G$830</definedName>
    <definedName name="ITEM__EXCAVACION_EN_CONGLOMERADO_DE_2.00_A_4.00_M" localSheetId="8">#REF!</definedName>
    <definedName name="ITEM__EXCAVACION_EN_CONGLOMERADO_DE_2.00_A_4.00_M">#REF!</definedName>
    <definedName name="ITEM2.10">[101]APU!$E$14843</definedName>
    <definedName name="ITEM2.11">[101]APU!$E$14904</definedName>
    <definedName name="ITEM2.12">[101]APU!$E$14965</definedName>
    <definedName name="ITEM3.15">[101]APU!$E$8621</definedName>
    <definedName name="ITEM3.16">[101]APU!$E$8682</definedName>
    <definedName name="ITEM3.17">[101]APU!$E$8743</definedName>
    <definedName name="ITEM3.18">[101]APU!$E$8804</definedName>
    <definedName name="ITEM3.19">[101]APU!$E$8865</definedName>
    <definedName name="ITEM3.20">[101]APU!$E$8926</definedName>
    <definedName name="ITEM3.21">[101]APU!$E$11915</definedName>
    <definedName name="ITEM3.22">[101]APU!$E$14477</definedName>
    <definedName name="ITEM3.23">[101]APU!$E$15087</definedName>
    <definedName name="ITEM4.20">[101]APU!$E$9170</definedName>
    <definedName name="ITEM4.21">[101]APU!$E$9231</definedName>
    <definedName name="ITEM4.22">[101]APU!$E$9292</definedName>
    <definedName name="ITEM4.23">[101]APU!$E$9353</definedName>
    <definedName name="ITEM4.24">[101]APU!$E$9414</definedName>
    <definedName name="ITEM4.25">[101]APU!$E$9475</definedName>
    <definedName name="ITEM4.26">[101]APU!$E$9536</definedName>
    <definedName name="ITEM4.27">[101]APU!$E$9597</definedName>
    <definedName name="ITEM4.28">[101]APU!$E$9658</definedName>
    <definedName name="ITEM4.29">[101]APU!$E$9719</definedName>
    <definedName name="ITEM4.30">[101]APU!$E$9780</definedName>
    <definedName name="ITEM4.31">[101]APU!$E$9841</definedName>
    <definedName name="ITEM4.32">[101]APU!$E$9902</definedName>
    <definedName name="ITEM4.33">[101]APU!$E$9963</definedName>
    <definedName name="ITEM4.34">[101]APU!$E$10024</definedName>
    <definedName name="ITEM4.35">[101]APU!$E$11549</definedName>
    <definedName name="ITEM4.36">[101]APU!$E$11610</definedName>
    <definedName name="ITEM4.37">[101]APU!$E$15941</definedName>
    <definedName name="ITEM4.38">[101]APU!$E$15148</definedName>
    <definedName name="ITEM4.39">[101]APU!$E$14233</definedName>
    <definedName name="ITEM4.40">[101]APU!$E$14294</definedName>
    <definedName name="ITEM4.41">[101]APU!$E$14355</definedName>
    <definedName name="ITEM4.42">[101]APU!$E$14416</definedName>
    <definedName name="ITEM4.43">[101]APU!$E$14538</definedName>
    <definedName name="ITEM4.44">[101]APU!$E$16002</definedName>
    <definedName name="ITEM4.45">[101]APU!$E$16063</definedName>
    <definedName name="ITEM4.46">[101]APU!$E$14660</definedName>
    <definedName name="ITEM5.100">[101]APU!$E$12403</definedName>
    <definedName name="ITEM5.101">[101]APU!$E$12464</definedName>
    <definedName name="ITEM5.104">[101]APU!$E$12525</definedName>
    <definedName name="ITEM5.105">[101]APU!$E$12586</definedName>
    <definedName name="ITEM5.106">[101]APU!$E$12647</definedName>
    <definedName name="ITEM5.107">[101]APU!$E$12708</definedName>
    <definedName name="ITEM5.108">[101]APU!$E$12769</definedName>
    <definedName name="ITEM5.109">[101]APU!$E$12830</definedName>
    <definedName name="ITEM5.111">[101]APU!$E$12891</definedName>
    <definedName name="ITEM5.112">[101]APU!$E$12952</definedName>
    <definedName name="ITEM5.113">[101]APU!$E$14721</definedName>
    <definedName name="ITEM5.114">[101]APU!$E$14782</definedName>
    <definedName name="ITEM5.115">[101]APU!$E$15026</definedName>
    <definedName name="ITEM5.53">[101]APU!$E$10085</definedName>
    <definedName name="ITEM5.54">[101]APU!$E$10146</definedName>
    <definedName name="ITEM5.55">[101]APU!$E$10207</definedName>
    <definedName name="ITEM5.56">[101]APU!$E$10268</definedName>
    <definedName name="ITEM5.57">[101]APU!$E$10329</definedName>
    <definedName name="ITEM5.58">[101]APU!$E$10390</definedName>
    <definedName name="ITEM5.59">[101]APU!$E$10451</definedName>
    <definedName name="ITEM5.60">[101]APU!$E$10512</definedName>
    <definedName name="ITEM5.61">[101]APU!$E$10573</definedName>
    <definedName name="ITEM5.62">[101]APU!$E$10634</definedName>
    <definedName name="ITEM5.63">[101]APU!$E$10695</definedName>
    <definedName name="ITEM5.64">[101]APU!$E$10756</definedName>
    <definedName name="ITEM5.65">[101]APU!$E$10817</definedName>
    <definedName name="ITEM5.66">[101]APU!$E$10878</definedName>
    <definedName name="ITEM5.67">[101]APU!$E$10939</definedName>
    <definedName name="ITEM5.68">[101]APU!$E$11000</definedName>
    <definedName name="ITEM5.69">[101]APU!$E$11061</definedName>
    <definedName name="ITEM5.70">[101]APU!$E$11122</definedName>
    <definedName name="ITEM5.71">[101]APU!$E$11183</definedName>
    <definedName name="ITEM5.72">[101]APU!$E$11976</definedName>
    <definedName name="ITEM5.73">[101]APU!$E$12037</definedName>
    <definedName name="ITEM5.74">[101]APU!$E$12098</definedName>
    <definedName name="ITEM5.77">[101]APU!$E$12159</definedName>
    <definedName name="ITEM5.78">[101]APU!$E$12281</definedName>
    <definedName name="ITEM5.79">[101]APU!$E$12342</definedName>
    <definedName name="ITEM5.80">[101]APU!$E$12220</definedName>
    <definedName name="ITEM5.82">[101]APU!$E$13989</definedName>
    <definedName name="ITEM5.83">[101]APU!$E$14050</definedName>
    <definedName name="ITEM5.84">[101]APU!$E$13318</definedName>
    <definedName name="ITEM5.85">[101]APU!$E$13379</definedName>
    <definedName name="ITEM5.86">[101]APU!$E$13440</definedName>
    <definedName name="ITEM5.87">[101]APU!$E$13501</definedName>
    <definedName name="ITEM5.88">[101]APU!$E$13562</definedName>
    <definedName name="ITEM5.89">[101]APU!$E$13623</definedName>
    <definedName name="ITEM5.90">[101]APU!$E$13684</definedName>
    <definedName name="ITEM5.91">[101]APU!$E$13745</definedName>
    <definedName name="ITEM5.92">[101]APU!$E$13806</definedName>
    <definedName name="ITEM5.93">[101]APU!$E$13867</definedName>
    <definedName name="ITEM5.94">[101]APU!$E$13928</definedName>
    <definedName name="ITEM5.95">[101]APU!$E$13013</definedName>
    <definedName name="ITEM5.96">[101]APU!$E$13074</definedName>
    <definedName name="ITEM5.97">[101]APU!$E$13135</definedName>
    <definedName name="ITEM5.98">[101]APU!$E$13196</definedName>
    <definedName name="ITEM5.99">[101]APU!$E$13257</definedName>
    <definedName name="ITEM521">[99]ITEMS!$A$522</definedName>
    <definedName name="ITEM7.1">[101]APU!$E$7589</definedName>
    <definedName name="ITEM7.10">[101]APU!$E$8138</definedName>
    <definedName name="ITEM7.11">[101]APU!$E$8199</definedName>
    <definedName name="ITEM7.12">[101]APU!$E$8259</definedName>
    <definedName name="ITEM7.13">[101]APU!$E$8320</definedName>
    <definedName name="ITEM7.14">[101]APU!$E$8381</definedName>
    <definedName name="ITEM7.15">[101]APU!$E$8442</definedName>
    <definedName name="ITEM7.16">[101]APU!$E$8560</definedName>
    <definedName name="ITEM7.17">[101]APU!$E$11244</definedName>
    <definedName name="ITEM7.18">[101]APU!$E$11305</definedName>
    <definedName name="ITEM7.19">[101]APU!$E$11366</definedName>
    <definedName name="ITEM7.2">[101]APU!$E$7650</definedName>
    <definedName name="ITEM7.20">[101]APU!$E$11427</definedName>
    <definedName name="ITEM7.21">[101]APU!$E$11488</definedName>
    <definedName name="ITEM7.22">[101]APU!$E$11671</definedName>
    <definedName name="ITEM7.23">[101]APU!$E$11732</definedName>
    <definedName name="ITEM7.24">[101]APU!$E$14599</definedName>
    <definedName name="ITEM7.25">[101]APU!$E$15209</definedName>
    <definedName name="ITEM7.26">[101]APU!$E$15270</definedName>
    <definedName name="ITEM7.27">[101]APU!$E$15331</definedName>
    <definedName name="ITEM7.28">[101]APU!$E$15392</definedName>
    <definedName name="ITEM7.29">[101]APU!$E$15453</definedName>
    <definedName name="ITEM7.3">[101]APU!$E$7711</definedName>
    <definedName name="ITEM7.30">[101]APU!$E$15514</definedName>
    <definedName name="ITEM7.31">[101]APU!$E$15575</definedName>
    <definedName name="ITEM7.32">[101]APU!$E$15636</definedName>
    <definedName name="ITEM7.33">[101]APU!$E$15697</definedName>
    <definedName name="ITEM7.34">[101]APU!$E$15758</definedName>
    <definedName name="ITEM7.35">[101]APU!$E$15819</definedName>
    <definedName name="ITEM7.4">[101]APU!$E$7772</definedName>
    <definedName name="ITEM7.5">[101]APU!$E$7833</definedName>
    <definedName name="ITEM7.6">[101]APU!$E$7894</definedName>
    <definedName name="ITEM7.7">[101]APU!$E$7955</definedName>
    <definedName name="ITEM7.8">[101]APU!$E$8016</definedName>
    <definedName name="ITEM7.9">[101]APU!$E$8077</definedName>
    <definedName name="ITEMS" localSheetId="8">'[1]APU PVC'!#REF!</definedName>
    <definedName name="ITEMS">'[1]APU PVC'!#REF!</definedName>
    <definedName name="ITOac" localSheetId="8">[34]ValidacionPuc!#REF!</definedName>
    <definedName name="ITOac">[34]ValidacionPuc!#REF!</definedName>
    <definedName name="ITOac.ad" localSheetId="8">#REF!</definedName>
    <definedName name="ITOac.ad">#REF!</definedName>
    <definedName name="ITOal" localSheetId="8">[34]ValidacionPuc!#REF!</definedName>
    <definedName name="ITOal">[34]ValidacionPuc!#REF!</definedName>
    <definedName name="IU" localSheetId="8">#REF!</definedName>
    <definedName name="IU">#REF!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'[72]ELE-APU'!$L$1</definedName>
    <definedName name="IVA_UTIL">[50]DATOS!$D$11</definedName>
    <definedName name="IVAConsultoria" localSheetId="8">#REF!</definedName>
    <definedName name="IVAConsultoria">#REF!</definedName>
    <definedName name="IVASobreUtilidad" localSheetId="8">#REF!</definedName>
    <definedName name="IVASobreUtilidad">#REF!</definedName>
    <definedName name="IvaSUtl" localSheetId="8">'[45]PRESUPUESTO OFICIAL'!#REF!</definedName>
    <definedName name="IvaSUtl">'[45]PRESUPUESTO OFICIAL'!#REF!</definedName>
    <definedName name="iyuiuyi" hidden="1">{"via1",#N/A,TRUE,"general";"via2",#N/A,TRUE,"general";"via3",#N/A,TRUE,"general"}</definedName>
    <definedName name="IZQ_AUX">LEFT([72]Auxiliares!$B1,2)</definedName>
    <definedName name="j" hidden="1">{"TAB1",#N/A,TRUE,"GENERAL";"TAB2",#N/A,TRUE,"GENERAL";"TAB3",#N/A,TRUE,"GENERAL";"TAB4",#N/A,TRUE,"GENERAL";"TAB5",#N/A,TRUE,"GENERAL"}</definedName>
    <definedName name="JAJKZ" localSheetId="8">#REF!</definedName>
    <definedName name="JAJKZ">#REF!</definedName>
    <definedName name="jd" hidden="1">{"via1",#N/A,TRUE,"general";"via2",#N/A,TRUE,"general";"via3",#N/A,TRUE,"general"}</definedName>
    <definedName name="jdfjkd">#REF!</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8">[4]!ERR</definedName>
    <definedName name="jj">[4]!ERR</definedName>
    <definedName name="jjfq" hidden="1">{"via1",#N/A,TRUE,"general";"via2",#N/A,TRUE,"general";"via3",#N/A,TRUE,"general"}</definedName>
    <definedName name="JJHHHH" localSheetId="8">#REF!</definedName>
    <definedName name="JJHHHH">#REF!</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M" localSheetId="8">[4]!ERR</definedName>
    <definedName name="JM">[4]!ERR</definedName>
    <definedName name="JOHNNY" localSheetId="8">[4]!ERR</definedName>
    <definedName name="JOHNNY">[4]!ERR</definedName>
    <definedName name="Jornal">[51]Jornal!$A$12:$I$31</definedName>
    <definedName name="jose" localSheetId="8">#REF!</definedName>
    <definedName name="jose">#REF!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8">#REF!</definedName>
    <definedName name="JUL">#REF!</definedName>
    <definedName name="JUN" localSheetId="8">#REF!</definedName>
    <definedName name="JU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localSheetId="8">[4]!ERR</definedName>
    <definedName name="K">[4]!ERR</definedName>
    <definedName name="K0F1" localSheetId="8">#REF!</definedName>
    <definedName name="K0F1">#REF!</definedName>
    <definedName name="K0F2" localSheetId="8">#REF!</definedName>
    <definedName name="K0F2">#REF!</definedName>
    <definedName name="K10ALO" localSheetId="8">#REF!</definedName>
    <definedName name="K10ALO">#REF!</definedName>
    <definedName name="K11ALO" localSheetId="8">#REF!</definedName>
    <definedName name="K11ALO">#REF!</definedName>
    <definedName name="K1F1" localSheetId="8">#REF!</definedName>
    <definedName name="K1F1">#REF!</definedName>
    <definedName name="K1F2" localSheetId="8">#REF!</definedName>
    <definedName name="K1F2">#REF!</definedName>
    <definedName name="K2F1" localSheetId="8">#REF!</definedName>
    <definedName name="K2F1">#REF!</definedName>
    <definedName name="K2F2" localSheetId="8">#REF!</definedName>
    <definedName name="K2F2">#REF!</definedName>
    <definedName name="K3F1" localSheetId="8">#REF!</definedName>
    <definedName name="K3F1">#REF!</definedName>
    <definedName name="K3F2" localSheetId="8">#REF!</definedName>
    <definedName name="K3F2">#REF!</definedName>
    <definedName name="K4F1" localSheetId="8">#REF!</definedName>
    <definedName name="K4F1">#REF!</definedName>
    <definedName name="K4F2" localSheetId="8">#REF!</definedName>
    <definedName name="K4F2">#REF!</definedName>
    <definedName name="K5F1" localSheetId="8">#REF!</definedName>
    <definedName name="K5F1">#REF!</definedName>
    <definedName name="K5F2" localSheetId="8">#REF!</definedName>
    <definedName name="K5F2">#REF!</definedName>
    <definedName name="K6F1" localSheetId="8">#REF!</definedName>
    <definedName name="K6F1">#REF!</definedName>
    <definedName name="K6F2" localSheetId="8">#REF!</definedName>
    <definedName name="K6F2">#REF!</definedName>
    <definedName name="K7F1" localSheetId="8">#REF!</definedName>
    <definedName name="K7F1">#REF!</definedName>
    <definedName name="K7F2" localSheetId="8">#REF!</definedName>
    <definedName name="K7F2">#REF!</definedName>
    <definedName name="K8ALO" localSheetId="8">#REF!</definedName>
    <definedName name="K8ALO">#REF!</definedName>
    <definedName name="K8F1" localSheetId="8">#REF!</definedName>
    <definedName name="K8F1">#REF!</definedName>
    <definedName name="K8F2" localSheetId="8">#REF!</definedName>
    <definedName name="K8F2">#REF!</definedName>
    <definedName name="K9ALO" localSheetId="8">#REF!</definedName>
    <definedName name="K9ALO">#REF!</definedName>
    <definedName name="Keb.j" localSheetId="8">#REF!</definedName>
    <definedName name="Keb.j">#REF!</definedName>
    <definedName name="KH" localSheetId="8">[4]!ERR</definedName>
    <definedName name="KH">[4]!ERR</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8">#REF!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 localSheetId="8">[4]!ERR</definedName>
    <definedName name="kl">[4]!ERR</definedName>
    <definedName name="KO" localSheetId="8" hidden="1">#REF!</definedName>
    <definedName name="KO" hidden="1">#REF!</definedName>
    <definedName name="Kr.j" localSheetId="8">#REF!</definedName>
    <definedName name="Kr.j">#REF!</definedName>
    <definedName name="krtrk" hidden="1">{"via1",#N/A,TRUE,"general";"via2",#N/A,TRUE,"general";"via3",#N/A,TRUE,"general"}</definedName>
    <definedName name="kyr" hidden="1">{"TAB1",#N/A,TRUE,"GENERAL";"TAB2",#N/A,TRUE,"GENERAL";"TAB3",#N/A,TRUE,"GENERAL";"TAB4",#N/A,TRUE,"GENERAL";"TAB5",#N/A,TRUE,"GENERAL"}</definedName>
    <definedName name="l" comment="Codigo Insumo">[118]Insumos!$A$4:$A$1761</definedName>
    <definedName name="LA" localSheetId="8">[4]!ERR</definedName>
    <definedName name="LA">[4]!ERR</definedName>
    <definedName name="lasd" localSheetId="8">#REF!</definedName>
    <definedName name="lasd">#REF!</definedName>
    <definedName name="Lavamanos" localSheetId="8">[44]Insumos!#REF!</definedName>
    <definedName name="Lavamanos">[44]Insumos!#REF!</definedName>
    <definedName name="LECHOS">#REF!</definedName>
    <definedName name="lechosdos">#REF!</definedName>
    <definedName name="lechosec" localSheetId="8">#REF!</definedName>
    <definedName name="lechosec">#REF!</definedName>
    <definedName name="LENCY" localSheetId="8">#REF!</definedName>
    <definedName name="LENCY">#REF!</definedName>
    <definedName name="LICITACION" localSheetId="8">#REF!</definedName>
    <definedName name="LICITACION">#REF!</definedName>
    <definedName name="LIDA">'[32]Base Datos'!$B$130</definedName>
    <definedName name="LIEB61" localSheetId="8">'[1]APU PVC'!#REF!</definedName>
    <definedName name="LIEB61">'[1]APU PVC'!#REF!</definedName>
    <definedName name="LISBASE1">'[119]Lista Base'!$A$4:$C$2691</definedName>
    <definedName name="LISBASE2">'[120]Lista Base'!$A$4:$D$1999</definedName>
    <definedName name="List_cuadrillas">[90]Salarios!$D$8:$P$8</definedName>
    <definedName name="LISTA">[121]LISTA!$B$539</definedName>
    <definedName name="LISTAACT">[40]aactividad!$A$3:$A$38</definedName>
    <definedName name="LISTADO">'[122] Código Precios 2004'!$A$2:$D$3722</definedName>
    <definedName name="LISTADO_ACTIVIDADES">#REF!</definedName>
    <definedName name="LISTADOEQUIPOS">[39]Equipo!$A$16:$A$80</definedName>
    <definedName name="LISTADOMATERIALES">[39]Material!$A$11:$A$1009</definedName>
    <definedName name="LISTADOMO">[39]M.Obra!$A$21:$A$50</definedName>
    <definedName name="LISTADOTRANSPORTES">[39]Transp.!$A$16:$A$50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8">[90]PRESUPUESTO!#REF!</definedName>
    <definedName name="ll">[90]PRESUPUESTO!#REF!</definedName>
    <definedName name="LLANTAS" localSheetId="8">#REF!</definedName>
    <definedName name="LLANTAS">#REF!</definedName>
    <definedName name="llenov" localSheetId="8">#REF!</definedName>
    <definedName name="llenov">#REF!</definedName>
    <definedName name="lll" localSheetId="8">#REF!</definedName>
    <definedName name="lll">#REF!</definedName>
    <definedName name="lllllh" hidden="1">{"via1",#N/A,TRUE,"general";"via2",#N/A,TRUE,"general";"via3",#N/A,TRUE,"general"}</definedName>
    <definedName name="LLLLLLLLLLLLLL" localSheetId="8">#REF!</definedName>
    <definedName name="LLLLLLLLLLLLLL">#REF!</definedName>
    <definedName name="lllllllo" hidden="1">{"via1",#N/A,TRUE,"general";"via2",#N/A,TRUE,"general";"via3",#N/A,TRUE,"general"}</definedName>
    <definedName name="LM" localSheetId="8">#REF!</definedName>
    <definedName name="LM">#REF!</definedName>
    <definedName name="LO" localSheetId="8">#REF!,#REF!,#REF!,#REF!,#REF!,#REF!,#REF!</definedName>
    <definedName name="LO">#REF!,#REF!,#REF!,#REF!,#REF!,#REF!,#REF!</definedName>
    <definedName name="LOCA" localSheetId="8">[123]!absc</definedName>
    <definedName name="LOCA">[123]!absc</definedName>
    <definedName name="LOCA1" localSheetId="8">[124]!absc</definedName>
    <definedName name="LOCA1">[124]!absc</definedName>
    <definedName name="LOCALIZACION" localSheetId="8">#REF!</definedName>
    <definedName name="LOCALIZACION">#REF!</definedName>
    <definedName name="LOCALIZACIONV" localSheetId="8">#REF!</definedName>
    <definedName name="LOCALIZACIONV">#REF!</definedName>
    <definedName name="localizamuro" localSheetId="8">#REF!</definedName>
    <definedName name="localizamuro">#REF!</definedName>
    <definedName name="lodos" localSheetId="8">#REF!</definedName>
    <definedName name="lodos">#REF!</definedName>
    <definedName name="LOGO" localSheetId="8">[4]!ERR</definedName>
    <definedName name="LOGO">[4]!ERR</definedName>
    <definedName name="lolol" hidden="1">{"TAB1",#N/A,TRUE,"GENERAL";"TAB2",#N/A,TRUE,"GENERAL";"TAB3",#N/A,TRUE,"GENERAL";"TAB4",#N/A,TRUE,"GENERAL";"TAB5",#N/A,TRUE,"GENERAL"}</definedName>
    <definedName name="Longitud" localSheetId="8">#REF!</definedName>
    <definedName name="Longitud">#REF!</definedName>
    <definedName name="Longitud1" localSheetId="8">#REF!</definedName>
    <definedName name="Longitud1">#REF!</definedName>
    <definedName name="Longitud2" localSheetId="8">#REF!</definedName>
    <definedName name="Longitud2">#REF!</definedName>
    <definedName name="losmangos">'[125]PRESUPUESTO VILLA'!$C$8:$N$41</definedName>
    <definedName name="LP" localSheetId="8">'[58]CIRCUITOS CODENSA'!#REF!</definedName>
    <definedName name="LP">'[58]CIRCUITOS CODENSA'!#REF!</definedName>
    <definedName name="lplpl" hidden="1">{"via1",#N/A,TRUE,"general";"via2",#N/A,TRUE,"general";"via3",#N/A,TRUE,"general"}</definedName>
    <definedName name="LUBRI">[19]BASE!$D$213</definedName>
    <definedName name="LUPVC">[19]BASE!$D$70</definedName>
    <definedName name="m" localSheetId="8">#REF!</definedName>
    <definedName name="m">#REF!</definedName>
    <definedName name="M.O" comment="Mano de obra">[63]M.Obra!$B$35:$B$42</definedName>
    <definedName name="M240K">[19]BASE!$D$39</definedName>
    <definedName name="M280K">[19]BASE!$D$38</definedName>
    <definedName name="MA" localSheetId="8">#REF!</definedName>
    <definedName name="MA">#REF!</definedName>
    <definedName name="MAA" localSheetId="8">[4]!ERR</definedName>
    <definedName name="MAA">[4]!ERR</definedName>
    <definedName name="mac" localSheetId="8">#REF!</definedName>
    <definedName name="mac">#REF!</definedName>
    <definedName name="MADCJ">[19]BASE!$D$269</definedName>
    <definedName name="mafdsf" hidden="1">{"via1",#N/A,TRUE,"general";"via2",#N/A,TRUE,"general";"via3",#N/A,TRUE,"general"}</definedName>
    <definedName name="MAGU" localSheetId="8">[4]!ERR</definedName>
    <definedName name="MAGU">[4]!ERR</definedName>
    <definedName name="MAL" localSheetId="8">'[126]Estado Resumen'!#REF!&lt;2.5</definedName>
    <definedName name="MAL">'[126]Estado Resumen'!#REF!&lt;2.5</definedName>
    <definedName name="MALLA" localSheetId="8">#REF!</definedName>
    <definedName name="MALLA">#REF!</definedName>
    <definedName name="MALO" localSheetId="8">'[127]ESTADO VÍA-CRIT.TECNICO'!#REF!&lt;2.5</definedName>
    <definedName name="MALO">'[127]ESTADO VÍA-CRIT.TECNICO'!#REF!&lt;2.5</definedName>
    <definedName name="MANODEOBRA">[39]M.Obra!$A$21:$I$50</definedName>
    <definedName name="ManoObra">[128]Insum!$A$152:$H$183</definedName>
    <definedName name="mantenimiento" localSheetId="8">'[129]COSTOS OFICINA'!#REF!</definedName>
    <definedName name="mantenimiento">'[129]COSTOS OFICINA'!#REF!</definedName>
    <definedName name="mao" hidden="1">{"TAB1",#N/A,TRUE,"GENERAL";"TAB2",#N/A,TRUE,"GENERAL";"TAB3",#N/A,TRUE,"GENERAL";"TAB4",#N/A,TRUE,"GENERAL";"TAB5",#N/A,TRUE,"GENERAL"}</definedName>
    <definedName name="maow" hidden="1">{"via1",#N/A,TRUE,"general";"via2",#N/A,TRUE,"general";"via3",#N/A,TRUE,"general"}</definedName>
    <definedName name="MAQUINAR">[49]Insum!$A$68:$H$98</definedName>
    <definedName name="Maquinaria">'[66]Maqui Equip'!$B$1:$B$65536</definedName>
    <definedName name="MAR" localSheetId="8">#REF!</definedName>
    <definedName name="MAR">#REF!</definedName>
    <definedName name="MARABA">[19]BASE!$D$248</definedName>
    <definedName name="marcolegal">[81]Listado!$T$2:$T$12</definedName>
    <definedName name="marlon" localSheetId="8">#REF!</definedName>
    <definedName name="marlon">#REF!</definedName>
    <definedName name="masor" hidden="1">{"via1",#N/A,TRUE,"general";"via2",#N/A,TRUE,"general";"via3",#N/A,TRUE,"general"}</definedName>
    <definedName name="MAT" localSheetId="8">#REF!</definedName>
    <definedName name="MAT">#REF!</definedName>
    <definedName name="MATER">[105]MATERIAL!$B$3:$B$580</definedName>
    <definedName name="MATERIAL">#N/A</definedName>
    <definedName name="MATERIALES">[105]MATERIAL!$B$2:$D$580</definedName>
    <definedName name="MATERIALES_2">[106]materiales!$A$7:$A$1317</definedName>
    <definedName name="MATPR">[19]BASE!$D$49</definedName>
    <definedName name="mauro" localSheetId="8">#REF!</definedName>
    <definedName name="mauro">#REF!</definedName>
    <definedName name="maxcosto">[57]ctb!$D$1</definedName>
    <definedName name="MAY" localSheetId="8">#REF!</definedName>
    <definedName name="MAY">#REF!</definedName>
    <definedName name="MAYO">[130]PRESUPUESTO!$C$8:$N$46</definedName>
    <definedName name="MDC" localSheetId="8">#REF!</definedName>
    <definedName name="MDC">#REF!</definedName>
    <definedName name="mdd" hidden="1">{"via1",#N/A,TRUE,"general";"via2",#N/A,TRUE,"general";"via3",#N/A,TRUE,"general"}</definedName>
    <definedName name="ME" localSheetId="8">#REF!</definedName>
    <definedName name="ME">#REF!</definedName>
    <definedName name="MEDID">[131]BASE!$D$221</definedName>
    <definedName name="MEDIDA" localSheetId="8">#REF!</definedName>
    <definedName name="MEDIDA">#REF!</definedName>
    <definedName name="meg" hidden="1">{"TAB1",#N/A,TRUE,"GENERAL";"TAB2",#N/A,TRUE,"GENERAL";"TAB3",#N/A,TRUE,"GENERAL";"TAB4",#N/A,TRUE,"GENERAL";"TAB5",#N/A,TRUE,"GENERAL"}</definedName>
    <definedName name="MENU0" localSheetId="8">#REF!</definedName>
    <definedName name="MENU0">#REF!</definedName>
    <definedName name="meses" localSheetId="8">#REF!</definedName>
    <definedName name="meses">#REF!</definedName>
    <definedName name="met_dep">[81]Listado!$AA$2:$AA$2</definedName>
    <definedName name="MEZCLADORA" localSheetId="8">#REF!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8">#REF!,#REF!,#REF!,#REF!,#REF!,#REF!,#REF!</definedName>
    <definedName name="MI">#REF!,#REF!,#REF!,#REF!,#REF!,#REF!,#REF!</definedName>
    <definedName name="MICROMED">[132]MVCT!$B$8:$M$38</definedName>
    <definedName name="Mínimo" localSheetId="8">#REF!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 localSheetId="8">#REF!,#REF!,#REF!,#REF!,#REF!,#REF!,#REF!</definedName>
    <definedName name="ML">#REF!,#REF!,#REF!,#REF!,#REF!,#REF!,#REF!</definedName>
    <definedName name="mm">#N/A</definedName>
    <definedName name="mmjmjh"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 localSheetId="8">#REF!</definedName>
    <definedName name="MNO">#REF!</definedName>
    <definedName name="MO" localSheetId="8">'[58]CIRCUITOS CODENSA'!#REF!</definedName>
    <definedName name="MO">'[58]CIRCUITOS CODENSA'!#REF!</definedName>
    <definedName name="MO120K">[89]PRELIM!$B$427</definedName>
    <definedName name="MO240K">[89]PRELIM!$B$412</definedName>
    <definedName name="MO280K">[89]PRELIM!$B$397</definedName>
    <definedName name="MODIF">[57]dts!$B$20</definedName>
    <definedName name="MOENC">[19]BASE!$D$17</definedName>
    <definedName name="MOIHF">[19]BASE!$D$15</definedName>
    <definedName name="MONEDAS" localSheetId="8">#REF!</definedName>
    <definedName name="MONEDAS">#REF!</definedName>
    <definedName name="MONGUI" localSheetId="8">#REF!</definedName>
    <definedName name="MONGUI">#REF!</definedName>
    <definedName name="MONTO" localSheetId="8">#REF!</definedName>
    <definedName name="MONTO">#REF!</definedName>
    <definedName name="MONTO1" localSheetId="8">#REF!</definedName>
    <definedName name="MONTO1">#REF!</definedName>
    <definedName name="MONTO10" localSheetId="8">#REF!</definedName>
    <definedName name="MONTO10">#REF!</definedName>
    <definedName name="MONTO11" localSheetId="8">#REF!</definedName>
    <definedName name="MONTO11">#REF!</definedName>
    <definedName name="MONTO12" localSheetId="8">#REF!</definedName>
    <definedName name="MONTO12">#REF!</definedName>
    <definedName name="MONTO2" localSheetId="8">#REF!</definedName>
    <definedName name="MONTO2">#REF!</definedName>
    <definedName name="MONTO3" localSheetId="8">#REF!</definedName>
    <definedName name="MONTO3">#REF!</definedName>
    <definedName name="MONTO4" localSheetId="8">#REF!</definedName>
    <definedName name="MONTO4">#REF!</definedName>
    <definedName name="MONTO5" localSheetId="8">#REF!</definedName>
    <definedName name="MONTO5">#REF!</definedName>
    <definedName name="MONTO6" localSheetId="8">#REF!</definedName>
    <definedName name="MONTO6">#REF!</definedName>
    <definedName name="MONTO7" localSheetId="8">#REF!</definedName>
    <definedName name="MONTO7">#REF!</definedName>
    <definedName name="MONTO8" localSheetId="8">#REF!</definedName>
    <definedName name="MONTO8">#REF!</definedName>
    <definedName name="MONTO9" localSheetId="8">#REF!</definedName>
    <definedName name="MONTO9">#REF!</definedName>
    <definedName name="MOPRE">[19]BASE!$D$13</definedName>
    <definedName name="MOTO" localSheetId="8">#REF!</definedName>
    <definedName name="MOTO">#REF!</definedName>
    <definedName name="MOTOP">[19]BASE!$D$12</definedName>
    <definedName name="motosierra" localSheetId="8">[71]Mater!#REF!</definedName>
    <definedName name="motosierra">[71]Mater!#REF!</definedName>
    <definedName name="movimieno" localSheetId="8">#REF!</definedName>
    <definedName name="movimieno">#REF!</definedName>
    <definedName name="MU" localSheetId="8">'[58]CIRCUITOS CODENSA'!#REF!</definedName>
    <definedName name="MU">'[58]CIRCUITOS CODENSA'!#REF!</definedName>
    <definedName name="MunicipioPrestacion" localSheetId="8">#REF!</definedName>
    <definedName name="MunicipioPrestacion">#REF!</definedName>
    <definedName name="municipios1">[114]Hoja1!$B$2:$B$1120</definedName>
    <definedName name="MZ" localSheetId="8">'[58]CIRCUITOS CODENSA'!#REF!</definedName>
    <definedName name="MZ">'[58]CIRCUITOS CODENSA'!#REF!</definedName>
    <definedName name="N" localSheetId="8">IF(ISERROR(NA),"",NA)</definedName>
    <definedName name="N">IF(ISERROR(NA),"",NA)</definedName>
    <definedName name="Nac" localSheetId="8">#REF!</definedName>
    <definedName name="Nac">#REF!</definedName>
    <definedName name="Nal" localSheetId="8">#REF!</definedName>
    <definedName name="Nal">#REF!</definedName>
    <definedName name="nana" localSheetId="8">#REF!</definedName>
    <definedName name="nana">#REF!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8">#REF!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8">#REF!</definedName>
    <definedName name="ninguno">#REF!</definedName>
    <definedName name="NLINEA">'[133]PRESUPUESTO LINEA ANTIGUA AJUST'!$D$5</definedName>
    <definedName name="NM" localSheetId="8">#REF!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8">[22]!absc</definedName>
    <definedName name="NNN">[22]!absc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8">[4]!ERR</definedName>
    <definedName name="NO">[4]!ERR</definedName>
    <definedName name="No." localSheetId="8">#REF!</definedName>
    <definedName name="No.">#REF!</definedName>
    <definedName name="NoFacturable" localSheetId="8">#REF!</definedName>
    <definedName name="NoFacturable">#REF!</definedName>
    <definedName name="nojoda" localSheetId="8">#REF!</definedName>
    <definedName name="nojoda">#REF!</definedName>
    <definedName name="NOMBRE" localSheetId="8">#REF!</definedName>
    <definedName name="NOMBRE">#REF!</definedName>
    <definedName name="NOMBREOBRA" localSheetId="8">#REF!</definedName>
    <definedName name="NOMBREOBRA">#REF!</definedName>
    <definedName name="NombrePrestador" localSheetId="8">#REF!</definedName>
    <definedName name="NombrePrestador">#REF!</definedName>
    <definedName name="NOMPROYECTO">[134]PRESUPUESTO!$A$8</definedName>
    <definedName name="NoSuscriptores" localSheetId="8">#REF!</definedName>
    <definedName name="NoSuscriptores">#REF!</definedName>
    <definedName name="NOV" localSheetId="8">#REF!</definedName>
    <definedName name="NOV">#REF!</definedName>
    <definedName name="NOXE">[19]BASE!#REF!</definedName>
    <definedName name="NPPROPIO">[135]PRESUPUESTO!$E$10</definedName>
    <definedName name="NPROYECTO" localSheetId="8">[134]PRESUPUESTO!#REF!</definedName>
    <definedName name="NPROYECTO">[134]PRESUPUESTO!#REF!</definedName>
    <definedName name="nproyecto1" localSheetId="8">[134]PRESUPUESTO!#REF!</definedName>
    <definedName name="nproyecto1">[134]PRESUPUESTO!#REF!</definedName>
    <definedName name="NPROYECTOB" localSheetId="8">[134]PRESUPUESTO!#REF!</definedName>
    <definedName name="NPROYECTOB">[134]PRESUPUESTO!#REF!</definedName>
    <definedName name="NPROYECTOBARRIOARRIBA" localSheetId="8">[134]PRESUPUESTO!#REF!</definedName>
    <definedName name="NPROYECTOBARRIOARRIBA">[134]PRESUPUESTO!#REF!</definedName>
    <definedName name="NPTAP">'[136]RESUMEN DE COSTOS'!$C$4</definedName>
    <definedName name="NSEM">[57]dts!$B$16</definedName>
    <definedName name="nuevo" localSheetId="8">#REF!</definedName>
    <definedName name="nuevo">#REF!</definedName>
    <definedName name="Number_of_Payments" localSheetId="8">MATCH(0.01,[0]!End_Bal,-1)+1</definedName>
    <definedName name="Number_of_Payments">MATCH(0.01,[0]!End_Bal,-1)+1</definedName>
    <definedName name="NUNI" localSheetId="8">#REF!</definedName>
    <definedName name="NUNI">#REF!</definedName>
    <definedName name="NVOCD">'[62]page 1'!$P$6</definedName>
    <definedName name="nxn" hidden="1">{"via1",#N/A,TRUE,"general";"via2",#N/A,TRUE,"general";"via3",#N/A,TRUE,"general"}</definedName>
    <definedName name="Ñ" localSheetId="8">#REF!</definedName>
    <definedName name="Ñ">#REF!</definedName>
    <definedName name="ÑÑ" localSheetId="8">[4]!ERR</definedName>
    <definedName name="ÑÑ">[4]!ERR</definedName>
    <definedName name="ñpñpñ" hidden="1">{"via1",#N/A,TRUE,"general";"via2",#N/A,TRUE,"general";"via3",#N/A,TRUE,"general"}</definedName>
    <definedName name="O">[115]RESUMEN!$D$39</definedName>
    <definedName name="O3057422" localSheetId="8">#REF!</definedName>
    <definedName name="O3057422">#REF!</definedName>
    <definedName name="o9o9" hidden="1">{"via1",#N/A,TRUE,"general";"via2",#N/A,TRUE,"general";"via3",#N/A,TRUE,"general"}</definedName>
    <definedName name="OB">[115]RESUMEN!$D$52</definedName>
    <definedName name="OBJETO">[57]dts!$B$2</definedName>
    <definedName name="Obra">[82]Datos!$B$1</definedName>
    <definedName name="OCT" localSheetId="8">#REF!</definedName>
    <definedName name="OCT">#REF!</definedName>
    <definedName name="OFI" localSheetId="8">#REF!</definedName>
    <definedName name="OFI">#REF!</definedName>
    <definedName name="OFICI">[19]BASE!$D$9</definedName>
    <definedName name="Oficina" localSheetId="8">#REF!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 localSheetId="8">#REF!</definedName>
    <definedName name="OO">#REF!</definedName>
    <definedName name="ooo" localSheetId="8">#REF!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 localSheetId="8">#REF!</definedName>
    <definedName name="OP">#REF!</definedName>
    <definedName name="OPCION3" localSheetId="8">[4]!ERR</definedName>
    <definedName name="OPCION3">[4]!ERR</definedName>
    <definedName name="OrigenConsultoria" localSheetId="8">#REF!</definedName>
    <definedName name="OrigenConsultoria">#REF!</definedName>
    <definedName name="OrigenObra" localSheetId="8">#REF!</definedName>
    <definedName name="OrigenObra">#REF!</definedName>
    <definedName name="ORO" localSheetId="8">#REF!</definedName>
    <definedName name="ORO">#REF!</definedName>
    <definedName name="otros">[137]otros!$A$6:$A$1235</definedName>
    <definedName name="OTROS_2">[106]otros!$A$6:$A$1235</definedName>
    <definedName name="OVER">#REF!</definedName>
    <definedName name="p" localSheetId="8">#REF!</definedName>
    <definedName name="p">#REF!</definedName>
    <definedName name="p0p0" hidden="1">{"via1",#N/A,TRUE,"general";"via2",#N/A,TRUE,"general";"via3",#N/A,TRUE,"general"}</definedName>
    <definedName name="P80X200">[19]BASE!$D$246</definedName>
    <definedName name="P90X200">[19]BASE!$D$245</definedName>
    <definedName name="PA" localSheetId="8">[90]PRESUPUESTO!#REF!</definedName>
    <definedName name="PA">[90]PRESUPUESTO!#REF!</definedName>
    <definedName name="PA14X">[29]BASE!$D$225</definedName>
    <definedName name="PAGOS" localSheetId="8">#REF!</definedName>
    <definedName name="PAGOS">#REF!</definedName>
    <definedName name="Panel" localSheetId="8">#REF!</definedName>
    <definedName name="Panel">#REF!</definedName>
    <definedName name="PAPA">#REF!</definedName>
    <definedName name="PARAMETROS" localSheetId="8">#REF!</definedName>
    <definedName name="PARAMETROS">#REF!</definedName>
    <definedName name="PAROUE_CENTENARIO_MUNICIPIO_DE_TAURAMENA" localSheetId="8">#REF!</definedName>
    <definedName name="PAROUE_CENTENARIO_MUNICIPIO_DE_TAURAMENA">#REF!</definedName>
    <definedName name="pasamanos" localSheetId="8">#REF!</definedName>
    <definedName name="pasamanos">#REF!</definedName>
    <definedName name="PASO" hidden="1">{#N/A,#N/A,TRUE,"INGENIERIA";#N/A,#N/A,TRUE,"COMPRAS";#N/A,#N/A,TRUE,"DIRECCION";#N/A,#N/A,TRUE,"RESUMEN"}</definedName>
    <definedName name="PASS" hidden="1">{#N/A,#N/A,TRUE,"INGENIERIA";#N/A,#N/A,TRUE,"COMPRAS";#N/A,#N/A,TRUE,"DIRECCION";#N/A,#N/A,TRUE,"RESUMEN"}</definedName>
    <definedName name="pavimento" localSheetId="8">#REF!</definedName>
    <definedName name="pavimento">#REF!</definedName>
    <definedName name="Payment_Date" localSheetId="8">DATE(YEAR([0]!Loan_Start),MONTH([0]!Loan_Start)+Payment_Number,DAY([0]!Loan_Start))</definedName>
    <definedName name="Payment_Date">DATE(YEAR([0]!Loan_Start),MONTH([0]!Loan_Start)+Payment_Number,DAY([0]!Loan_Start))</definedName>
    <definedName name="Payment_Needed">"Pago necesario"</definedName>
    <definedName name="PB" localSheetId="8">[90]PRESUPUESTO!#REF!</definedName>
    <definedName name="PB">[90]PRESUPUESTO!#REF!</definedName>
    <definedName name="PC" localSheetId="8">[90]PRESUPUESTO!#REF!</definedName>
    <definedName name="PC">[90]PRESUPUESTO!#REF!</definedName>
    <definedName name="Pce.j" localSheetId="8">#REF!</definedName>
    <definedName name="Pce.j">#REF!</definedName>
    <definedName name="Pdea.ca" localSheetId="8">#REF!</definedName>
    <definedName name="Pdea.ca">#REF!</definedName>
    <definedName name="Pdea.co" localSheetId="8">#REF!</definedName>
    <definedName name="Pdea.co">#REF!</definedName>
    <definedName name="PDEAC">[36]Parámetros!$B$6</definedName>
    <definedName name="PDEAC1">[36]Parámetros!$B$6</definedName>
    <definedName name="PDEAC2">[36]Parámetros!$B$6</definedName>
    <definedName name="PDEAC3">[36]Parámetros!$B$6</definedName>
    <definedName name="PE" localSheetId="8">[90]PRESUPUESTO!#REF!</definedName>
    <definedName name="PE">[90]PRESUPUESTO!#REF!</definedName>
    <definedName name="PEGCO">[19]BASE!$D$268</definedName>
    <definedName name="PEPE" localSheetId="8">[4]!ERR</definedName>
    <definedName name="PEPE">[4]!ERR</definedName>
    <definedName name="PERFIL_DEL_TRAMO" localSheetId="8">#REF!</definedName>
    <definedName name="PERFIL_DEL_TRAMO">#REF!</definedName>
    <definedName name="PERIODO">[46]CUMPLIMIENTO!$M$5</definedName>
    <definedName name="PERNO">[19]BASE!$D$232</definedName>
    <definedName name="PERSONAL">#N/A</definedName>
    <definedName name="PersonalProfesional" localSheetId="8">#REF!</definedName>
    <definedName name="PersonalProfesional">#REF!</definedName>
    <definedName name="PersonalTecnico" localSheetId="8">#REF!</definedName>
    <definedName name="PersonalTecnico">#REF!</definedName>
    <definedName name="PESO14.2" localSheetId="8">#REF!</definedName>
    <definedName name="PESO14.2">#REF!</definedName>
    <definedName name="PESO14.3" localSheetId="8">#REF!</definedName>
    <definedName name="PESO14.3">#REF!</definedName>
    <definedName name="PESO14.4" localSheetId="8">#REF!</definedName>
    <definedName name="PESO14.4">#REF!</definedName>
    <definedName name="PGLEFT" localSheetId="8">#REF!</definedName>
    <definedName name="PGLEFT">#REF!</definedName>
    <definedName name="PIEDR">[19]BASE!$D$50</definedName>
    <definedName name="PINBAR">[19]BASE!$D$250</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8">[90]PRESUPUESTO!#REF!</definedName>
    <definedName name="PL">[90]PRESUPUESTO!#REF!</definedName>
    <definedName name="Placaspavi" hidden="1">{"TAB1",#N/A,TRUE,"GENERAL";"TAB2",#N/A,TRUE,"GENERAL";"TAB3",#N/A,TRUE,"GENERAL";"TAB4",#N/A,TRUE,"GENERAL";"TAB5",#N/A,TRUE,"GENERAL"}</definedName>
    <definedName name="PLAD" hidden="1">{"TAB1",#N/A,TRUE,"GENERAL";"TAB2",#N/A,TRUE,"GENERAL";"TAB3",#N/A,TRUE,"GENERAL";"TAB4",#N/A,TRUE,"GENERAL";"TAB5",#N/A,TRUE,"GENERAL"}</definedName>
    <definedName name="PLAST">[19]BASE!$D$229</definedName>
    <definedName name="PLAZO" localSheetId="8">#REF!</definedName>
    <definedName name="PLAZO">#REF!</definedName>
    <definedName name="PlazoEnMeses" localSheetId="8">#REF!</definedName>
    <definedName name="PlazoEnMeses">#REF!</definedName>
    <definedName name="Plegable" localSheetId="8">#REF!</definedName>
    <definedName name="Plegable">#REF!</definedName>
    <definedName name="PLPLUNN" hidden="1">{"TAB1",#N/A,TRUE,"GENERAL";"TAB2",#N/A,TRUE,"GENERAL";"TAB3",#N/A,TRUE,"GENERAL";"TAB4",#N/A,TRUE,"GENERAL";"TAB5",#N/A,TRUE,"GENERAL"}</definedName>
    <definedName name="PMT" localSheetId="8">#REF!</definedName>
    <definedName name="PMT">#REF!</definedName>
    <definedName name="poblado">#REF!</definedName>
    <definedName name="POIL">#REF!</definedName>
    <definedName name="POIUP" hidden="1">{"via1",#N/A,TRUE,"general";"via2",#N/A,TRUE,"general";"via3",#N/A,TRUE,"general"}</definedName>
    <definedName name="POLINOMIAL1">[138]CANALETA9!#REF!</definedName>
    <definedName name="Polynomial" localSheetId="8">#REF!</definedName>
    <definedName name="Polynomial">#REF!</definedName>
    <definedName name="PONDERADA" localSheetId="8">#REF!</definedName>
    <definedName name="PONDERADA">#REF!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_2">[113]devdics!$A$83:$P$91</definedName>
    <definedName name="pppp_2">[113]devdics!$A$83:$P$91</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8">#REF!</definedName>
    <definedName name="pre">#REF!</definedName>
    <definedName name="PRECIOS" localSheetId="8">#REF!</definedName>
    <definedName name="PRECIOS">#REF!</definedName>
    <definedName name="PreciosBase">[76]INSUMOS!$L$2</definedName>
    <definedName name="PRELIMINAR" localSheetId="8">#REF!</definedName>
    <definedName name="PRELIMINAR">#REF!</definedName>
    <definedName name="preliminares">'[139]LISTA PRELIMINARES'!$C$7:$F$13</definedName>
    <definedName name="PRESIPISTO">#REF!</definedName>
    <definedName name="PREST" localSheetId="8">#REF!</definedName>
    <definedName name="PREST">#REF!</definedName>
    <definedName name="presta">[140]BASE!$D$8</definedName>
    <definedName name="PrestacionesSeguridadOtros" localSheetId="8">#REF!</definedName>
    <definedName name="PrestacionesSeguridadOtros">#REF!</definedName>
    <definedName name="Presup">'[23]PAOI 09'!$U$5:$U$150</definedName>
    <definedName name="PRESUPUESTADO" localSheetId="8">#REF!</definedName>
    <definedName name="PRESUPUESTADO">#REF!</definedName>
    <definedName name="Presupuesto" comment="Presup_Baños">[104]Presup_Vestier!$B$10:$H$207</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 localSheetId="8">#REF!</definedName>
    <definedName name="Print_Area_MI">#REF!</definedName>
    <definedName name="Print_Area_Reset" localSheetId="8">OFFSET([0]!Full_Print,0,0,[0]!Last_Row)</definedName>
    <definedName name="Print_Area_Reset">OFFSET([0]!Full_Print,0,0,[0]!Last_Row)</definedName>
    <definedName name="PRINT_TITLES">#N/A</definedName>
    <definedName name="PRINT_TITLES_MI">#N/A</definedName>
    <definedName name="Prioridad">'[23]PAOI 09'!$V$5:$V$150</definedName>
    <definedName name="Problema">'[23]PAOI 09'!$W$5:$W$150</definedName>
    <definedName name="proceso">[108]procesos!$A$2:$A$74</definedName>
    <definedName name="Profesional" localSheetId="8">#REF!</definedName>
    <definedName name="Profesional">#REF!</definedName>
    <definedName name="profun" localSheetId="8">#REF!</definedName>
    <definedName name="profun">#REF!</definedName>
    <definedName name="Profundidad" localSheetId="8">#REF!</definedName>
    <definedName name="Profundidad">#REF!</definedName>
    <definedName name="programainv" localSheetId="8">[4]!ERR</definedName>
    <definedName name="programainv">[4]!ERR</definedName>
    <definedName name="PROP">[50]DATOS!$D$7</definedName>
    <definedName name="PROPONE" localSheetId="8">#REF!</definedName>
    <definedName name="PROPONE">#REF!</definedName>
    <definedName name="Proponente">#REF!</definedName>
    <definedName name="proyecto">[130]PRESUPUESTO!$E$5</definedName>
    <definedName name="PRT_DES" localSheetId="8">#REF!</definedName>
    <definedName name="PRT_DES">#REF!</definedName>
    <definedName name="prueba" localSheetId="8">#REF!</definedName>
    <definedName name="prueba">#REF!</definedName>
    <definedName name="PRUEBA2" localSheetId="8">#REF!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NT">[49]INSUMOS!$D$688</definedName>
    <definedName name="PUNTI">[19]BASE!$D$230</definedName>
    <definedName name="Puntosj" localSheetId="8">#REF!</definedName>
    <definedName name="Puntosj">#REF!</definedName>
    <definedName name="Puntosk" localSheetId="8">#REF!</definedName>
    <definedName name="Puntosk">#REF!</definedName>
    <definedName name="Puntoskref" localSheetId="8">#REF!</definedName>
    <definedName name="Puntoskref">#REF!</definedName>
    <definedName name="Q" localSheetId="8">#REF!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defqfqwreqwerqw" localSheetId="8">[44]Insumos!#REF!</definedName>
    <definedName name="qdefqfqwreqwerqw">[44]Insumos!#REF!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 localSheetId="8">[4]!ERR</definedName>
    <definedName name="QQ">[4]!ERR</definedName>
    <definedName name="qqq" localSheetId="8">#REF!</definedName>
    <definedName name="qqq">#REF!</definedName>
    <definedName name="qqqqqw" hidden="1">{"via1",#N/A,TRUE,"general";"via2",#N/A,TRUE,"general";"via3",#N/A,TRUE,"general"}</definedName>
    <definedName name="QRS" localSheetId="8">#REF!</definedName>
    <definedName name="QRS">#REF!</definedName>
    <definedName name="QW" localSheetId="8">#REF!</definedName>
    <definedName name="QW">#REF!</definedName>
    <definedName name="qwdas2" hidden="1">{"via1",#N/A,TRUE,"general";"via2",#N/A,TRUE,"general";"via3",#N/A,TRUE,"general"}</definedName>
    <definedName name="QWE" localSheetId="8" hidden="1">'[18]ETAPA 50 SMMLV'!#REF!</definedName>
    <definedName name="QWE" hidden="1">'[18]ETAPA 50 SMMLV'!#REF!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AJON" localSheetId="8">#REF!</definedName>
    <definedName name="RAJON">#REF!</definedName>
    <definedName name="RECEBO" localSheetId="8">#REF!</definedName>
    <definedName name="RECEBO">#REF!</definedName>
    <definedName name="RECURSOS">'[141]REC-COD,'!$A$1:$D$962</definedName>
    <definedName name="recursos_general">[114]tipo_recurso!$A$1:$A$8</definedName>
    <definedName name="REF">[23]Consultoria!$A$4:$A$511</definedName>
    <definedName name="Referenciak" localSheetId="8">#REF!</definedName>
    <definedName name="Referenciak">#REF!</definedName>
    <definedName name="REG" localSheetId="8">'[126]Estado Resumen'!#REF!&gt;2.5</definedName>
    <definedName name="REG">'[126]Estado Resumen'!#REF!&gt;2.5</definedName>
    <definedName name="rege" hidden="1">{"TAB1",#N/A,TRUE,"GENERAL";"TAB2",#N/A,TRUE,"GENERAL";"TAB3",#N/A,TRUE,"GENERAL";"TAB4",#N/A,TRUE,"GENERAL";"TAB5",#N/A,TRUE,"GENERAL"}</definedName>
    <definedName name="Regional" localSheetId="8">#REF!</definedName>
    <definedName name="Regional">#REF!</definedName>
    <definedName name="regiones">#REF!</definedName>
    <definedName name="REGRESA" localSheetId="8">#REF!</definedName>
    <definedName name="REGRESA">#REF!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8">'[127]ESTADO VÍA-CRIT.TECNICO'!#REF!&gt;2.5</definedName>
    <definedName name="REGULAR">'[127]ESTADO VÍA-CRIT.TECNICO'!#REF!&gt;2.5</definedName>
    <definedName name="REICIO" localSheetId="8">[4]!ERR</definedName>
    <definedName name="REICIO">[4]!ERR</definedName>
    <definedName name="Reimbursement">"Reembolso"</definedName>
    <definedName name="reinicio" localSheetId="8">[4]!ERR</definedName>
    <definedName name="reinicio">[4]!ERR</definedName>
    <definedName name="REJHE" hidden="1">{"via1",#N/A,TRUE,"general";"via2",#N/A,TRUE,"general";"via3",#N/A,TRUE,"general"}</definedName>
    <definedName name="rell" localSheetId="8">#REF!</definedName>
    <definedName name="rell">#REF!</definedName>
    <definedName name="RELLG" localSheetId="8">#REF!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stenciaconductor" localSheetId="8">[85]Modelo!#REF!</definedName>
    <definedName name="Resistenciaconductor">[85]Modelo!#REF!</definedName>
    <definedName name="RESP">[57]dts!$B$6</definedName>
    <definedName name="resultado" localSheetId="8">#REF!</definedName>
    <definedName name="resultado">#REF!</definedName>
    <definedName name="resumen">#REF!</definedName>
    <definedName name="RET" localSheetId="8">#REF!</definedName>
    <definedName name="RET">#REF!</definedName>
    <definedName name="RETIROV" localSheetId="8">#REF!</definedName>
    <definedName name="RETIROV">#REF!</definedName>
    <definedName name="retr" localSheetId="8">#REF!</definedName>
    <definedName name="retr">#REF!</definedName>
    <definedName name="RETRO" localSheetId="8">#REF!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Q" localSheetId="8">#REF!</definedName>
    <definedName name="REWQ">#REF!</definedName>
    <definedName name="rewq1" localSheetId="8">#REF!</definedName>
    <definedName name="rewq1">#REF!</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8">#REF!</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GRG" localSheetId="8">[4]!ERR</definedName>
    <definedName name="RGRG">[4]!ERR</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 localSheetId="8">#REF!,#REF!,#REF!,#REF!,#REF!,#REF!,#REF!,#REF!,#REF!</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CA" localSheetId="8">#REF!</definedName>
    <definedName name="ROCA">#REF!</definedName>
    <definedName name="rr" localSheetId="8">[4]!ERR</definedName>
    <definedName name="rr">[4]!ERR</definedName>
    <definedName name="rrr" hidden="1">{"via1",#N/A,TRUE,"general";"via2",#N/A,TRUE,"general";"via3",#N/A,TRUE,"general"}</definedName>
    <definedName name="rrrr" localSheetId="8">#REF!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VS">[57]dts!$B$23</definedName>
    <definedName name="rwt"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8">#REF!</definedName>
    <definedName name="S">#REF!</definedName>
    <definedName name="SA" localSheetId="8">[90]PRESUPUESTO!#REF!</definedName>
    <definedName name="SA">[90]PRESUPUESTO!#REF!</definedName>
    <definedName name="saa" hidden="1">{"via1",#N/A,TRUE,"general";"via2",#N/A,TRUE,"general";"via3",#N/A,TRUE,"general"}</definedName>
    <definedName name="Sac" localSheetId="8">#REF!</definedName>
    <definedName name="Sac">#REF!</definedName>
    <definedName name="Sac2002Def" localSheetId="8">#REF!</definedName>
    <definedName name="Sac2002Def">#REF!</definedName>
    <definedName name="Sac2003Def" localSheetId="8">#REF!</definedName>
    <definedName name="Sac2003Def">#REF!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8">#REF!</definedName>
    <definedName name="Salarios">#REF!</definedName>
    <definedName name="SARDINELV" localSheetId="8">#REF!</definedName>
    <definedName name="SARDINELV">#REF!</definedName>
    <definedName name="SB" localSheetId="8">[90]PRESUPUESTO!#REF!</definedName>
    <definedName name="SB">[90]PRESUPUESTO!#REF!</definedName>
    <definedName name="sbgfbgdr" hidden="1">{"via1",#N/A,TRUE,"general";"via2",#N/A,TRUE,"general";"via3",#N/A,TRUE,"general"}</definedName>
    <definedName name="SbtPpto">'[62]page 1'!$G$677</definedName>
    <definedName name="SC" localSheetId="8">[90]PRESUPUESTO!#REF!</definedName>
    <definedName name="SC">[90]PRESUPUESTO!#REF!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8">#REF!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8">[90]PRESUPUESTO!#REF!</definedName>
    <definedName name="SE">[90]PRESUPUESTO!#REF!</definedName>
    <definedName name="seis" localSheetId="8">#REF!</definedName>
    <definedName name="seis">#REF!</definedName>
    <definedName name="seisC">[36]Ejemplo!$AC$13</definedName>
    <definedName name="seisC1">[36]Ejemplo!$AC$13</definedName>
    <definedName name="seisC2">[36]Ejemplo!$AC$13</definedName>
    <definedName name="seisC3">[36]Ejemplo!$AC$13</definedName>
    <definedName name="selalternativas">#REF!</definedName>
    <definedName name="SEMANA">[57]dts!$B$8</definedName>
    <definedName name="SEÑALIZACION" localSheetId="8">#REF!</definedName>
    <definedName name="SEÑALIZACION">#REF!</definedName>
    <definedName name="SEP" localSheetId="8">#REF!</definedName>
    <definedName name="SEP">#REF!</definedName>
    <definedName name="septico">#REF!</definedName>
    <definedName name="SERO" localSheetId="8">[4]!ERR</definedName>
    <definedName name="SERO">[4]!ERR</definedName>
    <definedName name="setrj" hidden="1">{"via1",#N/A,TRUE,"general";"via2",#N/A,TRUE,"general";"via3",#N/A,TRUE,"general"}</definedName>
    <definedName name="sett" hidden="1">{"via1",#N/A,TRUE,"general";"via2",#N/A,TRUE,"general";"via3",#N/A,TRUE,"general"}</definedName>
    <definedName name="SF" localSheetId="8">'[58]CIRCUITOS CODENSA'!#REF!</definedName>
    <definedName name="SF">'[58]CIRCUITOS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8">#REF!</definedName>
    <definedName name="SGI_V_INDICES_CIRCUITO_CAUSA">#REF!</definedName>
    <definedName name="SGS" localSheetId="8">#REF!</definedName>
    <definedName name="SGS">#REF!</definedName>
    <definedName name="SHARED_FORMULA_21">#N/A</definedName>
    <definedName name="si" localSheetId="8">#REF!</definedName>
    <definedName name="si">#REF!</definedName>
    <definedName name="SiglaPrestador" localSheetId="8">#REF!</definedName>
    <definedName name="SiglaPrestador">#REF!</definedName>
    <definedName name="Sincelejo">'[142]2 COBERTURA ACU'!$AD$25</definedName>
    <definedName name="SISISIS" localSheetId="8">[4]!ERR</definedName>
    <definedName name="SISISIS">[4]!ERR</definedName>
    <definedName name="SJ" localSheetId="8">'[58]CIRCUITOS CODENSA'!#REF!</definedName>
    <definedName name="SJ">'[58]CIRCUITOS CODENSA'!#REF!</definedName>
    <definedName name="SL" localSheetId="8">[90]PRESUPUESTO!#REF!</definedName>
    <definedName name="SL">[90]PRESUPUESTO!#REF!</definedName>
    <definedName name="SLPVC">[19]BASE!$D$214</definedName>
    <definedName name="SM" localSheetId="8">'[58]CIRCUITOS CODENSA'!#REF!</definedName>
    <definedName name="SM">'[58]CIRCUITOS CODENSA'!#REF!</definedName>
    <definedName name="SMPORRES">'[143]PRESUPUESTO ALCALDIA'!$C$9:$N$58</definedName>
    <definedName name="SOCIAL" localSheetId="8">#REF!</definedName>
    <definedName name="SOCIAL">#REF!</definedName>
    <definedName name="SOL">'[32]Base Datos'!$B$130</definedName>
    <definedName name="soladov" localSheetId="8">#REF!</definedName>
    <definedName name="soladov">#REF!</definedName>
    <definedName name="Solución">'[23]PAOI 09'!$Y$5:$Y$150</definedName>
    <definedName name="Sop" localSheetId="8">#REF!</definedName>
    <definedName name="Sop">#REF!</definedName>
    <definedName name="SopDef" localSheetId="8">#REF!</definedName>
    <definedName name="SopDef">#REF!</definedName>
    <definedName name="SopDef2002" localSheetId="8">#REF!</definedName>
    <definedName name="SopDef2002">#REF!</definedName>
    <definedName name="SopDef2003" localSheetId="8">#REF!</definedName>
    <definedName name="SopDef2003">#REF!</definedName>
    <definedName name="SopPuc2002" localSheetId="8">#REF!</definedName>
    <definedName name="SopPuc2002">#REF!</definedName>
    <definedName name="SopPuc2003" localSheetId="8">#REF!</definedName>
    <definedName name="SopPuc2003">#REF!</definedName>
    <definedName name="SOSO" localSheetId="8" hidden="1">'[18]ETAPA 50 SMMLV'!#REF!</definedName>
    <definedName name="SOSO" hidden="1">'[18]ETAPA 50 SMMLV'!#REF!</definedName>
    <definedName name="srwrwr" hidden="1">{"TAB1",#N/A,TRUE,"GENERAL";"TAB2",#N/A,TRUE,"GENERAL";"TAB3",#N/A,TRUE,"GENERAL";"TAB4",#N/A,TRUE,"GENERAL";"TAB5",#N/A,TRUE,"GENERAL"}</definedName>
    <definedName name="Ss" localSheetId="8">#REF!</definedName>
    <definedName name="Ss">#REF!</definedName>
    <definedName name="sss" localSheetId="8">#REF!</definedName>
    <definedName name="sss">#REF!</definedName>
    <definedName name="SSSS" localSheetId="8">[4]!ERR</definedName>
    <definedName name="SSSS">[4]!ERR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8">#REF!</definedName>
    <definedName name="st">#REF!</definedName>
    <definedName name="stt" hidden="1">{"via1",#N/A,TRUE,"general";"via2",#N/A,TRUE,"general";"via3",#N/A,TRUE,"general"}</definedName>
    <definedName name="SU" localSheetId="8">'[58]CIRCUITOS CODENSA'!#REF!</definedName>
    <definedName name="SU">'[58]CIRCUITOS CODENSA'!#REF!</definedName>
    <definedName name="SUBBASE" localSheetId="8">#REF!</definedName>
    <definedName name="SUBBASE">#REF!</definedName>
    <definedName name="SUBESTACIONES" localSheetId="8">'[144]OBRAS SES'!#REF!</definedName>
    <definedName name="SUBESTACIONES">'[144]OBRAS SES'!#REF!</definedName>
    <definedName name="SUBPRODUCTOS" localSheetId="8">#REF!</definedName>
    <definedName name="SUBPRODUCTOS">#REF!</definedName>
    <definedName name="subprograma">[108]Subprograma!$B$2:$B$87</definedName>
    <definedName name="subregiones">[114]Listado!$B$4:$B$9</definedName>
    <definedName name="SUBTOTALMAT">'[90]2,2,6,1 Pilotes 0,30'!$I$19</definedName>
    <definedName name="SUM" localSheetId="8">#REF!</definedName>
    <definedName name="SUM">#REF!</definedName>
    <definedName name="SUMIN">[19]BASE!$D$251</definedName>
    <definedName name="SUMINISTRO" localSheetId="8">#REF!</definedName>
    <definedName name="SUMINISTRO">#REF!</definedName>
    <definedName name="suministros" localSheetId="8">#REF!</definedName>
    <definedName name="suministros">#REF!</definedName>
    <definedName name="sw" localSheetId="8">[4]!ERR</definedName>
    <definedName name="sw">[4]!ERR</definedName>
    <definedName name="swsw" hidden="1">{"via1",#N/A,TRUE,"general";"via2",#N/A,TRUE,"general";"via3",#N/A,TRUE,"general"}</definedName>
    <definedName name="swsw3" hidden="1">{"TAB1",#N/A,TRUE,"GENERAL";"TAB2",#N/A,TRUE,"GENERAL";"TAB3",#N/A,TRUE,"GENERAL";"TAB4",#N/A,TRUE,"GENERAL";"TAB5",#N/A,TRUE,"GENERAL"}</definedName>
    <definedName name="t" localSheetId="8">#REF!</definedName>
    <definedName name="t">#REF!</definedName>
    <definedName name="t5t5" hidden="1">{"TAB1",#N/A,TRUE,"GENERAL";"TAB2",#N/A,TRUE,"GENERAL";"TAB3",#N/A,TRUE,"GENERAL";"TAB4",#N/A,TRUE,"GENERAL";"TAB5",#N/A,TRUE,"GENERAL"}</definedName>
    <definedName name="T66JH">[19]BASE!$D$163</definedName>
    <definedName name="T84JH">[29]BASE!$D$168</definedName>
    <definedName name="TA" localSheetId="8">[90]PRESUPUESTO!#REF!</definedName>
    <definedName name="TA">[90]PRESUPUESTO!#REF!</definedName>
    <definedName name="TabBL">'[145]L codos'!$A$3:$V$10</definedName>
    <definedName name="TABLA">[49]INSUMOS!$D$793</definedName>
    <definedName name="Tabla_Tareas1" localSheetId="8">#REF!</definedName>
    <definedName name="Tabla_Tareas1">#REF!</definedName>
    <definedName name="tabla2" localSheetId="8">#REF!</definedName>
    <definedName name="tabla2">#REF!</definedName>
    <definedName name="TACOM">[19]BASE!$D$316</definedName>
    <definedName name="TACOR">[19]BASE!$D$314</definedName>
    <definedName name="TANQUE" localSheetId="8">#REF!</definedName>
    <definedName name="TANQUE">#REF!</definedName>
    <definedName name="TANTIKO">#REF!</definedName>
    <definedName name="TARIFAS">[86]TARIFAS!$A$1:$F$52</definedName>
    <definedName name="TARIFAS1">[146]TARIFAS!$A$1:$F$119</definedName>
    <definedName name="TasaCrecimiento" localSheetId="8">#REF!</definedName>
    <definedName name="TasaCrecimiento">#REF!</definedName>
    <definedName name="TasaDescuento" localSheetId="8">#REF!</definedName>
    <definedName name="TasaDescuento">#REF!</definedName>
    <definedName name="tatual">'[147]PRESUPUESTO ALCALDIA'!$C$9:$N$47</definedName>
    <definedName name="TB" localSheetId="8">[90]PRESUPUESTO!#REF!</definedName>
    <definedName name="TB">[90]PRESUPUESTO!#REF!</definedName>
    <definedName name="TC" localSheetId="8">[90]PRESUPUESTO!#REF!</definedName>
    <definedName name="TC">[90]PRESUPUESTO!#REF!</definedName>
    <definedName name="tcC">[36]Ejemplo!$D$30</definedName>
    <definedName name="TCCMOI" localSheetId="8">#REF!</definedName>
    <definedName name="TCCMOI">#REF!</definedName>
    <definedName name="TCCMOIC">[36]Ejemplo!$D$32</definedName>
    <definedName name="TCCMOIC1">[36]Ejemplo!$D$32</definedName>
    <definedName name="TCCMOIC2">[36]Ejemplo!$D$32</definedName>
    <definedName name="TCCMOIC3">[36]Ejemplo!$D$32</definedName>
    <definedName name="tdy" hidden="1">{"TAB1",#N/A,TRUE,"GENERAL";"TAB2",#N/A,TRUE,"GENERAL";"TAB3",#N/A,TRUE,"GENERAL";"TAB4",#N/A,TRUE,"GENERAL";"TAB5",#N/A,TRUE,"GENERAL"}</definedName>
    <definedName name="TE" localSheetId="8">[90]PRESUPUESTO!#REF!</definedName>
    <definedName name="TE">[90]PRESUPUESTO!#REF!</definedName>
    <definedName name="Tecnico" localSheetId="8">#REF!</definedName>
    <definedName name="Tecnico">#REF!</definedName>
    <definedName name="TEJAB">[19]BASE!$D$65</definedName>
    <definedName name="TEJAJ">[29]BASE!$D$245</definedName>
    <definedName name="TELEP">[19]BASE!$D$313</definedName>
    <definedName name="TER" localSheetId="8">[4]!ERR</definedName>
    <definedName name="TER">[4]!ERR</definedName>
    <definedName name="TERM" localSheetId="8">[4]!ERR</definedName>
    <definedName name="TERM">[4]!ERR</definedName>
    <definedName name="TERMINADORA" localSheetId="8">#REF!</definedName>
    <definedName name="TERMINADORA">#REF!</definedName>
    <definedName name="TÉRMINOS" localSheetId="8">[4]!ERR</definedName>
    <definedName name="TÉRMINOS">[4]!ERR</definedName>
    <definedName name="TEST1" localSheetId="8">'[25]Comparación textos'!#REF!</definedName>
    <definedName name="TEST1">'[25]Comparación textos'!#REF!</definedName>
    <definedName name="TESTHKEY" localSheetId="8">'[25]Comparación textos'!#REF!</definedName>
    <definedName name="TESTHKEY">'[25]Comparación textos'!#REF!</definedName>
    <definedName name="tewst" hidden="1">{"TAB1",#N/A,TRUE,"GENERAL";"TAB2",#N/A,TRUE,"GENERAL";"TAB3",#N/A,TRUE,"GENERAL";"TAB4",#N/A,TRUE,"GENERAL";"TAB5",#N/A,TRUE,"GENERAL"}</definedName>
    <definedName name="teytrh" hidden="1">{"via1",#N/A,TRUE,"general";"via2",#N/A,TRUE,"general";"via3",#N/A,TRUE,"general"}</definedName>
    <definedName name="TGRASA">[148]BASE!$D$280</definedName>
    <definedName name="thdh" hidden="1">{"TAB1",#N/A,TRUE,"GENERAL";"TAB2",#N/A,TRUE,"GENERAL";"TAB3",#N/A,TRUE,"GENERAL";"TAB4",#N/A,TRUE,"GENERAL";"TAB5",#N/A,TRUE,"GENERAL"}</definedName>
    <definedName name="THF6RO">[19]BASE!$D$190</definedName>
    <definedName name="thtj" hidden="1">{"via1",#N/A,TRUE,"general";"via2",#N/A,TRUE,"general";"via3",#N/A,TRUE,"general"}</definedName>
    <definedName name="TIA" localSheetId="8">#REF!</definedName>
    <definedName name="TIA">#REF!</definedName>
    <definedName name="TIAI" localSheetId="8">#REF!</definedName>
    <definedName name="TIAI">#REF!</definedName>
    <definedName name="TIPO">[149]aguia!$A$3:$A$15</definedName>
    <definedName name="TipoCMA4" localSheetId="8">#REF!</definedName>
    <definedName name="TipoCMA4">#REF!</definedName>
    <definedName name="TipoCMI2" localSheetId="8">#REF!</definedName>
    <definedName name="TipoCMI2">#REF!</definedName>
    <definedName name="TipoCMI3" localSheetId="8">#REF!</definedName>
    <definedName name="TipoCMI3">#REF!</definedName>
    <definedName name="TipoCMI4" localSheetId="8">#REF!</definedName>
    <definedName name="TipoCMI4">#REF!</definedName>
    <definedName name="TipoCMO4" localSheetId="8">#REF!</definedName>
    <definedName name="TipoCMO4">#REF!</definedName>
    <definedName name="TipoCosteo" localSheetId="8">#REF!</definedName>
    <definedName name="TipoCosteo">#REF!</definedName>
    <definedName name="TipoCosteoNivelRiesgo" localSheetId="8">#REF!</definedName>
    <definedName name="TipoCosteoNivelRiesgo">#REF!</definedName>
    <definedName name="tipos_entidad">[114]tipos_entidad!$A$1:$A$5</definedName>
    <definedName name="TiposCampamentos" localSheetId="8">#REF!</definedName>
    <definedName name="TiposCampamentos">#REF!</definedName>
    <definedName name="TiposEnsayos" localSheetId="8">#REF!</definedName>
    <definedName name="TiposEnsayos">#REF!</definedName>
    <definedName name="TiposEquipos" localSheetId="8">#REF!</definedName>
    <definedName name="TiposEquipos">#REF!</definedName>
    <definedName name="TiposOficina" localSheetId="8">#REF!</definedName>
    <definedName name="TiposOficina">#REF!</definedName>
    <definedName name="TiposPersonalProfesional" localSheetId="8">#REF!</definedName>
    <definedName name="TiposPersonalProfesional">#REF!</definedName>
    <definedName name="TiposPersonalTecnico" localSheetId="8">#REF!</definedName>
    <definedName name="TiposPersonalTecnico">#REF!</definedName>
    <definedName name="Tiproyecto">'[23]PAOI 09'!$N$5:$N$150</definedName>
    <definedName name="TIRSOCIOS">[150]devdics!$A$83:$BV$164</definedName>
    <definedName name="TIRSOCIOS_2">[151]devdics!$A$83:$BV$164</definedName>
    <definedName name="TITULO" localSheetId="8">#REF!</definedName>
    <definedName name="TITULO">#REF!</definedName>
    <definedName name="_xlnm.Print_Titles">#N/A</definedName>
    <definedName name="TL" localSheetId="8">[90]PRESUPUESTO!#REF!</definedName>
    <definedName name="TL">[90]PRESUPUESTO!#REF!</definedName>
    <definedName name="TNOV12">[19]BASE!$D$147</definedName>
    <definedName name="TNOV8">[19]BASE!$D$145</definedName>
    <definedName name="To" localSheetId="8">#REF!</definedName>
    <definedName name="To">#REF!</definedName>
    <definedName name="TODOANA" localSheetId="8">'[1]APU PVC'!#REF!</definedName>
    <definedName name="TODOANA">'[1]APU PVC'!#REF!</definedName>
    <definedName name="TODOINSU" localSheetId="8">'[1]APU PVC'!#REF!</definedName>
    <definedName name="TODOINSU">'[1]APU PVC'!#REF!</definedName>
    <definedName name="TODOITEM" localSheetId="8">'[1]APU PVC'!#REF!</definedName>
    <definedName name="TODOITEM">'[1]APU PVC'!#REF!</definedName>
    <definedName name="TodosInsumos">[76]INSUMOS!$A$6:$G$3021</definedName>
    <definedName name="TOPO" localSheetId="8">#REF!</definedName>
    <definedName name="TOPO">#REF!</definedName>
    <definedName name="TORNI">[19]BASE!$D$265</definedName>
    <definedName name="tortas" hidden="1">{"TAB1",#N/A,TRUE,"GENERAL";"TAB2",#N/A,TRUE,"GENERAL";"TAB3",#N/A,TRUE,"GENERAL";"TAB4",#N/A,TRUE,"GENERAL";"TAB5",#N/A,TRUE,"GENERAL"}</definedName>
    <definedName name="tortas2" hidden="1">{"via1",#N/A,TRUE,"general";"via2",#N/A,TRUE,"general";"via3",#N/A,TRUE,"general"}</definedName>
    <definedName name="Total" localSheetId="8">#REF!</definedName>
    <definedName name="Total">#REF!</definedName>
    <definedName name="Total_Kilometro_típico_aereo_11.4_kV" localSheetId="8">'[152]c2.5y2.6'!#REF!</definedName>
    <definedName name="Total_Kilometro_típico_aereo_11.4_kV">'[152]c2.5y2.6'!#REF!</definedName>
    <definedName name="Total_Kilometro_típico_aereo_34.5_kV" localSheetId="8">'[152]c2.5y2.6'!#REF!</definedName>
    <definedName name="Total_Kilometro_típico_aereo_34.5_kV">'[152]c2.5y2.6'!#REF!</definedName>
    <definedName name="Total_Kilometro_típico_aereo_rural_11.4kV" localSheetId="8">'[152]c2.5y2.6'!#REF!</definedName>
    <definedName name="Total_Kilometro_típico_aereo_rural_11.4kV">'[152]c2.5y2.6'!#REF!</definedName>
    <definedName name="Total_Kilometro_típico_aereo_rural_34.5kV" localSheetId="8">'[152]c2.5y2.6'!#REF!</definedName>
    <definedName name="Total_Kilometro_típico_aereo_rural_34.5kV">'[152]c2.5y2.6'!#REF!</definedName>
    <definedName name="Total_Kilometro_típico_subterraneo_11.4_kV" localSheetId="8">'[152]c2.5y2.6'!#REF!</definedName>
    <definedName name="Total_Kilometro_típico_subterraneo_11.4_kV">'[152]c2.5y2.6'!#REF!</definedName>
    <definedName name="Total_Kilometro_típico_subterraneo_34.5_kV" localSheetId="8">'[152]c2.5y2.6'!#REF!</definedName>
    <definedName name="Total_Kilometro_típico_subterraneo_34.5_kV">'[152]c2.5y2.6'!#REF!</definedName>
    <definedName name="TotalCalidad" localSheetId="8">#REF!</definedName>
    <definedName name="TotalCalidad">#REF!</definedName>
    <definedName name="TotalCam" localSheetId="8">#REF!</definedName>
    <definedName name="TotalCam">#REF!</definedName>
    <definedName name="TotalContratoConIva">'[84]COSTEO TOTAL OBRA'!$D$37</definedName>
    <definedName name="TotalContratoSinIVA">'[84]COSTEO TOTAL OBRA'!$D$33</definedName>
    <definedName name="TotalEns" localSheetId="8">#REF!</definedName>
    <definedName name="TotalEns">#REF!</definedName>
    <definedName name="TotalEqu" localSheetId="8">#REF!</definedName>
    <definedName name="TotalEqu">#REF!</definedName>
    <definedName name="TOTALES">[153]FORMULARIOS!$B$11:$W$1727</definedName>
    <definedName name="TotalImpuestosObra" localSheetId="8">#REF!</definedName>
    <definedName name="TotalImpuestosObra">#REF!</definedName>
    <definedName name="TotalNoFacturable" localSheetId="8">#REF!</definedName>
    <definedName name="TotalNoFacturable">#REF!</definedName>
    <definedName name="TotalOfi" localSheetId="8">#REF!</definedName>
    <definedName name="TotalOfi">#REF!</definedName>
    <definedName name="TotalPaginaPersonal" localSheetId="8">#REF!</definedName>
    <definedName name="TotalPaginaPersonal">#REF!</definedName>
    <definedName name="TotalPro" localSheetId="8">#REF!</definedName>
    <definedName name="TotalPro">#REF!</definedName>
    <definedName name="TotalTec" localSheetId="8">#REF!</definedName>
    <definedName name="TotalTec">#REF!</definedName>
    <definedName name="TotalTram" localSheetId="8">#REF!</definedName>
    <definedName name="TotalTram">#REF!</definedName>
    <definedName name="TotalVia" localSheetId="8">#REF!</definedName>
    <definedName name="TotalVia">#REF!</definedName>
    <definedName name="TPVCS3">[19]BASE!#REF!</definedName>
    <definedName name="tr" hidden="1">{"TAB1",#N/A,TRUE,"GENERAL";"TAB2",#N/A,TRUE,"GENERAL";"TAB3",#N/A,TRUE,"GENERAL";"TAB4",#N/A,TRUE,"GENERAL";"TAB5",#N/A,TRUE,"GENERAL"}</definedName>
    <definedName name="TRAB">[49]INSUMOS!$D$932</definedName>
    <definedName name="Tramite" localSheetId="8">#REF!</definedName>
    <definedName name="Tramite">#REF!</definedName>
    <definedName name="TRANA">[19]BASE!#REF!</definedName>
    <definedName name="TRANAG">[19]BASE!$D$336</definedName>
    <definedName name="TRANAR">[19]BASE!$D$332</definedName>
    <definedName name="TRANS">[19]BASE!$D$333</definedName>
    <definedName name="TRANSPORI" hidden="1">{#N/A,#N/A,TRUE,"INGENIERIA";#N/A,#N/A,TRUE,"COMPRAS";#N/A,#N/A,TRUE,"DIRECCION";#N/A,#N/A,TRUE,"RESUMEN"}</definedName>
    <definedName name="Transporte">[90]Trans!$A$12:$I$65</definedName>
    <definedName name="TRAT">[154]desmonte!$E$48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TU">[19]BASE!$D$54</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8">[90]PRESUPUESTO!#REF!</definedName>
    <definedName name="TTA">[90]PRESUPUESTO!#REF!</definedName>
    <definedName name="TTB" localSheetId="8">[90]PRESUPUESTO!#REF!</definedName>
    <definedName name="TTB">[90]PRESUPUESTO!#REF!</definedName>
    <definedName name="TTC" localSheetId="8">[90]PRESUPUESTO!#REF!</definedName>
    <definedName name="TTC">[90]PRESUPUESTO!#REF!</definedName>
    <definedName name="TTE" localSheetId="8">[90]PRESUPUESTO!#REF!</definedName>
    <definedName name="TTE">[90]PRESUPUESTO!#REF!</definedName>
    <definedName name="TTL" localSheetId="8">[90]PRESUPUESTO!#REF!</definedName>
    <definedName name="TTL">[90]PRESUPUESTO!#REF!</definedName>
    <definedName name="TtlCD" localSheetId="8">'[45]PRESUPUESTO OFICIAL'!#REF!</definedName>
    <definedName name="TtlCD">'[45]PRESUPUESTO OFICIAL'!#REF!</definedName>
    <definedName name="TtlCDCronog">'[62]page 1'!$H$27</definedName>
    <definedName name="TtlPpto">'[62]page 1'!$G$724</definedName>
    <definedName name="TTR" hidden="1">{"via1",#N/A,TRUE,"general";"via2",#N/A,TRUE,"general";"via3",#N/A,TRUE,"general"}</definedName>
    <definedName name="ttrff" hidden="1">{"via1",#N/A,TRUE,"general";"via2",#N/A,TRUE,"general";"via3",#N/A,TRUE,"general"}</definedName>
    <definedName name="TTT" localSheetId="8">#REF!</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localSheetId="8">'[58]CIRCUITOS CODENSA'!#REF!</definedName>
    <definedName name="TU">'[58]CIRCUITOS CODENSA'!#REF!</definedName>
    <definedName name="TUBO" localSheetId="8">#REF!</definedName>
    <definedName name="TUBO">#REF!</definedName>
    <definedName name="TUBS3">[19]BASE!$D$124</definedName>
    <definedName name="TUBS4">[19]BASE!$D$125</definedName>
    <definedName name="TUBS6">[19]BASE!$D$126</definedName>
    <definedName name="tur" hidden="1">{"TAB1",#N/A,TRUE,"GENERAL";"TAB2",#N/A,TRUE,"GENERAL";"TAB3",#N/A,TRUE,"GENERAL";"TAB4",#N/A,TRUE,"GENERAL";"TAB5",#N/A,TRUE,"GENERAL"}</definedName>
    <definedName name="turbiedad" localSheetId="8">#REF!</definedName>
    <definedName name="turbiedad">#REF!</definedName>
    <definedName name="Turbiedad." localSheetId="8">#REF!</definedName>
    <definedName name="Turbiedad.">#REF!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8">#REF!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LU">[19]BASE!$D$233</definedName>
    <definedName name="Ubicación">[128]Datos!$B$4</definedName>
    <definedName name="UHJKH" localSheetId="8">#REF!</definedName>
    <definedName name="UHJKH">#REF!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 localSheetId="8">'[58]CIRCUITOS CODENSA'!#REF!</definedName>
    <definedName name="UM">'[58]CIRCUITOS CODENSA'!#REF!</definedName>
    <definedName name="UN">[23]General!$C$5:$C$1346</definedName>
    <definedName name="UN_APU">IF(LEN([72]apu!XFB1)=2,"",IF([72]apu!XFB1="","",IF(ISERROR(SEARCH("-",[72]apu!$B1,3)),VLOOKUP([72]apu!$B1,[72]Insumos!XFD$1:B$65536,3,0),VLOOKUP([72]apu!XFB1,'[72]Ppto completo'!$D$1:$F$65536,3,FALSE))))</definedName>
    <definedName name="UN_AUX">IF([72]Auxiliares!$B1="","",VLOOKUP([72]Auxiliares!$B1,[72]Insumos!$D$1:$F$65536,3,FALSE))</definedName>
    <definedName name="UND">[23]Consultoria!$C$4:$C$511</definedName>
    <definedName name="Unidad">[114]Unidades!$A$1:$A$84</definedName>
    <definedName name="UNIDAD1">[98]ITEMS!$C$2</definedName>
    <definedName name="UNIDAD521">[99]ITEMS!$C$522</definedName>
    <definedName name="Unidades">[155]Presup_Cancha!$J$14:$J$18</definedName>
    <definedName name="UNIT">[156]APU!$D:$J</definedName>
    <definedName name="UNITARIO">[157]Unitarios!$A$3:$D$13</definedName>
    <definedName name="Unitarios">#REF!</definedName>
    <definedName name="UNOV30">[19]BASE!$D$104</definedName>
    <definedName name="UNOV36">[19]BASE!$D$105</definedName>
    <definedName name="UO" localSheetId="8">[4]!ERR</definedName>
    <definedName name="UO">[4]!ERR</definedName>
    <definedName name="UOUIV" hidden="1">{"TAB1",#N/A,TRUE,"GENERAL";"TAB2",#N/A,TRUE,"GENERAL";"TAB3",#N/A,TRUE,"GENERAL";"TAB4",#N/A,TRUE,"GENERAL";"TAB5",#N/A,TRUE,"GENERAL"}</definedName>
    <definedName name="uriel" localSheetId="8">[4]!ERR</definedName>
    <definedName name="uriel">[4]!ERR</definedName>
    <definedName name="uryur" hidden="1">{"TAB1",#N/A,TRUE,"GENERAL";"TAB2",#N/A,TRUE,"GENERAL";"TAB3",#N/A,TRUE,"GENERAL";"TAB4",#N/A,TRUE,"GENERAL";"TAB5",#N/A,TRUE,"GENERAL"}</definedName>
    <definedName name="US" localSheetId="8">'[58]CIRCUITOS CODENSA'!#REF!</definedName>
    <definedName name="US">'[58]CIRCUITOS CODENSA'!#REF!</definedName>
    <definedName name="UsoAguaenBloque" localSheetId="8">#REF!</definedName>
    <definedName name="UsoAguaenBloque">#REF!</definedName>
    <definedName name="UT" localSheetId="8">[115]RESUMEN!#REF!</definedName>
    <definedName name="UT">[115]RESUMEN!#REF!</definedName>
    <definedName name="UTIL" localSheetId="8">#REF!</definedName>
    <definedName name="UTIL">#REF!</definedName>
    <definedName name="Utilidad">'[45]PRESUPUESTO OFICIAL'!$E$39</definedName>
    <definedName name="UtilidadObra" localSheetId="8">#REF!</definedName>
    <definedName name="UtilidadObra">#REF!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localSheetId="8">#REF!</definedName>
    <definedName name="v">#REF!</definedName>
    <definedName name="V.j" localSheetId="8">#REF!</definedName>
    <definedName name="V.j">#REF!</definedName>
    <definedName name="VA">'[37]VPI y VA'!$D$30</definedName>
    <definedName name="Valor" localSheetId="8">#REF!</definedName>
    <definedName name="Valor">#REF!</definedName>
    <definedName name="valor1" localSheetId="8">#REF!</definedName>
    <definedName name="valor1">#REF!</definedName>
    <definedName name="valor2" localSheetId="8">#REF!</definedName>
    <definedName name="valor2">#REF!</definedName>
    <definedName name="VALOR3" localSheetId="8">#REF!</definedName>
    <definedName name="VALOR3">#REF!</definedName>
    <definedName name="Valoracion" localSheetId="8">#REF!</definedName>
    <definedName name="Valoracion">#REF!</definedName>
    <definedName name="VALORACIÓN" localSheetId="8">#REF!</definedName>
    <definedName name="VALORACIÓN">#REF!</definedName>
    <definedName name="ValorTerreno" localSheetId="8">#REF!</definedName>
    <definedName name="ValorTerreno">#REF!</definedName>
    <definedName name="ValorTot" localSheetId="8">#REF!</definedName>
    <definedName name="ValorTot">#REF!</definedName>
    <definedName name="ValorTotConsultoria" localSheetId="8">#REF!</definedName>
    <definedName name="ValorTotConsultoria">#REF!</definedName>
    <definedName name="valparaiso" localSheetId="8">'[68]APU PVC'!#REF!</definedName>
    <definedName name="valparaiso">'[68]APU PVC'!#REF!</definedName>
    <definedName name="Values_Entered" localSheetId="8">IF([0]!Loan_Amount*[0]!Interest_Rate*[0]!Loan_Years*[0]!Loan_Start&gt;0,1,0)</definedName>
    <definedName name="Values_Entered">IF([0]!Loan_Amount*[0]!Interest_Rate*[0]!Loan_Years*[0]!Loan_Start&gt;0,1,0)</definedName>
    <definedName name="variacion">[51]Datos!$B$8</definedName>
    <definedName name="VBOL2">[19]BASE!$D$294</definedName>
    <definedName name="VBOL4">[19]BASE!$D$295</definedName>
    <definedName name="vbvbvbvb" hidden="1">{"TAB1",#N/A,TRUE,"GENERAL";"TAB2",#N/A,TRUE,"GENERAL";"TAB3",#N/A,TRUE,"GENERAL";"TAB4",#N/A,TRUE,"GENERAL";"TAB5",#N/A,TRUE,"GENERAL"}</definedName>
    <definedName name="VCEL3">[19]BASE!$D$285</definedName>
    <definedName name="VCEL6">[19]BASE!$D$283</definedName>
    <definedName name="VCEL8">[19]BASE!#REF!</definedName>
    <definedName name="vdfvuio" hidden="1">{"via1",#N/A,TRUE,"general";"via2",#N/A,TRUE,"general";"via3",#N/A,TRUE,"general"}</definedName>
    <definedName name="vdsvnj" hidden="1">{"via1",#N/A,TRUE,"general";"via2",#N/A,TRUE,"general";"via3",#N/A,TRUE,"general"}</definedName>
    <definedName name="VE" localSheetId="8">'[58]CIRCUITOS CODENSA'!#REF!</definedName>
    <definedName name="VE">'[58]CIRCUITOS CODENSA'!#REF!</definedName>
    <definedName name="VENTI">[19]BASE!$D$258</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HGFHGF" localSheetId="8">[4]!ERR</definedName>
    <definedName name="VHGFHGF">[4]!ERR</definedName>
    <definedName name="VI" localSheetId="8">'[58]CIRCUITOS CODENSA'!#REF!</definedName>
    <definedName name="VI">'[58]CIRCUITOS CODENSA'!#REF!</definedName>
    <definedName name="VIAJE">[19]BASE!$D$334</definedName>
    <definedName name="Viajes" localSheetId="8">#REF!</definedName>
    <definedName name="Viajes">#REF!</definedName>
    <definedName name="VIAS" localSheetId="8">#REF!</definedName>
    <definedName name="VIAS">#REF!</definedName>
    <definedName name="VIBGA">[19]BASE!$D$311</definedName>
    <definedName name="VIBRA">[49]INSUMOS!$D$1404</definedName>
    <definedName name="VIBRADOR" localSheetId="8">#REF!</definedName>
    <definedName name="VIBRADOR">#REF!</definedName>
    <definedName name="VIBRE">[19]BASE!$D$312</definedName>
    <definedName name="VIBRO" localSheetId="8">#REF!</definedName>
    <definedName name="VIBRO">#REF!</definedName>
    <definedName name="VIDRI">[19]BASE!$D$259</definedName>
    <definedName name="VILLAAC">'[158]AC PRESUPUESTO ASAA'!$C$9:$N$34</definedName>
    <definedName name="VILLAC" localSheetId="8">#REF!</definedName>
    <definedName name="VILLAC">#REF!</definedName>
    <definedName name="viscosidad">#REF!</definedName>
    <definedName name="VJ" localSheetId="8">#REF!,#REF!,#REF!,#REF!,#REF!,#REF!,#REF!</definedName>
    <definedName name="VJ">#REF!,#REF!,#REF!,#REF!,#REF!,#REF!,#REF!</definedName>
    <definedName name="vjkgvif" localSheetId="8">OFFSET([0]!Full_Print,0,0,[0]!Last_Row)</definedName>
    <definedName name="vjkgvif">OFFSET([0]!Full_Print,0,0,[0]!Last_Row)</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8">#REF!</definedName>
    <definedName name="VOLQUETA">#REF!</definedName>
    <definedName name="VPD">[37]VPD!$F$4</definedName>
    <definedName name="VPDacAlternativo" localSheetId="8">#REF!</definedName>
    <definedName name="VPDacAlternativo">#REF!</definedName>
    <definedName name="VPDalAlternativo" localSheetId="8">#REF!</definedName>
    <definedName name="VPDalAlternativo">#REF!</definedName>
    <definedName name="VPIrer" localSheetId="8">#REF!</definedName>
    <definedName name="VPIrer">#REF!</definedName>
    <definedName name="VR">[159]Consultoria!$D$4:$D$511</definedName>
    <definedName name="VR_CON_IVA">[72]Insumos!$I1*(1+[72]Insumos!$H1)</definedName>
    <definedName name="VR_SIN_IVA">VLOOKUP([72]Insumos!$D1,[72]Auxiliares!$B$1:$G$65536,6,FALSE)</definedName>
    <definedName name="VR_TOT" localSheetId="8">IF(LG=2,IF(SCQ=0,"",SCQ/2),"")</definedName>
    <definedName name="VR_TOT">IF(LG=2,IF(SCQ=0,"",SCQ/2),"")</definedName>
    <definedName name="VR_TOT_APU">IF([72]apu!$E1="","",IF([72]apu!$B1=[72]apu!$A1,SUMIF([72]apu!XEY2:XEY10001,[72]apu!XEY1,[72]apu!A2:A10001),ROUNDUP([72]apu!$D1*[72]apu!$F1,0)))</definedName>
    <definedName name="VR_TOT_AUX">IF([72]Auxiliares!XFC1="","",IF([72]Auxiliares!$B1=[72]Auxiliares!$A1,SUMIF([72]Auxiliares!XEY2:XEY9997,[72]Auxiliares!XEY1,[72]Auxiliares!A2:A9997),ROUNDUP([72]Auxiliares!$D1*[72]Auxiliares!$F1,0)))</definedName>
    <definedName name="VR_UN" localSheetId="8">IF(ISERROR(V_U),"",V_U)</definedName>
    <definedName name="VR_UN">IF(ISERROR(V_U),"",V_U)</definedName>
    <definedName name="VR_UN_APU">IF(LEN([72]apu!$B1)=2,"",IF([72]apu!$B1="","",IF(ISERROR(SEARCH("-",[72]apu!$B1,3)),VLOOKUP([72]apu!$B1,[72]Insumos!$D$1:$I$65536,4,FALSE),"")))</definedName>
    <definedName name="VR_UN_AUX">IF([72]Auxiliares!$D1="","",VLOOKUP([72]Auxiliares!$B1,[72]Insumos!$D$1:$J$65536,4,0))</definedName>
    <definedName name="VR_UN_PPTO">IF(LEN('[72]Ppto completo'!$D1)=9,VLOOKUP('[72]Ppto completo'!$D1,[72]apu!$B$1:$G$65536,6,FALSE),"")</definedName>
    <definedName name="VRAanteriorAc" localSheetId="8">#REF!</definedName>
    <definedName name="VRAanteriorAc">#REF!</definedName>
    <definedName name="VRAanteriorAl" localSheetId="8">#REF!</definedName>
    <definedName name="VRAanteriorAl">#REF!</definedName>
    <definedName name="VRAnuevoAc" localSheetId="8">#REF!</definedName>
    <definedName name="VRAnuevoAc">#REF!</definedName>
    <definedName name="VRAnuevoAl" localSheetId="8">#REF!</definedName>
    <definedName name="VRAnuevoAl">#REF!</definedName>
    <definedName name="vsdfj" hidden="1">{"via1",#N/A,TRUE,"general";"via2",#N/A,TRUE,"general";"via3",#N/A,TRUE,"general"}</definedName>
    <definedName name="vt" hidden="1">{"via1",#N/A,TRUE,"general";"via2",#N/A,TRUE,"general";"via3",#N/A,TRUE,"general"}</definedName>
    <definedName name="Vun">[159]General!$E$5:$E$1346</definedName>
    <definedName name="vvcxv" hidden="1">{"TAB1",#N/A,TRUE,"GENERAL";"TAB2",#N/A,TRUE,"GENERAL";"TAB3",#N/A,TRUE,"GENERAL";"TAB4",#N/A,TRUE,"GENERAL";"TAB5",#N/A,TRUE,"GENERAL"}</definedName>
    <definedName name="VVV" localSheetId="8">#REF!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8" hidden="1">#REF!</definedName>
    <definedName name="w" hidden="1">#REF!</definedName>
    <definedName name="w2w2w" hidden="1">{"via1",#N/A,TRUE,"general";"via2",#N/A,TRUE,"general";"via3",#N/A,TRUE,"general"}</definedName>
    <definedName name="WA" localSheetId="8">[4]!ERR</definedName>
    <definedName name="WA">[4]!ERR</definedName>
    <definedName name="WER">'[55]Res-Accide-10'!$S$2:$S$7</definedName>
    <definedName name="werew" hidden="1">{"TAB1",#N/A,TRUE,"GENERAL";"TAB2",#N/A,TRUE,"GENERAL";"TAB3",#N/A,TRUE,"GENERAL";"TAB4",#N/A,TRUE,"GENERAL";"TAB5",#N/A,TRUE,"GENERAL"}</definedName>
    <definedName name="WEREWR" hidden="1">{"via1",#N/A,TRUE,"general";"via2",#N/A,TRUE,"general";"via3",#N/A,TRUE,"general"}</definedName>
    <definedName name="WERF">#REF!</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8">'[55]Res-Accide-10'!#REF!</definedName>
    <definedName name="WILSON">'[55]Res-Accide-10'!#REF!</definedName>
    <definedName name="WQ" localSheetId="8">#REF!</definedName>
    <definedName name="WQ">#REF!</definedName>
    <definedName name="WQE" localSheetId="8">#REF!</definedName>
    <definedName name="WQE">#REF!</definedName>
    <definedName name="WQEEWQ" hidden="1">{"TAB1",#N/A,TRUE,"GENERAL";"TAB2",#N/A,TRUE,"GENERAL";"TAB3",#N/A,TRUE,"GENERAL";"TAB4",#N/A,TRUE,"GENERAL";"TAB5",#N/A,TRUE,"GENERAL"}</definedName>
    <definedName name="wqw" hidden="1">#REF!</definedName>
    <definedName name="wrn.Acueducto." hidden="1">{"Acueducto",#N/A,FALSE,"Base"}</definedName>
    <definedName name="wrn.ar." hidden="1">{#N/A,#N/A,TRUE,"CODIGO DEPENDENCIA"}</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via." hidden="1">{"via1",#N/A,TRUE,"general";"via2",#N/A,TRUE,"general";"via3",#N/A,TRUE,"general"}</definedName>
    <definedName name="WSERWEER" localSheetId="8">'[110]COSTOS OFICINA'!#REF!</definedName>
    <definedName name="WSERWEER">'[110]COSTOS OFICINA'!#REF!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 localSheetId="8">[4]!ERR</definedName>
    <definedName name="WW">[4]!ERR</definedName>
    <definedName name="wwded3" hidden="1">{"via1",#N/A,TRUE,"general";"via2",#N/A,TRUE,"general";"via3",#N/A,TRUE,"general"}</definedName>
    <definedName name="www" localSheetId="8">#REF!</definedName>
    <definedName name="www">#REF!</definedName>
    <definedName name="WWWW" localSheetId="8">#REF!</definedName>
    <definedName name="WWWW">#REF!</definedName>
    <definedName name="wwwwe" hidden="1">{"TAB1",#N/A,TRUE,"GENERAL";"TAB2",#N/A,TRUE,"GENERAL";"TAB3",#N/A,TRUE,"GENERAL";"TAB4",#N/A,TRUE,"GENERAL";"TAB5",#N/A,TRUE,"GENERAL"}</definedName>
    <definedName name="wwwwwww" hidden="1">{"TAB1",#N/A,TRUE,"GENERAL";"TAB2",#N/A,TRUE,"GENERAL";"TAB3",#N/A,TRUE,"GENERAL";"TAB4",#N/A,TRUE,"GENERAL";"TAB5",#N/A,TRUE,"GENERAL"}</definedName>
    <definedName name="wyty" hidden="1">{"via1",#N/A,TRUE,"general";"via2",#N/A,TRUE,"general";"via3",#N/A,TRUE,"general"}</definedName>
    <definedName name="x" localSheetId="8">#REF!</definedName>
    <definedName name="x">#REF!</definedName>
    <definedName name="xcbvbs" hidden="1">{"TAB1",#N/A,TRUE,"GENERAL";"TAB2",#N/A,TRUE,"GENERAL";"TAB3",#N/A,TRUE,"GENERAL";"TAB4",#N/A,TRUE,"GENERAL";"TAB5",#N/A,TRUE,"GENERAL"}</definedName>
    <definedName name="XMesCalidades" localSheetId="8">#REF!</definedName>
    <definedName name="XMesCalidades">#REF!</definedName>
    <definedName name="XMesNoFacturables" localSheetId="8">#REF!</definedName>
    <definedName name="XMesNoFacturables">#REF!</definedName>
    <definedName name="XMesPersonalPromedio" localSheetId="8">#REF!</definedName>
    <definedName name="XMesPersonalPromedio">#REF!</definedName>
    <definedName name="XMesProfesionales" localSheetId="8">#REF!</definedName>
    <definedName name="XMesProfesionales">#REF!</definedName>
    <definedName name="XMesTecnicos" localSheetId="8">#REF!</definedName>
    <definedName name="XMesTecnicos">#REF!</definedName>
    <definedName name="xsxs" hidden="1">{"TAB1",#N/A,TRUE,"GENERAL";"TAB2",#N/A,TRUE,"GENERAL";"TAB3",#N/A,TRUE,"GENERAL";"TAB4",#N/A,TRUE,"GENERAL";"TAB5",#N/A,TRUE,"GENERAL"}</definedName>
    <definedName name="xx">[160]PERSONAL!$D$10</definedName>
    <definedName name="xxfg" hidden="1">{"via1",#N/A,TRUE,"general";"via2",#N/A,TRUE,"general";"via3",#N/A,TRUE,"general"}</definedName>
    <definedName name="xxx" localSheetId="8">#REF!</definedName>
    <definedName name="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XX" localSheetId="8">#REF!</definedName>
    <definedName name="XXXXXXXXXX">#REF!</definedName>
    <definedName name="xxxxxxxxxx29" hidden="1">{"via1",#N/A,TRUE,"general";"via2",#N/A,TRUE,"general";"via3",#N/A,TRUE,"general"}</definedName>
    <definedName name="XXXXXXXXXXXX" localSheetId="8">#REF!</definedName>
    <definedName name="XXXXXXXXXXXX">#REF!</definedName>
    <definedName name="XZ" localSheetId="8">[4]!ERR</definedName>
    <definedName name="XZ">[4]!ERR</definedName>
    <definedName name="XZXZV" hidden="1">{"via1",#N/A,TRUE,"general";"via2",#N/A,TRUE,"general";"via3",#N/A,TRUE,"general"}</definedName>
    <definedName name="y" localSheetId="8">#REF!</definedName>
    <definedName name="y">#REF!</definedName>
    <definedName name="y6y6" hidden="1">{"via1",#N/A,TRUE,"general";"via2",#N/A,TRUE,"general";"via3",#N/A,TRUE,"general"}</definedName>
    <definedName name="yery" hidden="1">{"via1",#N/A,TRUE,"general";"via2",#N/A,TRUE,"general";"via3",#N/A,TRUE,"general"}</definedName>
    <definedName name="yes" localSheetId="8">#REF!</definedName>
    <definedName name="yes">#REF!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8">#REF!</definedName>
    <definedName name="z">#REF!</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8">'[70]A. P. U.'!#REF!</definedName>
    <definedName name="ZZZZZZZZZZZ">'[70]A. P. U.'!#REF!</definedName>
    <definedName name="γ.j" localSheetId="8">#REF!</definedName>
    <definedName name="γ.j">#REF!</definedName>
    <definedName name="η" localSheetId="8">#REF!</definedName>
    <definedName name="η">#REF!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9" i="63" l="1"/>
  <c r="F19" i="63" l="1"/>
  <c r="F17" i="63"/>
  <c r="F18" i="63"/>
  <c r="H30" i="39"/>
  <c r="H31" i="39"/>
  <c r="H18" i="39"/>
  <c r="K21" i="59" l="1"/>
  <c r="W11" i="59" l="1"/>
  <c r="D38" i="50"/>
  <c r="E24" i="50"/>
  <c r="E23" i="50"/>
  <c r="G35" i="50"/>
  <c r="F22" i="63"/>
  <c r="F20" i="63"/>
  <c r="F16" i="63" s="1"/>
  <c r="G12" i="63"/>
  <c r="F21" i="63" l="1"/>
  <c r="K20" i="59" l="1"/>
  <c r="K27" i="59" l="1"/>
  <c r="K26" i="59"/>
  <c r="K25" i="59"/>
  <c r="K24" i="59"/>
  <c r="K23" i="59"/>
  <c r="K22" i="59"/>
  <c r="K19" i="59"/>
  <c r="K18" i="59"/>
  <c r="K17" i="59"/>
  <c r="K16" i="59"/>
  <c r="K15" i="59"/>
  <c r="K14" i="59"/>
  <c r="K13" i="59"/>
  <c r="K12" i="59"/>
  <c r="K11" i="59"/>
  <c r="K10" i="59"/>
  <c r="K9" i="59"/>
  <c r="D25" i="1"/>
  <c r="D24" i="1"/>
  <c r="D23" i="1"/>
  <c r="D22" i="1"/>
  <c r="D21" i="1"/>
  <c r="D20" i="1"/>
  <c r="D19" i="1"/>
  <c r="D18" i="1"/>
  <c r="D9" i="46" l="1"/>
  <c r="F9" i="46" s="1"/>
  <c r="D20" i="55"/>
  <c r="F20" i="55" s="1"/>
  <c r="C18" i="55"/>
  <c r="E51" i="55"/>
  <c r="D51" i="55"/>
  <c r="F51" i="55" s="1"/>
  <c r="E50" i="55"/>
  <c r="D50" i="55"/>
  <c r="F50" i="55" s="1"/>
  <c r="E49" i="55"/>
  <c r="D49" i="55"/>
  <c r="E48" i="55"/>
  <c r="D48" i="55"/>
  <c r="E47" i="55"/>
  <c r="D47" i="55"/>
  <c r="E46" i="55"/>
  <c r="D46" i="55"/>
  <c r="F46" i="55" s="1"/>
  <c r="E45" i="55"/>
  <c r="D45" i="55"/>
  <c r="F42" i="55"/>
  <c r="F41" i="55"/>
  <c r="F40" i="55"/>
  <c r="F39" i="55"/>
  <c r="F38" i="55"/>
  <c r="F37" i="55"/>
  <c r="F36" i="55"/>
  <c r="F43" i="55" s="1"/>
  <c r="D10" i="54"/>
  <c r="F10" i="54" s="1"/>
  <c r="C8" i="54"/>
  <c r="E41" i="54"/>
  <c r="D41" i="54"/>
  <c r="F41" i="54" s="1"/>
  <c r="E40" i="54"/>
  <c r="D40" i="54"/>
  <c r="F40" i="54" s="1"/>
  <c r="E39" i="54"/>
  <c r="D39" i="54"/>
  <c r="E38" i="54"/>
  <c r="D38" i="54"/>
  <c r="E37" i="54"/>
  <c r="D37" i="54"/>
  <c r="E36" i="54"/>
  <c r="D36" i="54"/>
  <c r="E35" i="54"/>
  <c r="D35" i="54"/>
  <c r="F32" i="54"/>
  <c r="F31" i="54"/>
  <c r="F30" i="54"/>
  <c r="F29" i="54"/>
  <c r="F28" i="54"/>
  <c r="F27" i="54"/>
  <c r="F26" i="54"/>
  <c r="D10" i="53"/>
  <c r="F10" i="53" s="1"/>
  <c r="C8" i="53"/>
  <c r="E41" i="53"/>
  <c r="D41" i="53"/>
  <c r="E40" i="53"/>
  <c r="D40" i="53"/>
  <c r="E39" i="53"/>
  <c r="D39" i="53"/>
  <c r="F39" i="53" s="1"/>
  <c r="E38" i="53"/>
  <c r="D38" i="53"/>
  <c r="E37" i="53"/>
  <c r="D37" i="53"/>
  <c r="E36" i="53"/>
  <c r="D36" i="53"/>
  <c r="E35" i="53"/>
  <c r="D35" i="53"/>
  <c r="F32" i="53"/>
  <c r="F31" i="53"/>
  <c r="F30" i="53"/>
  <c r="F29" i="53"/>
  <c r="F28" i="53"/>
  <c r="F27" i="53"/>
  <c r="F26" i="53"/>
  <c r="C7" i="46"/>
  <c r="E40" i="46"/>
  <c r="D40" i="46"/>
  <c r="E39" i="46"/>
  <c r="D39" i="46"/>
  <c r="E38" i="46"/>
  <c r="D38" i="46"/>
  <c r="F38" i="46" s="1"/>
  <c r="E37" i="46"/>
  <c r="D37" i="46"/>
  <c r="E36" i="46"/>
  <c r="D36" i="46"/>
  <c r="E35" i="46"/>
  <c r="D35" i="46"/>
  <c r="E34" i="46"/>
  <c r="D34" i="46"/>
  <c r="F31" i="46"/>
  <c r="F30" i="46"/>
  <c r="F29" i="46"/>
  <c r="F28" i="46"/>
  <c r="F27" i="46"/>
  <c r="F26" i="46"/>
  <c r="F25" i="46"/>
  <c r="D10" i="44"/>
  <c r="F10" i="44" s="1"/>
  <c r="D11" i="45"/>
  <c r="F11" i="45" s="1"/>
  <c r="C9" i="45"/>
  <c r="E42" i="45"/>
  <c r="D42" i="45"/>
  <c r="E41" i="45"/>
  <c r="D41" i="45"/>
  <c r="E40" i="45"/>
  <c r="D40" i="45"/>
  <c r="F40" i="45" s="1"/>
  <c r="E39" i="45"/>
  <c r="D39" i="45"/>
  <c r="E38" i="45"/>
  <c r="D38" i="45"/>
  <c r="E37" i="45"/>
  <c r="D37" i="45"/>
  <c r="E36" i="45"/>
  <c r="D36" i="45"/>
  <c r="F33" i="45"/>
  <c r="F32" i="45"/>
  <c r="F31" i="45"/>
  <c r="F30" i="45"/>
  <c r="F29" i="45"/>
  <c r="F28" i="45"/>
  <c r="F27" i="45"/>
  <c r="C8" i="44"/>
  <c r="E41" i="44"/>
  <c r="D41" i="44"/>
  <c r="E40" i="44"/>
  <c r="D40" i="44"/>
  <c r="E39" i="44"/>
  <c r="D39" i="44"/>
  <c r="E38" i="44"/>
  <c r="D38" i="44"/>
  <c r="E37" i="44"/>
  <c r="D37" i="44"/>
  <c r="F37" i="44" s="1"/>
  <c r="E36" i="44"/>
  <c r="D36" i="44"/>
  <c r="E35" i="44"/>
  <c r="D35" i="44"/>
  <c r="F32" i="44"/>
  <c r="F31" i="44"/>
  <c r="F30" i="44"/>
  <c r="F29" i="44"/>
  <c r="F28" i="44"/>
  <c r="F27" i="44"/>
  <c r="F26" i="44"/>
  <c r="F39" i="44" l="1"/>
  <c r="F41" i="45"/>
  <c r="F32" i="46"/>
  <c r="F39" i="46"/>
  <c r="F49" i="55"/>
  <c r="F35" i="44"/>
  <c r="F41" i="44"/>
  <c r="F35" i="46"/>
  <c r="F41" i="46" s="1"/>
  <c r="F44" i="46" s="1"/>
  <c r="F37" i="53"/>
  <c r="F38" i="54"/>
  <c r="F40" i="53"/>
  <c r="F45" i="55"/>
  <c r="F41" i="53"/>
  <c r="F35" i="54"/>
  <c r="F40" i="44"/>
  <c r="F36" i="45"/>
  <c r="F42" i="45"/>
  <c r="F40" i="46"/>
  <c r="F36" i="53"/>
  <c r="F47" i="55"/>
  <c r="F39" i="54"/>
  <c r="F38" i="44"/>
  <c r="F35" i="53"/>
  <c r="F39" i="45"/>
  <c r="F38" i="45"/>
  <c r="F38" i="53"/>
  <c r="F48" i="55"/>
  <c r="F54" i="55"/>
  <c r="F33" i="54"/>
  <c r="F44" i="54" s="1"/>
  <c r="F36" i="54"/>
  <c r="F37" i="54"/>
  <c r="F33" i="53"/>
  <c r="F44" i="53"/>
  <c r="F37" i="46"/>
  <c r="F34" i="46"/>
  <c r="F36" i="46"/>
  <c r="F43" i="46"/>
  <c r="F34" i="45"/>
  <c r="F45" i="45" s="1"/>
  <c r="F37" i="45"/>
  <c r="F33" i="44"/>
  <c r="F44" i="44" s="1"/>
  <c r="F36" i="44"/>
  <c r="F42" i="44" l="1"/>
  <c r="F45" i="44" s="1"/>
  <c r="F43" i="45"/>
  <c r="F46" i="45" s="1"/>
  <c r="F52" i="55"/>
  <c r="F55" i="55" s="1"/>
  <c r="F42" i="53"/>
  <c r="F45" i="53" s="1"/>
  <c r="F46" i="53" s="1"/>
  <c r="F47" i="53" s="1"/>
  <c r="E23" i="1" s="1"/>
  <c r="F23" i="1" s="1"/>
  <c r="F42" i="54"/>
  <c r="F45" i="54" s="1"/>
  <c r="F56" i="55"/>
  <c r="F57" i="55" s="1"/>
  <c r="E25" i="1" s="1"/>
  <c r="F25" i="1" s="1"/>
  <c r="F46" i="44"/>
  <c r="F47" i="44" s="1"/>
  <c r="E20" i="1" s="1"/>
  <c r="F20" i="1" s="1"/>
  <c r="F46" i="54"/>
  <c r="F47" i="54" s="1"/>
  <c r="E24" i="1" s="1"/>
  <c r="F24" i="1" s="1"/>
  <c r="F45" i="46"/>
  <c r="F46" i="46" s="1"/>
  <c r="E22" i="1" s="1"/>
  <c r="F22" i="1" s="1"/>
  <c r="F47" i="45"/>
  <c r="F48" i="45" s="1"/>
  <c r="E21" i="1" s="1"/>
  <c r="F21" i="1" s="1"/>
  <c r="D10" i="43" l="1"/>
  <c r="F10" i="43" s="1"/>
  <c r="C8" i="43"/>
  <c r="E41" i="43"/>
  <c r="D41" i="43"/>
  <c r="F41" i="43" s="1"/>
  <c r="E40" i="43"/>
  <c r="D40" i="43"/>
  <c r="F40" i="43" s="1"/>
  <c r="E39" i="43"/>
  <c r="D39" i="43"/>
  <c r="F39" i="43" s="1"/>
  <c r="E38" i="43"/>
  <c r="D38" i="43"/>
  <c r="F38" i="43" s="1"/>
  <c r="E37" i="43"/>
  <c r="D37" i="43"/>
  <c r="E36" i="43"/>
  <c r="D36" i="43"/>
  <c r="F36" i="43" s="1"/>
  <c r="E35" i="43"/>
  <c r="D35" i="43"/>
  <c r="F35" i="43" s="1"/>
  <c r="F32" i="43"/>
  <c r="F31" i="43"/>
  <c r="F30" i="43"/>
  <c r="F29" i="43"/>
  <c r="F28" i="43"/>
  <c r="F27" i="43"/>
  <c r="F26" i="43"/>
  <c r="G21" i="60"/>
  <c r="H21" i="60" s="1"/>
  <c r="B4" i="60"/>
  <c r="G35" i="60"/>
  <c r="H35" i="60" s="1"/>
  <c r="H34" i="60"/>
  <c r="H33" i="60"/>
  <c r="G31" i="60"/>
  <c r="H31" i="60" s="1"/>
  <c r="G30" i="60"/>
  <c r="H30" i="60" s="1"/>
  <c r="G28" i="60"/>
  <c r="H28" i="60" s="1"/>
  <c r="G27" i="60"/>
  <c r="H27" i="60" s="1"/>
  <c r="G26" i="60"/>
  <c r="H26" i="60" s="1"/>
  <c r="G25" i="60"/>
  <c r="H25" i="60" s="1"/>
  <c r="G24" i="60"/>
  <c r="G22" i="60"/>
  <c r="H22" i="60" s="1"/>
  <c r="G20" i="60"/>
  <c r="H20" i="60" s="1"/>
  <c r="G19" i="60"/>
  <c r="H19" i="60" s="1"/>
  <c r="G18" i="60"/>
  <c r="G16" i="60"/>
  <c r="G15" i="60" s="1"/>
  <c r="G14" i="60"/>
  <c r="H14" i="60" s="1"/>
  <c r="G13" i="60"/>
  <c r="H13" i="60" s="1"/>
  <c r="G12" i="60"/>
  <c r="H12" i="60" s="1"/>
  <c r="G11" i="60"/>
  <c r="H11" i="60" s="1"/>
  <c r="H10" i="60" s="1"/>
  <c r="C6" i="40"/>
  <c r="I27" i="40"/>
  <c r="I22" i="40"/>
  <c r="H15" i="40"/>
  <c r="H14" i="40"/>
  <c r="I11" i="40"/>
  <c r="G17" i="60" l="1"/>
  <c r="G23" i="60"/>
  <c r="H23" i="60" s="1"/>
  <c r="F33" i="43"/>
  <c r="F37" i="43"/>
  <c r="F42" i="43" s="1"/>
  <c r="F45" i="43" s="1"/>
  <c r="F44" i="43"/>
  <c r="G10" i="60"/>
  <c r="G29" i="60"/>
  <c r="G32" i="60" s="1"/>
  <c r="H32" i="60" s="1"/>
  <c r="H29" i="60" s="1"/>
  <c r="H16" i="60"/>
  <c r="H15" i="60" s="1"/>
  <c r="H18" i="60"/>
  <c r="H17" i="60" s="1"/>
  <c r="H24" i="60"/>
  <c r="I16" i="40"/>
  <c r="I29" i="40" s="1"/>
  <c r="E12" i="1" s="1"/>
  <c r="F12" i="1" s="1"/>
  <c r="F46" i="43" l="1"/>
  <c r="F47" i="43" s="1"/>
  <c r="E19" i="1" s="1"/>
  <c r="F19" i="1" s="1"/>
  <c r="G12" i="1"/>
  <c r="V9" i="59" s="1"/>
  <c r="T9" i="59" s="1"/>
  <c r="H36" i="60"/>
  <c r="E13" i="1" s="1"/>
  <c r="F13" i="1" s="1"/>
  <c r="G13" i="1" s="1"/>
  <c r="G36" i="60"/>
  <c r="V10" i="59" l="1"/>
  <c r="T10" i="59" s="1"/>
  <c r="C8" i="39"/>
  <c r="H28" i="39" l="1"/>
  <c r="H27" i="39"/>
  <c r="H25" i="39"/>
  <c r="H24" i="39"/>
  <c r="H23" i="39"/>
  <c r="H22" i="39"/>
  <c r="H21" i="39"/>
  <c r="H19" i="39"/>
  <c r="H16" i="39"/>
  <c r="H14" i="39"/>
  <c r="H13" i="39"/>
  <c r="H12" i="39"/>
  <c r="H11" i="39"/>
  <c r="C8" i="42"/>
  <c r="E41" i="42"/>
  <c r="D41" i="42"/>
  <c r="E40" i="42"/>
  <c r="D40" i="42"/>
  <c r="E39" i="42"/>
  <c r="D39" i="42"/>
  <c r="E38" i="42"/>
  <c r="D38" i="42"/>
  <c r="E37" i="42"/>
  <c r="D37" i="42"/>
  <c r="F37" i="42" s="1"/>
  <c r="E36" i="42"/>
  <c r="D36" i="42"/>
  <c r="E35" i="42"/>
  <c r="D35" i="42"/>
  <c r="F32" i="42"/>
  <c r="F31" i="42"/>
  <c r="F30" i="42"/>
  <c r="F29" i="42"/>
  <c r="F28" i="42"/>
  <c r="F27" i="42"/>
  <c r="F26" i="42"/>
  <c r="D10" i="41"/>
  <c r="F10" i="41" s="1"/>
  <c r="C8" i="41"/>
  <c r="E41" i="41"/>
  <c r="D41" i="41"/>
  <c r="E40" i="41"/>
  <c r="D40" i="41"/>
  <c r="F40" i="41" s="1"/>
  <c r="E39" i="41"/>
  <c r="D39" i="41"/>
  <c r="E38" i="41"/>
  <c r="D38" i="41"/>
  <c r="E37" i="41"/>
  <c r="D37" i="41"/>
  <c r="E36" i="41"/>
  <c r="D36" i="41"/>
  <c r="E35" i="41"/>
  <c r="D35" i="41"/>
  <c r="F35" i="41" s="1"/>
  <c r="F32" i="41"/>
  <c r="F31" i="41"/>
  <c r="F30" i="41"/>
  <c r="F29" i="41"/>
  <c r="F28" i="41"/>
  <c r="F27" i="41"/>
  <c r="F26" i="41"/>
  <c r="F35" i="42" l="1"/>
  <c r="F39" i="42"/>
  <c r="H10" i="39"/>
  <c r="F40" i="42"/>
  <c r="F41" i="41"/>
  <c r="F39" i="41"/>
  <c r="F38" i="42"/>
  <c r="F41" i="42"/>
  <c r="F33" i="42"/>
  <c r="F44" i="42" s="1"/>
  <c r="F36" i="42"/>
  <c r="F38" i="41"/>
  <c r="F33" i="41"/>
  <c r="F44" i="41" s="1"/>
  <c r="F36" i="41"/>
  <c r="F37" i="41"/>
  <c r="H20" i="39"/>
  <c r="H17" i="39"/>
  <c r="H26" i="39"/>
  <c r="F42" i="42" l="1"/>
  <c r="F45" i="42" s="1"/>
  <c r="F46" i="42" s="1"/>
  <c r="F47" i="42" s="1"/>
  <c r="E18" i="1" s="1"/>
  <c r="F18" i="1" s="1"/>
  <c r="F42" i="41"/>
  <c r="F45" i="41" s="1"/>
  <c r="H32" i="39"/>
  <c r="E11" i="1" s="1"/>
  <c r="F11" i="1" s="1"/>
  <c r="F14" i="1" s="1"/>
  <c r="F46" i="41"/>
  <c r="F47" i="41" s="1"/>
  <c r="E17" i="1" s="1"/>
  <c r="F17" i="1" s="1"/>
  <c r="G11" i="1" l="1"/>
  <c r="V8" i="59" s="1"/>
  <c r="T8" i="59" s="1"/>
  <c r="G14" i="1"/>
  <c r="K8" i="59"/>
  <c r="G33" i="57" l="1"/>
  <c r="H36" i="57" s="1"/>
  <c r="G15" i="57"/>
  <c r="B11" i="57"/>
  <c r="H30" i="57"/>
  <c r="D15" i="57"/>
  <c r="B15" i="57"/>
  <c r="G14" i="57"/>
  <c r="D14" i="57"/>
  <c r="B14" i="57"/>
  <c r="B11" i="56"/>
  <c r="F30" i="56"/>
  <c r="A30" i="56"/>
  <c r="G30" i="56" s="1"/>
  <c r="H33" i="56" s="1"/>
  <c r="H27" i="56"/>
  <c r="G20" i="56"/>
  <c r="H21" i="56" s="1"/>
  <c r="H17" i="56"/>
  <c r="J14" i="55"/>
  <c r="J13" i="55"/>
  <c r="J12" i="55"/>
  <c r="J11" i="55"/>
  <c r="J9" i="55"/>
  <c r="K33" i="57" l="1"/>
  <c r="H17" i="57"/>
  <c r="H35" i="56"/>
  <c r="E28" i="1" s="1"/>
  <c r="B30" i="56"/>
  <c r="C30" i="56"/>
  <c r="F10" i="55"/>
  <c r="J10" i="55" s="1"/>
  <c r="J15" i="55" s="1"/>
  <c r="H11" i="56" l="1"/>
  <c r="F28" i="1"/>
  <c r="H24" i="57"/>
  <c r="H38" i="57" s="1"/>
  <c r="E30" i="1" s="1"/>
  <c r="F30" i="1" s="1"/>
  <c r="G30" i="1" l="1"/>
  <c r="V24" i="59" s="1"/>
  <c r="T24" i="59" s="1"/>
  <c r="G28" i="1"/>
  <c r="V22" i="59" s="1"/>
  <c r="T22" i="59" s="1"/>
  <c r="D10" i="42"/>
  <c r="F10" i="42" s="1"/>
  <c r="F35" i="52" l="1"/>
  <c r="A35" i="52"/>
  <c r="C35" i="52" s="1"/>
  <c r="H32" i="52"/>
  <c r="H26" i="52"/>
  <c r="A16" i="52"/>
  <c r="F16" i="52" s="1"/>
  <c r="A15" i="52"/>
  <c r="B15" i="52" s="1"/>
  <c r="F15" i="52" s="1"/>
  <c r="A14" i="52"/>
  <c r="D14" i="52" s="1"/>
  <c r="B11" i="51"/>
  <c r="G20" i="51"/>
  <c r="H25" i="51" s="1"/>
  <c r="A34" i="51"/>
  <c r="C34" i="51" s="1"/>
  <c r="F34" i="51"/>
  <c r="H31" i="51"/>
  <c r="A34" i="50"/>
  <c r="G25" i="50"/>
  <c r="G24" i="50"/>
  <c r="G23" i="50"/>
  <c r="G22" i="50"/>
  <c r="G21" i="50"/>
  <c r="G20" i="50"/>
  <c r="G16" i="50"/>
  <c r="B11" i="50"/>
  <c r="A14" i="50"/>
  <c r="A15" i="50"/>
  <c r="D15" i="50" s="1"/>
  <c r="F34" i="49"/>
  <c r="A34" i="49"/>
  <c r="B34" i="49" s="1"/>
  <c r="H31" i="49"/>
  <c r="H25" i="49"/>
  <c r="A15" i="49"/>
  <c r="D15" i="49" s="1"/>
  <c r="A14" i="49"/>
  <c r="F14" i="49" s="1"/>
  <c r="D34" i="48"/>
  <c r="A34" i="48"/>
  <c r="C34" i="48" s="1"/>
  <c r="F33" i="48"/>
  <c r="A33" i="48"/>
  <c r="C33" i="48" s="1"/>
  <c r="A27" i="48"/>
  <c r="B27" i="48" s="1"/>
  <c r="D26" i="48"/>
  <c r="H24" i="48"/>
  <c r="A14" i="48"/>
  <c r="D14" i="48" s="1"/>
  <c r="F34" i="47"/>
  <c r="A34" i="47"/>
  <c r="B34" i="47" s="1"/>
  <c r="A24" i="47"/>
  <c r="A23" i="47"/>
  <c r="D23" i="47" s="1"/>
  <c r="F22" i="47"/>
  <c r="A22" i="47"/>
  <c r="F21" i="47"/>
  <c r="A21" i="47"/>
  <c r="B21" i="47" s="1"/>
  <c r="C21" i="47" s="1"/>
  <c r="A16" i="47"/>
  <c r="F16" i="47" s="1"/>
  <c r="A15" i="47"/>
  <c r="D15" i="47" s="1"/>
  <c r="A14" i="47"/>
  <c r="E14" i="47" s="1"/>
  <c r="G14" i="47" s="1"/>
  <c r="D27" i="48" l="1"/>
  <c r="H25" i="50"/>
  <c r="E27" i="48"/>
  <c r="E34" i="49"/>
  <c r="G34" i="49" s="1"/>
  <c r="D16" i="47"/>
  <c r="C34" i="47"/>
  <c r="D15" i="52"/>
  <c r="E34" i="47"/>
  <c r="G34" i="47" s="1"/>
  <c r="H37" i="47" s="1"/>
  <c r="E16" i="47" s="1"/>
  <c r="B34" i="48"/>
  <c r="B14" i="49"/>
  <c r="E35" i="52"/>
  <c r="G35" i="52" s="1"/>
  <c r="E16" i="52" s="1"/>
  <c r="E15" i="52" s="1"/>
  <c r="G15" i="52" s="1"/>
  <c r="D14" i="49"/>
  <c r="E15" i="47"/>
  <c r="G15" i="47" s="1"/>
  <c r="C34" i="49"/>
  <c r="B16" i="52"/>
  <c r="B14" i="52"/>
  <c r="E14" i="52" s="1"/>
  <c r="G14" i="52" s="1"/>
  <c r="D16" i="52"/>
  <c r="B35" i="52"/>
  <c r="E34" i="51"/>
  <c r="G34" i="51" s="1"/>
  <c r="H37" i="51" s="1"/>
  <c r="H17" i="51"/>
  <c r="B34" i="51"/>
  <c r="H31" i="50"/>
  <c r="D24" i="47"/>
  <c r="B22" i="47"/>
  <c r="C22" i="47" s="1"/>
  <c r="D22" i="47"/>
  <c r="D21" i="47"/>
  <c r="G34" i="50"/>
  <c r="B15" i="50"/>
  <c r="E14" i="49"/>
  <c r="G14" i="49" s="1"/>
  <c r="H37" i="49"/>
  <c r="E15" i="49"/>
  <c r="B15" i="49"/>
  <c r="F15" i="49"/>
  <c r="G15" i="49" s="1"/>
  <c r="B14" i="48"/>
  <c r="C14" i="48" s="1"/>
  <c r="F14" i="48"/>
  <c r="F27" i="48"/>
  <c r="G27" i="48" s="1"/>
  <c r="H30" i="48" s="1"/>
  <c r="B33" i="48"/>
  <c r="G16" i="47"/>
  <c r="B14" i="47"/>
  <c r="B23" i="47"/>
  <c r="C23" i="47" s="1"/>
  <c r="D14" i="47"/>
  <c r="B15" i="47"/>
  <c r="B16" i="47"/>
  <c r="C16" i="47" s="1"/>
  <c r="B24" i="47"/>
  <c r="C24" i="47" s="1"/>
  <c r="H18" i="47" l="1"/>
  <c r="H39" i="52"/>
  <c r="H17" i="49"/>
  <c r="H39" i="49" s="1"/>
  <c r="E33" i="1" s="1"/>
  <c r="G16" i="52"/>
  <c r="H18" i="52" s="1"/>
  <c r="H41" i="52" s="1"/>
  <c r="E29" i="1" s="1"/>
  <c r="H39" i="51"/>
  <c r="E26" i="1" s="1"/>
  <c r="H37" i="50"/>
  <c r="E15" i="50"/>
  <c r="G15" i="50" s="1"/>
  <c r="G14" i="50"/>
  <c r="F29" i="1" l="1"/>
  <c r="G29" i="1" s="1"/>
  <c r="V23" i="59" s="1"/>
  <c r="T23" i="59" s="1"/>
  <c r="F26" i="1"/>
  <c r="F33" i="1"/>
  <c r="G33" i="1" s="1"/>
  <c r="V27" i="59" s="1"/>
  <c r="T27" i="59" s="1"/>
  <c r="H17" i="50"/>
  <c r="H11" i="52"/>
  <c r="H11" i="51"/>
  <c r="H11" i="49"/>
  <c r="H39" i="50"/>
  <c r="G26" i="1" l="1"/>
  <c r="V20" i="59" s="1"/>
  <c r="T20" i="59" s="1"/>
  <c r="E27" i="1"/>
  <c r="H11" i="50"/>
  <c r="E23" i="47"/>
  <c r="G23" i="47" s="1"/>
  <c r="E22" i="47"/>
  <c r="G22" i="47" s="1"/>
  <c r="F24" i="47"/>
  <c r="E34" i="48"/>
  <c r="G34" i="48" s="1"/>
  <c r="F27" i="1" l="1"/>
  <c r="E28" i="47"/>
  <c r="F28" i="47" s="1"/>
  <c r="G28" i="47" s="1"/>
  <c r="H31" i="47" s="1"/>
  <c r="G27" i="1" l="1"/>
  <c r="V21" i="59" s="1"/>
  <c r="T21" i="59" s="1"/>
  <c r="E33" i="48"/>
  <c r="G33" i="48" s="1"/>
  <c r="E14" i="48" l="1"/>
  <c r="G14" i="48" s="1"/>
  <c r="H17" i="48" s="1"/>
  <c r="H36" i="48"/>
  <c r="H38" i="48" l="1"/>
  <c r="E32" i="1" s="1"/>
  <c r="F32" i="1" l="1"/>
  <c r="G32" i="1" s="1"/>
  <c r="H11" i="48"/>
  <c r="E21" i="47"/>
  <c r="G21" i="47" s="1"/>
  <c r="E24" i="47" s="1"/>
  <c r="G24" i="47" s="1"/>
  <c r="V26" i="59" l="1"/>
  <c r="T26" i="59" s="1"/>
  <c r="H25" i="47"/>
  <c r="H39" i="47" s="1"/>
  <c r="H11" i="47" l="1"/>
  <c r="E31" i="1"/>
  <c r="G25" i="1"/>
  <c r="G24" i="1"/>
  <c r="G23" i="1"/>
  <c r="G22" i="1"/>
  <c r="G21" i="1"/>
  <c r="G20" i="1"/>
  <c r="G19" i="1"/>
  <c r="G18" i="1"/>
  <c r="F31" i="1" l="1"/>
  <c r="F34" i="1" s="1"/>
  <c r="F35" i="1" s="1"/>
  <c r="V12" i="59"/>
  <c r="T12" i="59" s="1"/>
  <c r="V15" i="59"/>
  <c r="T15" i="59" s="1"/>
  <c r="V16" i="59"/>
  <c r="T16" i="59" s="1"/>
  <c r="V18" i="59"/>
  <c r="T18" i="59" s="1"/>
  <c r="V13" i="59"/>
  <c r="T13" i="59" s="1"/>
  <c r="V14" i="59"/>
  <c r="T14" i="59" s="1"/>
  <c r="V17" i="59"/>
  <c r="T17" i="59" s="1"/>
  <c r="V19" i="59"/>
  <c r="T19" i="59" s="1"/>
  <c r="F36" i="1" l="1"/>
  <c r="F40" i="1" s="1"/>
  <c r="B8" i="63"/>
  <c r="F38" i="1"/>
  <c r="F39" i="1" s="1"/>
  <c r="F37" i="1"/>
  <c r="G31" i="1"/>
  <c r="V25" i="59" s="1"/>
  <c r="T25" i="59" s="1"/>
  <c r="E40" i="1"/>
  <c r="G19" i="63" l="1"/>
  <c r="G17" i="63"/>
  <c r="G18" i="63"/>
  <c r="F41" i="1"/>
  <c r="G42" i="1" s="1"/>
  <c r="G17" i="1"/>
  <c r="F43" i="1" l="1"/>
  <c r="G34" i="1"/>
  <c r="G41" i="1" s="1"/>
  <c r="V11" i="59"/>
  <c r="T11" i="59" s="1"/>
  <c r="G20" i="63" l="1"/>
  <c r="G16" i="63" s="1"/>
  <c r="F39" i="63"/>
  <c r="F40" i="63"/>
  <c r="G22" i="63"/>
  <c r="G21" i="63" s="1"/>
  <c r="B31" i="63" l="1"/>
  <c r="B36" i="63" s="1"/>
  <c r="F36" i="63" s="1"/>
  <c r="G36" i="63" s="1"/>
  <c r="B25" i="63"/>
  <c r="B32" i="63" l="1"/>
  <c r="F32" i="63" s="1"/>
  <c r="G32" i="63" s="1"/>
  <c r="F25" i="63"/>
  <c r="B26" i="63"/>
  <c r="F26" i="63" s="1"/>
  <c r="G26" i="63" s="1"/>
  <c r="B27" i="63"/>
  <c r="F27" i="63" s="1"/>
  <c r="G27" i="63" s="1"/>
  <c r="B28" i="63"/>
  <c r="F28" i="63" s="1"/>
  <c r="G28" i="63" s="1"/>
  <c r="B29" i="63"/>
  <c r="F29" i="63" s="1"/>
  <c r="G29" i="63" s="1"/>
  <c r="B33" i="63"/>
  <c r="V28" i="59"/>
  <c r="V29" i="59" l="1"/>
  <c r="T28" i="59"/>
  <c r="B34" i="63"/>
  <c r="F33" i="63"/>
  <c r="F23" i="63"/>
  <c r="G25" i="63"/>
  <c r="G23" i="63" s="1"/>
  <c r="G33" i="63" l="1"/>
  <c r="F34" i="63"/>
  <c r="G34" i="63" s="1"/>
  <c r="B35" i="63"/>
  <c r="B37" i="63" s="1"/>
  <c r="F35" i="63" l="1"/>
  <c r="G35" i="63" s="1"/>
  <c r="F37" i="63" l="1"/>
  <c r="G37" i="63" s="1"/>
  <c r="G30" i="63" s="1"/>
  <c r="F30" i="63" l="1"/>
  <c r="F38" i="63" s="1"/>
  <c r="F41" i="63" l="1"/>
  <c r="B9" i="63" s="1"/>
  <c r="G38" i="63"/>
  <c r="B10" i="63" l="1"/>
  <c r="B16" i="63"/>
  <c r="G41" i="63"/>
  <c r="G11" i="63"/>
  <c r="B13" i="63" s="1"/>
  <c r="B14" i="6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Invitado</author>
  </authors>
  <commentList>
    <comment ref="E28" authorId="0" shapeId="0" xr:uid="{00000000-0006-0000-0000-000001000000}">
      <text>
        <r>
          <rPr>
            <b/>
            <sz val="9"/>
            <color indexed="81"/>
            <rFont val="Tahoma"/>
            <family val="2"/>
          </rPr>
          <t>Invitado:</t>
        </r>
        <r>
          <rPr>
            <sz val="9"/>
            <color indexed="81"/>
            <rFont val="Tahoma"/>
            <family val="2"/>
          </rPr>
          <t xml:space="preserve">
averiguar precio por m3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Claudia Patricia Carvajal Diosa</author>
    <author>cpcarvajal</author>
  </authors>
  <commentList>
    <comment ref="A4" authorId="0" shapeId="0" xr:uid="{00000000-0006-0000-0100-000001000000}">
      <text>
        <r>
          <rPr>
            <b/>
            <sz val="9"/>
            <color indexed="81"/>
            <rFont val="Tahoma"/>
            <family val="2"/>
          </rPr>
          <t>OAP - MADS:</t>
        </r>
        <r>
          <rPr>
            <sz val="9"/>
            <color indexed="81"/>
            <rFont val="Tahoma"/>
            <family val="2"/>
          </rPr>
          <t xml:space="preserve">
El objetivo general debe contener como mínimo:
(1) la acción que se espera realizar, (2) el objeto sobre el cual recae la acción y (3) elementos adicionales de contexto o descriptivos. 
Debe proveer una solución al problema o necesidad previamente identificada. Debe iniciar con verbo en infinitivo (ar, er, ir).
 Ver guía de los 7 pasos 2014.
</t>
        </r>
      </text>
    </comment>
    <comment ref="A5" authorId="0" shapeId="0" xr:uid="{00000000-0006-0000-0100-000002000000}">
      <text>
        <r>
          <rPr>
            <b/>
            <sz val="9"/>
            <color indexed="81"/>
            <rFont val="Tahoma"/>
            <family val="2"/>
          </rPr>
          <t xml:space="preserve">MADS: </t>
        </r>
        <r>
          <rPr>
            <sz val="9"/>
            <color indexed="81"/>
            <rFont val="Tahoma"/>
            <family val="2"/>
          </rPr>
          <t xml:space="preserve">
Se diligencia esta casilla, de acuerdo al documento de protocolo "Protocolo formulación de proyectos de inversión".
</t>
        </r>
      </text>
    </comment>
    <comment ref="A6" authorId="1" shapeId="0" xr:uid="{00000000-0006-0000-0100-000003000000}">
      <text>
        <r>
          <rPr>
            <b/>
            <sz val="9"/>
            <color indexed="81"/>
            <rFont val="Tahoma"/>
            <family val="2"/>
          </rPr>
          <t xml:space="preserve">OAP - MADS:
</t>
        </r>
        <r>
          <rPr>
            <sz val="9"/>
            <color indexed="81"/>
            <rFont val="Tahoma"/>
            <family val="2"/>
          </rPr>
          <t xml:space="preserve">Los objetivos específicos deben ser los que más incidencia tengan en la solución del problema, permitiendo alcanzar el objetivo general. Los objetivos específicos se construyen a partir de la identificación de las causas en el árbol de problemas.
</t>
        </r>
      </text>
    </comment>
    <comment ref="B6" authorId="0" shapeId="0" xr:uid="{00000000-0006-0000-0100-000004000000}">
      <text>
        <r>
          <rPr>
            <b/>
            <sz val="9"/>
            <color indexed="81"/>
            <rFont val="Tahoma"/>
            <family val="2"/>
          </rPr>
          <t>MADS: Se diligencia esta casilla, de acuerdo al documento de protocolo "Protocolo formulación de proyectos de inversión".</t>
        </r>
        <r>
          <rPr>
            <sz val="9"/>
            <color indexed="81"/>
            <rFont val="Tahoma"/>
            <family val="2"/>
          </rPr>
          <t xml:space="preserve">
</t>
        </r>
      </text>
    </comment>
    <comment ref="C6" authorId="1" shapeId="0" xr:uid="{00000000-0006-0000-0100-000005000000}">
      <text>
        <r>
          <rPr>
            <b/>
            <sz val="9"/>
            <color indexed="81"/>
            <rFont val="Tahoma"/>
            <family val="2"/>
          </rPr>
          <t>OAP - MADS:</t>
        </r>
        <r>
          <rPr>
            <sz val="9"/>
            <color indexed="81"/>
            <rFont val="Tahoma"/>
            <family val="2"/>
          </rPr>
          <t xml:space="preserve">
Identifique cual es el producto que le permite alcanzar el objetivo específico.</t>
        </r>
      </text>
    </comment>
    <comment ref="D6" authorId="0" shapeId="0" xr:uid="{00000000-0006-0000-0100-000006000000}">
      <text>
        <r>
          <rPr>
            <b/>
            <sz val="9"/>
            <color indexed="81"/>
            <rFont val="Tahoma"/>
            <family val="2"/>
          </rPr>
          <t>MADS: Se diligencia esta casilla, de acuerdo al documento de protocolo "Protocolo formulación de proyectos de inversión".</t>
        </r>
        <r>
          <rPr>
            <sz val="9"/>
            <color indexed="81"/>
            <rFont val="Tahoma"/>
            <family val="2"/>
          </rPr>
          <t xml:space="preserve">
</t>
        </r>
      </text>
    </comment>
    <comment ref="E6" authorId="1" shapeId="0" xr:uid="{00000000-0006-0000-0100-000007000000}">
      <text>
        <r>
          <rPr>
            <b/>
            <sz val="9"/>
            <color indexed="81"/>
            <rFont val="Tahoma"/>
            <family val="2"/>
          </rPr>
          <t>OAP - MADS:</t>
        </r>
        <r>
          <rPr>
            <sz val="9"/>
            <color indexed="81"/>
            <rFont val="Tahoma"/>
            <family val="2"/>
          </rPr>
          <t xml:space="preserve">
El indicador de producto se construye a partir del producto que le permite alcanzar el objetivo específico adicionando la condición deseada según opciones del SUIFP ( Ejm: realizada(o), implementada(o), etc).
 </t>
        </r>
      </text>
    </comment>
    <comment ref="J6" authorId="1" shapeId="0" xr:uid="{00000000-0006-0000-0100-000008000000}">
      <text>
        <r>
          <rPr>
            <b/>
            <sz val="9"/>
            <color indexed="81"/>
            <rFont val="Tahoma"/>
            <family val="2"/>
          </rPr>
          <t>OAP - MADS:</t>
        </r>
        <r>
          <rPr>
            <sz val="9"/>
            <color indexed="81"/>
            <rFont val="Tahoma"/>
            <family val="2"/>
          </rPr>
          <t xml:space="preserve">
Unidad de medida en la que está expresado el indicador de producto</t>
        </r>
      </text>
    </comment>
    <comment ref="K6" authorId="1" shapeId="0" xr:uid="{00000000-0006-0000-0100-000009000000}">
      <text>
        <r>
          <rPr>
            <b/>
            <sz val="9"/>
            <color indexed="81"/>
            <rFont val="Tahoma"/>
            <family val="2"/>
          </rPr>
          <t>OAP - MADS:</t>
        </r>
        <r>
          <rPr>
            <sz val="9"/>
            <color indexed="81"/>
            <rFont val="Tahoma"/>
            <family val="2"/>
          </rPr>
          <t xml:space="preserve">
Se deben listar las actividades principales para obtener cada producto.  Verifique que exista al menos dos actividades  para la obtención de un producto. Tenga en cuenta que las actividades deben redactarse en verbos infinitivos (no usar verbos demasiado generales que no permiten determinar claramente de que se trata la operación (Ver guía de cadena de valor del DNP).
Mirar documento de protocolo "Protocolo formulación de proyectos de inversión".</t>
        </r>
      </text>
    </comment>
    <comment ref="L6" authorId="1" shapeId="0" xr:uid="{00000000-0006-0000-0100-00000A000000}">
      <text>
        <r>
          <rPr>
            <b/>
            <sz val="9"/>
            <color indexed="81"/>
            <rFont val="Tahoma"/>
            <family val="2"/>
          </rPr>
          <t>OAP-MADS:</t>
        </r>
        <r>
          <rPr>
            <sz val="9"/>
            <color indexed="81"/>
            <rFont val="Tahoma"/>
            <family val="2"/>
          </rPr>
          <t xml:space="preserve">
Incluir el indicador de gestión que le permita medir las actividades descritas en la columna de actividades. Este indicador debe corresponder a los descritos en la Batería de Indicadores del DNP.
 </t>
        </r>
      </text>
    </comment>
    <comment ref="M6" authorId="0" shapeId="0" xr:uid="{00000000-0006-0000-0100-00000B000000}">
      <text>
        <r>
          <rPr>
            <b/>
            <sz val="9"/>
            <color indexed="81"/>
            <rFont val="Tahoma"/>
            <family val="2"/>
          </rPr>
          <t>OAP - MADS:</t>
        </r>
        <r>
          <rPr>
            <sz val="9"/>
            <color indexed="81"/>
            <rFont val="Tahoma"/>
            <family val="2"/>
          </rPr>
          <t xml:space="preserve">
Unidad de medida en la que está expresado el indicador de gestión</t>
        </r>
      </text>
    </comment>
    <comment ref="N6" authorId="1" shapeId="0" xr:uid="{00000000-0006-0000-0100-00000C000000}">
      <text>
        <r>
          <rPr>
            <b/>
            <sz val="9"/>
            <color indexed="81"/>
            <rFont val="Tahoma"/>
            <family val="2"/>
          </rPr>
          <t>OAP - MADS:</t>
        </r>
        <r>
          <rPr>
            <sz val="9"/>
            <color indexed="81"/>
            <rFont val="Tahoma"/>
            <family val="2"/>
          </rPr>
          <t xml:space="preserve">
Se debe colocar la meta en número de acuerdo cn el indicador de gestión. Debe ajustarse al plan de acción para el cuatrienio correspondiente.</t>
        </r>
      </text>
    </comment>
    <comment ref="V6" authorId="1" shapeId="0" xr:uid="{00000000-0006-0000-0100-00000D000000}">
      <text>
        <r>
          <rPr>
            <b/>
            <sz val="9"/>
            <color indexed="81"/>
            <rFont val="Tahoma"/>
            <family val="2"/>
          </rPr>
          <t>OAP - MADS:</t>
        </r>
        <r>
          <rPr>
            <sz val="9"/>
            <color indexed="81"/>
            <rFont val="Tahoma"/>
            <family val="2"/>
          </rPr>
          <t xml:space="preserve">
Se debe colocar el valor total  de lo que cuesta realizar la actividad. Sumatoria de los años en que se va a realizar el proyecto es decir,
 el horizonte del proyecto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DirProyectos</author>
  </authors>
  <commentList>
    <comment ref="A16" authorId="0" shapeId="0" xr:uid="{00000000-0006-0000-0200-000001000000}">
      <text>
        <r>
          <rPr>
            <b/>
            <sz val="9"/>
            <color indexed="81"/>
            <rFont val="Tahoma"/>
            <family val="2"/>
          </rPr>
          <t>DirProyectos:</t>
        </r>
        <r>
          <rPr>
            <sz val="9"/>
            <color indexed="81"/>
            <rFont val="Tahoma"/>
            <family val="2"/>
          </rPr>
          <t xml:space="preserve">
Verificar archivo salarios y prestaciones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10" authorId="0" shapeId="0" xr:uid="{00000000-0006-0000-0500-000001000000}">
      <text>
        <r>
          <rPr>
            <sz val="8"/>
            <color indexed="81"/>
            <rFont val="Tahoma"/>
            <family val="2"/>
          </rPr>
          <t>Corresponde a los equipos requeridos para la ejecución del evento, por ejemplo: alquiler de video beam o de computador.</t>
        </r>
      </text>
    </comment>
    <comment ref="B14" authorId="0" shapeId="0" xr:uid="{00000000-0006-0000-0500-000002000000}">
      <text>
        <r>
          <rPr>
            <b/>
            <sz val="9"/>
            <color indexed="81"/>
            <rFont val="Tahoma"/>
            <family val="2"/>
          </rPr>
          <t>Autor:</t>
        </r>
        <r>
          <rPr>
            <sz val="9"/>
            <color indexed="81"/>
            <rFont val="Tahoma"/>
            <family val="2"/>
          </rPr>
          <t xml:space="preserve">
En caso que se deba reconocer algún costo por alquiler</t>
        </r>
      </text>
    </comment>
    <comment ref="B16" authorId="0" shapeId="0" xr:uid="{00000000-0006-0000-0500-000003000000}">
      <text>
        <r>
          <rPr>
            <b/>
            <sz val="9"/>
            <color indexed="81"/>
            <rFont val="Tahoma"/>
            <family val="2"/>
          </rPr>
          <t>Autor:</t>
        </r>
        <r>
          <rPr>
            <sz val="9"/>
            <color indexed="81"/>
            <rFont val="Tahoma"/>
            <family val="2"/>
          </rPr>
          <t xml:space="preserve">
Aplica cuando la comunidad requiere transporte para poder asistir al evento y se debe describir si el transporte es fluvial o terrestre</t>
        </r>
      </text>
    </comment>
    <comment ref="B17" authorId="0" shapeId="0" xr:uid="{00000000-0006-0000-0500-000004000000}">
      <text>
        <r>
          <rPr>
            <b/>
            <sz val="9"/>
            <color indexed="81"/>
            <rFont val="Tahoma"/>
            <family val="2"/>
          </rPr>
          <t>Autor:</t>
        </r>
        <r>
          <rPr>
            <sz val="9"/>
            <color indexed="81"/>
            <rFont val="Tahoma"/>
            <family val="2"/>
          </rPr>
          <t xml:space="preserve">
Aplica para cuando el evento se programa para una larga jornada y se requiere brindar una atención a los invitados</t>
        </r>
      </text>
    </comment>
    <comment ref="B19" authorId="0" shapeId="0" xr:uid="{00000000-0006-0000-0500-000005000000}">
      <text>
        <r>
          <rPr>
            <b/>
            <sz val="9"/>
            <color indexed="81"/>
            <rFont val="Tahoma"/>
            <family val="2"/>
          </rPr>
          <t>Autor:</t>
        </r>
        <r>
          <rPr>
            <sz val="9"/>
            <color indexed="81"/>
            <rFont val="Tahoma"/>
            <family val="2"/>
          </rPr>
          <t xml:space="preserve">
Aplica cuando el evento dura más de un día y los invitados deben pernoctar y no tienen opción de pagar un hospedaje.</t>
        </r>
      </text>
    </comment>
    <comment ref="B20" authorId="0" shapeId="0" xr:uid="{00000000-0006-0000-0500-000006000000}">
      <text>
        <r>
          <rPr>
            <b/>
            <sz val="9"/>
            <color indexed="81"/>
            <rFont val="Tahoma"/>
            <family val="2"/>
          </rPr>
          <t>Autor:</t>
        </r>
        <r>
          <rPr>
            <sz val="9"/>
            <color indexed="81"/>
            <rFont val="Tahoma"/>
            <family val="2"/>
          </rPr>
          <t xml:space="preserve">
Aplica sólo cuando se requiere de un especialista para desarrollar el taller y no lo puede asumir el equipo técnico contratado.
Pero la ideal es que el equipo técnico del proyecto desarrolle estos eventos</t>
        </r>
      </text>
    </comment>
    <comment ref="B21" authorId="0" shapeId="0" xr:uid="{00000000-0006-0000-0500-000007000000}">
      <text>
        <r>
          <rPr>
            <b/>
            <sz val="9"/>
            <color indexed="81"/>
            <rFont val="Tahoma"/>
            <family val="2"/>
          </rPr>
          <t>Autor:</t>
        </r>
        <r>
          <rPr>
            <sz val="9"/>
            <color indexed="81"/>
            <rFont val="Tahoma"/>
            <family val="2"/>
          </rPr>
          <t xml:space="preserve">
Aplica sólo cuando se requiere de un especialista para desarrollar el taller y no lo puede asumir el equipo técnico contratado.</t>
        </r>
      </text>
    </comment>
    <comment ref="C21" authorId="0" shapeId="0" xr:uid="{00000000-0006-0000-0500-000008000000}">
      <text>
        <r>
          <rPr>
            <sz val="8"/>
            <color indexed="10"/>
            <rFont val="Tahoma"/>
            <family val="2"/>
          </rPr>
          <t>Escriba el número de Profesionales a Contratar.</t>
        </r>
        <r>
          <rPr>
            <sz val="8"/>
            <color indexed="81"/>
            <rFont val="Tahoma"/>
            <family val="2"/>
          </rPr>
          <t xml:space="preserve">
</t>
        </r>
      </text>
    </comment>
    <comment ref="B22" authorId="0" shapeId="0" xr:uid="{00000000-0006-0000-0500-000009000000}">
      <text>
        <r>
          <rPr>
            <b/>
            <sz val="9"/>
            <color indexed="81"/>
            <rFont val="Tahoma"/>
            <family val="2"/>
          </rPr>
          <t>Autor:</t>
        </r>
        <r>
          <rPr>
            <sz val="9"/>
            <color indexed="81"/>
            <rFont val="Tahoma"/>
            <family val="2"/>
          </rPr>
          <t xml:space="preserve">
Aplica sólo cuando se requiere  un especialista para desarrollar el taller y no lo puede asumir el equipo técnico contratado.</t>
        </r>
      </text>
    </comment>
    <comment ref="B23" authorId="0" shapeId="0" xr:uid="{00000000-0006-0000-0500-00000A000000}">
      <text>
        <r>
          <rPr>
            <b/>
            <sz val="9"/>
            <color indexed="81"/>
            <rFont val="Tahoma"/>
            <family val="2"/>
          </rPr>
          <t>Autor:</t>
        </r>
        <r>
          <rPr>
            <sz val="9"/>
            <color indexed="81"/>
            <rFont val="Tahoma"/>
            <family val="2"/>
          </rPr>
          <t xml:space="preserve">
Cuando para el éxito del evento requiere el apoyo de un lider comunitario.
</t>
        </r>
      </text>
    </comment>
    <comment ref="B25" authorId="0" shapeId="0" xr:uid="{00000000-0006-0000-0500-00000B000000}">
      <text>
        <r>
          <rPr>
            <sz val="8"/>
            <color indexed="81"/>
            <rFont val="Tahoma"/>
            <family val="2"/>
          </rPr>
          <t xml:space="preserve">Corresponden al servicio que se contratará para garantizar el transporte permanente del equipo técnico en la(s) zona(s) del proyecto. (Motos, Camperos, Auxilio de transporte)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minambiente</author>
    <author>Preferred Customer</author>
    <author>-</author>
  </authors>
  <commentList>
    <comment ref="B7" authorId="0" shapeId="0" xr:uid="{00000000-0006-0000-0700-000001000000}">
      <text>
        <r>
          <rPr>
            <b/>
            <sz val="9"/>
            <color indexed="81"/>
            <rFont val="Tahoma"/>
            <family val="2"/>
          </rPr>
          <t>user:</t>
        </r>
        <r>
          <rPr>
            <sz val="9"/>
            <color indexed="81"/>
            <rFont val="Tahoma"/>
            <family val="2"/>
          </rPr>
          <t xml:space="preserve">
Escriba el número de talleres o número de giras, por ejemplo.
</t>
        </r>
      </text>
    </comment>
    <comment ref="F7" authorId="0" shapeId="0" xr:uid="{00000000-0006-0000-0700-000002000000}">
      <text>
        <r>
          <rPr>
            <b/>
            <sz val="9"/>
            <color indexed="81"/>
            <rFont val="Tahoma"/>
            <family val="2"/>
          </rPr>
          <t>user:</t>
        </r>
        <r>
          <rPr>
            <sz val="9"/>
            <color indexed="81"/>
            <rFont val="Tahoma"/>
            <family val="2"/>
          </rPr>
          <t xml:space="preserve">
Escriba si el evento dura 1 o 2 o "n" días
</t>
        </r>
      </text>
    </comment>
    <comment ref="H7" authorId="0" shapeId="0" xr:uid="{00000000-0006-0000-0700-000003000000}">
      <text>
        <r>
          <rPr>
            <b/>
            <sz val="9"/>
            <color indexed="81"/>
            <rFont val="Tahoma"/>
            <family val="2"/>
          </rPr>
          <t>user:</t>
        </r>
        <r>
          <rPr>
            <sz val="9"/>
            <color indexed="81"/>
            <rFont val="Tahoma"/>
            <family val="2"/>
          </rPr>
          <t xml:space="preserve">
Cuántas personas se pretenden atender en cada evento</t>
        </r>
      </text>
    </comment>
    <comment ref="A10" authorId="1" shapeId="0" xr:uid="{00000000-0006-0000-0700-000004000000}">
      <text>
        <r>
          <rPr>
            <sz val="8"/>
            <color indexed="81"/>
            <rFont val="Tahoma"/>
            <family val="2"/>
          </rPr>
          <t>Corresponde a los equipos requeridos para la ejecución del evento, por ejemplo: alquiler de video beam o de computador.</t>
        </r>
      </text>
    </comment>
    <comment ref="A14" authorId="0" shapeId="0" xr:uid="{00000000-0006-0000-0700-000005000000}">
      <text>
        <r>
          <rPr>
            <b/>
            <sz val="9"/>
            <color indexed="81"/>
            <rFont val="Tahoma"/>
            <family val="2"/>
          </rPr>
          <t>user:</t>
        </r>
        <r>
          <rPr>
            <sz val="9"/>
            <color indexed="81"/>
            <rFont val="Tahoma"/>
            <family val="2"/>
          </rPr>
          <t xml:space="preserve">
En caso que se deba reconocer algún costo por alquiler</t>
        </r>
      </text>
    </comment>
    <comment ref="A16" authorId="0" shapeId="0" xr:uid="{00000000-0006-0000-0700-000006000000}">
      <text>
        <r>
          <rPr>
            <b/>
            <sz val="9"/>
            <color indexed="81"/>
            <rFont val="Tahoma"/>
            <family val="2"/>
          </rPr>
          <t>user:</t>
        </r>
        <r>
          <rPr>
            <sz val="9"/>
            <color indexed="81"/>
            <rFont val="Tahoma"/>
            <family val="2"/>
          </rPr>
          <t xml:space="preserve">
Aplica cuando la comunidad requiere transporte para poder asistir al evento y se debe describir si el transporte es fluvial o terrestre</t>
        </r>
      </text>
    </comment>
    <comment ref="A17" authorId="0" shapeId="0" xr:uid="{00000000-0006-0000-0700-000007000000}">
      <text>
        <r>
          <rPr>
            <b/>
            <sz val="9"/>
            <color indexed="81"/>
            <rFont val="Tahoma"/>
            <family val="2"/>
          </rPr>
          <t>user:</t>
        </r>
        <r>
          <rPr>
            <sz val="9"/>
            <color indexed="81"/>
            <rFont val="Tahoma"/>
            <family val="2"/>
          </rPr>
          <t xml:space="preserve">
Aplica para cuando el evento se programa para una larga jornada y se requiere brindar una atención a los invitados</t>
        </r>
      </text>
    </comment>
    <comment ref="A22" authorId="0" shapeId="0" xr:uid="{00000000-0006-0000-0700-000008000000}">
      <text>
        <r>
          <rPr>
            <b/>
            <sz val="9"/>
            <color indexed="81"/>
            <rFont val="Tahoma"/>
            <family val="2"/>
          </rPr>
          <t>user:</t>
        </r>
        <r>
          <rPr>
            <sz val="9"/>
            <color indexed="81"/>
            <rFont val="Tahoma"/>
            <family val="2"/>
          </rPr>
          <t xml:space="preserve">
Aplica cuando el evento dura más de un día y los invitados deben pernoctar y no tienen opción de pagar un hospedaje.</t>
        </r>
      </text>
    </comment>
    <comment ref="A23" authorId="0" shapeId="0" xr:uid="{00000000-0006-0000-0700-000009000000}">
      <text>
        <r>
          <rPr>
            <b/>
            <sz val="9"/>
            <color indexed="81"/>
            <rFont val="Tahoma"/>
            <family val="2"/>
          </rPr>
          <t>user:</t>
        </r>
        <r>
          <rPr>
            <sz val="9"/>
            <color indexed="81"/>
            <rFont val="Tahoma"/>
            <family val="2"/>
          </rPr>
          <t xml:space="preserve">
Aplica sólo cuando se requiere de un especialista para desarrollar el taller y no lo puede asumir el equipo técnico contratado.
Pero la ideal es que el equipo técnico del proyecto desarrolle estos eventos</t>
        </r>
      </text>
    </comment>
    <comment ref="A24" authorId="0" shapeId="0" xr:uid="{00000000-0006-0000-0700-00000A000000}">
      <text>
        <r>
          <rPr>
            <b/>
            <sz val="9"/>
            <color indexed="81"/>
            <rFont val="Tahoma"/>
            <family val="2"/>
          </rPr>
          <t>user:</t>
        </r>
        <r>
          <rPr>
            <sz val="9"/>
            <color indexed="81"/>
            <rFont val="Tahoma"/>
            <family val="2"/>
          </rPr>
          <t xml:space="preserve">
Aplica sólo cuando se requiere de un especialista para desarrollar el taller y no lo puede asumir el equipo técnico contratado.</t>
        </r>
      </text>
    </comment>
    <comment ref="B24" authorId="2" shapeId="0" xr:uid="{00000000-0006-0000-0700-00000B000000}">
      <text>
        <r>
          <rPr>
            <sz val="8"/>
            <color indexed="10"/>
            <rFont val="Tahoma"/>
            <family val="2"/>
          </rPr>
          <t>Escriba el número de Profesionales a Contratar.</t>
        </r>
        <r>
          <rPr>
            <sz val="8"/>
            <color indexed="81"/>
            <rFont val="Tahoma"/>
            <family val="2"/>
          </rPr>
          <t xml:space="preserve">
</t>
        </r>
      </text>
    </comment>
    <comment ref="A25" authorId="0" shapeId="0" xr:uid="{00000000-0006-0000-0700-00000C000000}">
      <text>
        <r>
          <rPr>
            <b/>
            <sz val="9"/>
            <color indexed="81"/>
            <rFont val="Tahoma"/>
            <family val="2"/>
          </rPr>
          <t>user:</t>
        </r>
        <r>
          <rPr>
            <sz val="9"/>
            <color indexed="81"/>
            <rFont val="Tahoma"/>
            <family val="2"/>
          </rPr>
          <t xml:space="preserve">
Aplica sólo cuando se requiere  un especialista para desarrollar el taller y no lo puede asumir el equipo técnico contratado.</t>
        </r>
      </text>
    </comment>
    <comment ref="A26" authorId="0" shapeId="0" xr:uid="{00000000-0006-0000-0700-00000D000000}">
      <text>
        <r>
          <rPr>
            <b/>
            <sz val="9"/>
            <color indexed="81"/>
            <rFont val="Tahoma"/>
            <family val="2"/>
          </rPr>
          <t>user:</t>
        </r>
        <r>
          <rPr>
            <sz val="9"/>
            <color indexed="81"/>
            <rFont val="Tahoma"/>
            <family val="2"/>
          </rPr>
          <t xml:space="preserve">
Cuando para el éxito del evento requiere el apoyo de un lider comunitario.
</t>
        </r>
      </text>
    </comment>
    <comment ref="A28" authorId="3" shapeId="0" xr:uid="{00000000-0006-0000-0700-00000E000000}">
      <text>
        <r>
          <rPr>
            <sz val="8"/>
            <color indexed="81"/>
            <rFont val="Tahoma"/>
            <family val="2"/>
          </rPr>
          <t xml:space="preserve">Corresponden al servicio que se contratará para garantizar el transporte permanente del equipo técnico en la(s) zona(s) del proyecto. (Motos, Camperos, Auxilio de transporte)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9" authorId="0" shapeId="0" xr:uid="{00000000-0006-0000-08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2" authorId="0" shapeId="0" xr:uid="{00000000-0006-0000-0800-000002000000}">
      <text>
        <r>
          <rPr>
            <sz val="8"/>
            <color indexed="81"/>
            <rFont val="Tahoma"/>
            <family val="2"/>
          </rPr>
          <t>Escriba el nombre del fertilizante a utilizar Ej.  NPK(10-30-10).</t>
        </r>
      </text>
    </comment>
    <comment ref="C14" authorId="0" shapeId="0" xr:uid="{00000000-0006-0000-0800-000003000000}">
      <text>
        <r>
          <rPr>
            <sz val="8"/>
            <color indexed="81"/>
            <rFont val="Tahoma"/>
            <family val="2"/>
          </rPr>
          <t>Escriba el nombre del correctivo a utilizar Ej.  Cal.</t>
        </r>
      </text>
    </comment>
    <comment ref="C15" authorId="0" shapeId="0" xr:uid="{00000000-0006-0000-0800-000004000000}">
      <text>
        <r>
          <rPr>
            <sz val="8"/>
            <color indexed="81"/>
            <rFont val="Tahoma"/>
            <family val="2"/>
          </rPr>
          <t>Escriba el nombre del Microelemento a utilizar Ej.  Borax.</t>
        </r>
      </text>
    </comment>
    <comment ref="C16" authorId="0" shapeId="0" xr:uid="{00000000-0006-0000-0800-000005000000}">
      <text>
        <r>
          <rPr>
            <sz val="8"/>
            <color indexed="81"/>
            <rFont val="Tahoma"/>
            <family val="2"/>
          </rPr>
          <t>Escriba el nombre del Insecticida a utilizar Ej.  Lorsban polvo.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9" authorId="0" shapeId="0" xr:uid="{00000000-0006-0000-09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2" authorId="0" shapeId="0" xr:uid="{00000000-0006-0000-0900-000002000000}">
      <text>
        <r>
          <rPr>
            <sz val="8"/>
            <color indexed="81"/>
            <rFont val="Tahoma"/>
            <family val="2"/>
          </rPr>
          <t>Escriba el nombre del fertilizante a utilizar Ej.  NPK(10-30-10).</t>
        </r>
      </text>
    </comment>
    <comment ref="C14" authorId="0" shapeId="0" xr:uid="{00000000-0006-0000-0900-000003000000}">
      <text>
        <r>
          <rPr>
            <sz val="8"/>
            <color indexed="81"/>
            <rFont val="Tahoma"/>
            <family val="2"/>
          </rPr>
          <t>Escriba el nombre del correctivo a utilizar Ej.  Cal.</t>
        </r>
      </text>
    </comment>
    <comment ref="C15" authorId="0" shapeId="0" xr:uid="{00000000-0006-0000-0900-000004000000}">
      <text>
        <r>
          <rPr>
            <sz val="8"/>
            <color indexed="81"/>
            <rFont val="Tahoma"/>
            <family val="2"/>
          </rPr>
          <t>Escriba el nombre del Microelemento a utilizar Ej.  Borax.</t>
        </r>
      </text>
    </comment>
    <comment ref="C16" authorId="0" shapeId="0" xr:uid="{00000000-0006-0000-0900-000005000000}">
      <text>
        <r>
          <rPr>
            <sz val="8"/>
            <color indexed="81"/>
            <rFont val="Tahoma"/>
            <family val="2"/>
          </rPr>
          <t>Escriba el nombre del Insecticida a utilizar Ej.  Lorsban polvo.</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9" authorId="0" shapeId="0" xr:uid="{00000000-0006-0000-0A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2" authorId="0" shapeId="0" xr:uid="{00000000-0006-0000-0A00-000002000000}">
      <text>
        <r>
          <rPr>
            <sz val="8"/>
            <color indexed="81"/>
            <rFont val="Tahoma"/>
            <family val="2"/>
          </rPr>
          <t>Escriba el nombre del fertilizante a utilizar Ej.  NPK(10-30-10).</t>
        </r>
      </text>
    </comment>
    <comment ref="C14" authorId="0" shapeId="0" xr:uid="{00000000-0006-0000-0A00-000003000000}">
      <text>
        <r>
          <rPr>
            <sz val="8"/>
            <color indexed="81"/>
            <rFont val="Tahoma"/>
            <family val="2"/>
          </rPr>
          <t>Escriba el nombre del correctivo a utilizar Ej.  Cal.</t>
        </r>
      </text>
    </comment>
    <comment ref="C15" authorId="0" shapeId="0" xr:uid="{00000000-0006-0000-0A00-000004000000}">
      <text>
        <r>
          <rPr>
            <sz val="8"/>
            <color indexed="81"/>
            <rFont val="Tahoma"/>
            <family val="2"/>
          </rPr>
          <t>Escriba el nombre del Microelemento a utilizar Ej.  Borax.</t>
        </r>
      </text>
    </comment>
    <comment ref="C16" authorId="0" shapeId="0" xr:uid="{00000000-0006-0000-0A00-000005000000}">
      <text>
        <r>
          <rPr>
            <sz val="8"/>
            <color indexed="81"/>
            <rFont val="Tahoma"/>
            <family val="2"/>
          </rPr>
          <t>Escriba el nombre del Insecticida a utilizar Ej.  Lorsban polvo.</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9" authorId="0" shapeId="0" xr:uid="{00000000-0006-0000-0B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2" authorId="0" shapeId="0" xr:uid="{00000000-0006-0000-0B00-000002000000}">
      <text>
        <r>
          <rPr>
            <sz val="8"/>
            <color indexed="81"/>
            <rFont val="Tahoma"/>
            <family val="2"/>
          </rPr>
          <t>Escriba el nombre del fertilizante a utilizar Ej.  NPK(10-30-10).</t>
        </r>
      </text>
    </comment>
    <comment ref="C14" authorId="0" shapeId="0" xr:uid="{00000000-0006-0000-0B00-000003000000}">
      <text>
        <r>
          <rPr>
            <sz val="8"/>
            <color indexed="81"/>
            <rFont val="Tahoma"/>
            <family val="2"/>
          </rPr>
          <t>Escriba el nombre del correctivo a utilizar Ej.  Cal.</t>
        </r>
      </text>
    </comment>
    <comment ref="C15" authorId="0" shapeId="0" xr:uid="{00000000-0006-0000-0B00-000004000000}">
      <text>
        <r>
          <rPr>
            <sz val="8"/>
            <color indexed="81"/>
            <rFont val="Tahoma"/>
            <family val="2"/>
          </rPr>
          <t>Escriba el nombre del Microelemento a utilizar Ej.  Borax.</t>
        </r>
      </text>
    </comment>
    <comment ref="C16" authorId="0" shapeId="0" xr:uid="{00000000-0006-0000-0B00-000005000000}">
      <text>
        <r>
          <rPr>
            <sz val="8"/>
            <color indexed="81"/>
            <rFont val="Tahoma"/>
            <family val="2"/>
          </rPr>
          <t>Escriba el nombre del Insecticida a utilizar Ej.  Lorsban polvo.</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10" authorId="0" shapeId="0" xr:uid="{00000000-0006-0000-0C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3" authorId="0" shapeId="0" xr:uid="{00000000-0006-0000-0C00-000002000000}">
      <text>
        <r>
          <rPr>
            <sz val="8"/>
            <color indexed="81"/>
            <rFont val="Tahoma"/>
            <family val="2"/>
          </rPr>
          <t>Escriba el nombre del fertilizante a utilizar Ej.  NPK(10-30-10).</t>
        </r>
      </text>
    </comment>
    <comment ref="C15" authorId="0" shapeId="0" xr:uid="{00000000-0006-0000-0C00-000003000000}">
      <text>
        <r>
          <rPr>
            <sz val="8"/>
            <color indexed="81"/>
            <rFont val="Tahoma"/>
            <family val="2"/>
          </rPr>
          <t>Escriba el nombre del correctivo a utilizar Ej.  Cal.</t>
        </r>
      </text>
    </comment>
    <comment ref="C16" authorId="0" shapeId="0" xr:uid="{00000000-0006-0000-0C00-000004000000}">
      <text>
        <r>
          <rPr>
            <sz val="8"/>
            <color indexed="81"/>
            <rFont val="Tahoma"/>
            <family val="2"/>
          </rPr>
          <t>Escriba el nombre del Microelemento a utilizar Ej.  Borax.</t>
        </r>
      </text>
    </comment>
    <comment ref="C17" authorId="0" shapeId="0" xr:uid="{00000000-0006-0000-0C00-000005000000}">
      <text>
        <r>
          <rPr>
            <sz val="8"/>
            <color indexed="81"/>
            <rFont val="Tahoma"/>
            <family val="2"/>
          </rPr>
          <t>Escriba el nombre del Insecticida a utilizar Ej.  Lorsban polvo.</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8" authorId="0" shapeId="0" xr:uid="{00000000-0006-0000-0D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1" authorId="0" shapeId="0" xr:uid="{00000000-0006-0000-0D00-000002000000}">
      <text>
        <r>
          <rPr>
            <sz val="8"/>
            <color indexed="81"/>
            <rFont val="Tahoma"/>
            <family val="2"/>
          </rPr>
          <t>Escriba el nombre del fertilizante a utilizar Ej.  NPK(10-30-10).</t>
        </r>
      </text>
    </comment>
    <comment ref="C13" authorId="0" shapeId="0" xr:uid="{00000000-0006-0000-0D00-000003000000}">
      <text>
        <r>
          <rPr>
            <sz val="8"/>
            <color indexed="81"/>
            <rFont val="Tahoma"/>
            <family val="2"/>
          </rPr>
          <t>Escriba el nombre del correctivo a utilizar Ej.  Cal.</t>
        </r>
      </text>
    </comment>
    <comment ref="C14" authorId="0" shapeId="0" xr:uid="{00000000-0006-0000-0D00-000004000000}">
      <text>
        <r>
          <rPr>
            <sz val="8"/>
            <color indexed="81"/>
            <rFont val="Tahoma"/>
            <family val="2"/>
          </rPr>
          <t>Escriba el nombre del Microelemento a utilizar Ej.  Borax.</t>
        </r>
      </text>
    </comment>
    <comment ref="C15" authorId="0" shapeId="0" xr:uid="{00000000-0006-0000-0D00-000005000000}">
      <text>
        <r>
          <rPr>
            <sz val="8"/>
            <color indexed="81"/>
            <rFont val="Tahoma"/>
            <family val="2"/>
          </rPr>
          <t>Escriba el nombre del Insecticida a utilizar Ej.  Lorsban polvo.</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9" authorId="0" shapeId="0" xr:uid="{00000000-0006-0000-0E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2" authorId="0" shapeId="0" xr:uid="{00000000-0006-0000-0E00-000002000000}">
      <text>
        <r>
          <rPr>
            <sz val="8"/>
            <color indexed="81"/>
            <rFont val="Tahoma"/>
            <family val="2"/>
          </rPr>
          <t>Escriba el nombre del fertilizante a utilizar Ej.  NPK(10-30-10).</t>
        </r>
      </text>
    </comment>
    <comment ref="C14" authorId="0" shapeId="0" xr:uid="{00000000-0006-0000-0E00-000003000000}">
      <text>
        <r>
          <rPr>
            <sz val="8"/>
            <color indexed="81"/>
            <rFont val="Tahoma"/>
            <family val="2"/>
          </rPr>
          <t>Escriba el nombre del correctivo a utilizar Ej.  Cal.</t>
        </r>
      </text>
    </comment>
    <comment ref="C15" authorId="0" shapeId="0" xr:uid="{00000000-0006-0000-0E00-000004000000}">
      <text>
        <r>
          <rPr>
            <sz val="8"/>
            <color indexed="81"/>
            <rFont val="Tahoma"/>
            <family val="2"/>
          </rPr>
          <t>Escriba el nombre del Microelemento a utilizar Ej.  Borax.</t>
        </r>
      </text>
    </comment>
    <comment ref="C16" authorId="0" shapeId="0" xr:uid="{00000000-0006-0000-0E00-000005000000}">
      <text>
        <r>
          <rPr>
            <sz val="8"/>
            <color indexed="81"/>
            <rFont val="Tahoma"/>
            <family val="2"/>
          </rPr>
          <t>Escriba el nombre del Insecticida a utilizar Ej.  Lorsban polvo.</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9" authorId="0" shapeId="0" xr:uid="{00000000-0006-0000-0F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12" authorId="0" shapeId="0" xr:uid="{00000000-0006-0000-0F00-000002000000}">
      <text>
        <r>
          <rPr>
            <sz val="8"/>
            <color indexed="81"/>
            <rFont val="Tahoma"/>
            <family val="2"/>
          </rPr>
          <t>Escriba el nombre del fertilizante a utilizar Ej.  NPK(10-30-10).</t>
        </r>
      </text>
    </comment>
    <comment ref="C14" authorId="0" shapeId="0" xr:uid="{00000000-0006-0000-0F00-000003000000}">
      <text>
        <r>
          <rPr>
            <sz val="8"/>
            <color indexed="81"/>
            <rFont val="Tahoma"/>
            <family val="2"/>
          </rPr>
          <t>Escriba el nombre del correctivo a utilizar Ej.  Cal.</t>
        </r>
      </text>
    </comment>
    <comment ref="C15" authorId="0" shapeId="0" xr:uid="{00000000-0006-0000-0F00-000004000000}">
      <text>
        <r>
          <rPr>
            <sz val="8"/>
            <color indexed="81"/>
            <rFont val="Tahoma"/>
            <family val="2"/>
          </rPr>
          <t>Escriba el nombre del Microelemento a utilizar Ej.  Borax.</t>
        </r>
      </text>
    </comment>
    <comment ref="C16" authorId="0" shapeId="0" xr:uid="{00000000-0006-0000-0F00-000005000000}">
      <text>
        <r>
          <rPr>
            <sz val="8"/>
            <color indexed="81"/>
            <rFont val="Tahoma"/>
            <family val="2"/>
          </rPr>
          <t>Escriba el nombre del Insecticida a utilizar Ej.  Lorsban polvo.</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E19" authorId="0" shapeId="0" xr:uid="{00000000-0006-0000-1000-000001000000}">
      <text>
        <r>
          <rPr>
            <sz val="8"/>
            <color indexed="81"/>
            <rFont val="Tahoma"/>
            <family val="2"/>
          </rPr>
          <t>Escriba en la casilla correspondiente los costos unitarios ($) del insumo o bien propuesto.</t>
        </r>
        <r>
          <rPr>
            <sz val="8"/>
            <color indexed="81"/>
            <rFont val="Tahoma"/>
            <family val="2"/>
          </rPr>
          <t xml:space="preserve">
Para el caso de los numerales 4, 5, 6, y 7 el costo unitario se da por</t>
        </r>
        <r>
          <rPr>
            <b/>
            <sz val="8"/>
            <color indexed="81"/>
            <rFont val="Tahoma"/>
            <family val="2"/>
          </rPr>
          <t xml:space="preserve"> Kgr</t>
        </r>
        <r>
          <rPr>
            <sz val="8"/>
            <color indexed="81"/>
            <rFont val="Tahoma"/>
            <family val="2"/>
          </rPr>
          <t>.</t>
        </r>
      </text>
    </comment>
    <comment ref="C22" authorId="0" shapeId="0" xr:uid="{00000000-0006-0000-1000-000002000000}">
      <text>
        <r>
          <rPr>
            <sz val="8"/>
            <color indexed="81"/>
            <rFont val="Tahoma"/>
            <family val="2"/>
          </rPr>
          <t>Escriba el nombre del fertilizante a utilizar Ej.  NPK(10-30-10).</t>
        </r>
      </text>
    </comment>
    <comment ref="C24" authorId="0" shapeId="0" xr:uid="{00000000-0006-0000-1000-000003000000}">
      <text>
        <r>
          <rPr>
            <sz val="8"/>
            <color indexed="81"/>
            <rFont val="Tahoma"/>
            <family val="2"/>
          </rPr>
          <t>Escriba el nombre del correctivo a utilizar Ej.  Cal.</t>
        </r>
      </text>
    </comment>
    <comment ref="C25" authorId="0" shapeId="0" xr:uid="{00000000-0006-0000-1000-000004000000}">
      <text>
        <r>
          <rPr>
            <sz val="8"/>
            <color indexed="81"/>
            <rFont val="Tahoma"/>
            <family val="2"/>
          </rPr>
          <t>Escriba el nombre del Microelemento a utilizar Ej.  Borax.</t>
        </r>
      </text>
    </comment>
    <comment ref="C26" authorId="0" shapeId="0" xr:uid="{00000000-0006-0000-1000-000005000000}">
      <text>
        <r>
          <rPr>
            <sz val="8"/>
            <color indexed="81"/>
            <rFont val="Tahoma"/>
            <family val="2"/>
          </rPr>
          <t>Escriba el nombre del Insecticida a utilizar Ej.  Lorsban polvo.</t>
        </r>
      </text>
    </comment>
  </commentList>
</comments>
</file>

<file path=xl/sharedStrings.xml><?xml version="1.0" encoding="utf-8"?>
<sst xmlns="http://schemas.openxmlformats.org/spreadsheetml/2006/main" count="1278" uniqueCount="350">
  <si>
    <t>Capítulo/Ítem</t>
  </si>
  <si>
    <t>Descripción</t>
  </si>
  <si>
    <t>Unidad</t>
  </si>
  <si>
    <t>Cantidad</t>
  </si>
  <si>
    <t>Precio Unitario</t>
  </si>
  <si>
    <t>Valor parcial</t>
  </si>
  <si>
    <t>1.1</t>
  </si>
  <si>
    <t>2.1</t>
  </si>
  <si>
    <t>Administración</t>
  </si>
  <si>
    <t>Imprevistos</t>
  </si>
  <si>
    <t>Utilidad</t>
  </si>
  <si>
    <t>REPUBLICA DE COLOMBIA</t>
  </si>
  <si>
    <t>ANÁLISIS DE PRECIOS UNITARIOS</t>
  </si>
  <si>
    <t>Rendimiento</t>
  </si>
  <si>
    <t>%</t>
  </si>
  <si>
    <t>UND</t>
  </si>
  <si>
    <t>Vol. Peso ó Cant.</t>
  </si>
  <si>
    <t>Distancia</t>
  </si>
  <si>
    <t>IV. MANO DE OBRA</t>
  </si>
  <si>
    <t>Sub-Total</t>
  </si>
  <si>
    <t>M3</t>
  </si>
  <si>
    <t>M2</t>
  </si>
  <si>
    <t>UTILIDAD</t>
  </si>
  <si>
    <t>TOTAL AIU</t>
  </si>
  <si>
    <t>1.2</t>
  </si>
  <si>
    <t>DISTRITO DE RIOHACHA</t>
  </si>
  <si>
    <t>Tarifa</t>
  </si>
  <si>
    <t>PRESUPUESTO OFICIAL DEL PROYECTO</t>
  </si>
  <si>
    <t>Tarifa/Hr</t>
  </si>
  <si>
    <t>Valor-Total</t>
  </si>
  <si>
    <t>Precio-Unit.</t>
  </si>
  <si>
    <t>Valor-Unit.</t>
  </si>
  <si>
    <t>Trabajador</t>
  </si>
  <si>
    <t>V. Unitario.</t>
  </si>
  <si>
    <t>Rendimiento/dia</t>
  </si>
  <si>
    <t>VALOR  COSTO TOTAL DEL PROYECTO</t>
  </si>
  <si>
    <t>ARQ. KEIDER AGUSTIN FREYLE SARMIENTO</t>
  </si>
  <si>
    <t>Secretario de Infraestructura y Servicios Públicos</t>
  </si>
  <si>
    <t>Alcaldía Mayor De Riohacha</t>
  </si>
  <si>
    <t>Secretaria de Infraestructura y Servicios Públicos Distrital</t>
  </si>
  <si>
    <t>2.2</t>
  </si>
  <si>
    <t>2.4</t>
  </si>
  <si>
    <t>2.7</t>
  </si>
  <si>
    <t>MESES</t>
  </si>
  <si>
    <t>CODIGO</t>
  </si>
  <si>
    <t>_________________________________________________</t>
  </si>
  <si>
    <t>OBRA:</t>
  </si>
  <si>
    <t>ESPECIFICACIÓN:</t>
  </si>
  <si>
    <t xml:space="preserve">ITEM: </t>
  </si>
  <si>
    <t xml:space="preserve">UNIDAD  : </t>
  </si>
  <si>
    <t>I. EQUIPOS</t>
  </si>
  <si>
    <t>II. MATERIALES EN OBRA</t>
  </si>
  <si>
    <t>III. TRANSPORTES</t>
  </si>
  <si>
    <t>Material</t>
  </si>
  <si>
    <t>Total Costo Directo</t>
  </si>
  <si>
    <t>Objeto:</t>
  </si>
  <si>
    <t>PRESUPUESTO</t>
  </si>
  <si>
    <t>UN</t>
  </si>
  <si>
    <t>2.3</t>
  </si>
  <si>
    <t>2.5</t>
  </si>
  <si>
    <t>2.6</t>
  </si>
  <si>
    <t>2.8</t>
  </si>
  <si>
    <t>Viajes</t>
  </si>
  <si>
    <t>Mes</t>
  </si>
  <si>
    <t>GLB</t>
  </si>
  <si>
    <t xml:space="preserve">MEJORAMIENTO AMBIENTAL Y PAISAJISTICO DE LAS ZONAS VERDES EN LA AVENIDA PRIMERO DE MAYO DEL DISTRITO DE RIOHACHA, DEPARTAMENTO DE LA GUAJIRA </t>
  </si>
  <si>
    <t xml:space="preserve">DESESTRESANTE QUIMICO PARA SIEMBRA </t>
  </si>
  <si>
    <t>LTS</t>
  </si>
  <si>
    <t>0698</t>
  </si>
  <si>
    <t>Bordillos en concreto (15x30) 3000psi Incluye Ref. Long 3/8" Y Ref.Trasn. 1/4" No Incluye Preparación Del Terreno</t>
  </si>
  <si>
    <t>ML</t>
  </si>
  <si>
    <t>M3-Km</t>
  </si>
  <si>
    <t>FERRETERIA - OBRA®</t>
  </si>
  <si>
    <t xml:space="preserve">ESPECIFICACIÓN: </t>
  </si>
  <si>
    <t>010</t>
  </si>
  <si>
    <t>Retiro de material sobrante cargue manual</t>
  </si>
  <si>
    <t>I. EQUIPO</t>
  </si>
  <si>
    <t>UNIDAD</t>
  </si>
  <si>
    <t>0110</t>
  </si>
  <si>
    <t>Excavación en material común seco de 0 - 2 m manual</t>
  </si>
  <si>
    <t>Guadañadora, Cilindraje 41.5 cm3, Longitud del mango 1450 mm, Peso 7.4 kg</t>
  </si>
  <si>
    <t>h</t>
  </si>
  <si>
    <t xml:space="preserve">FUNGICIDA </t>
  </si>
  <si>
    <t>KG</t>
  </si>
  <si>
    <t>INSECTICIDA</t>
  </si>
  <si>
    <t>CC</t>
  </si>
  <si>
    <t>ABONO ORGANICO</t>
  </si>
  <si>
    <t>ABONO QUIMICO</t>
  </si>
  <si>
    <t>COMBUSTIBLE</t>
  </si>
  <si>
    <t>BOLSAS DE BASURA</t>
  </si>
  <si>
    <t>UN DE CARRO TANQUE</t>
  </si>
  <si>
    <t>viaje</t>
  </si>
  <si>
    <t>092</t>
  </si>
  <si>
    <t>Demolicion de plantilla en concreto e= 5-10 cms (no incluye retiro)</t>
  </si>
  <si>
    <t>PASTO MORADO 0,20 M (PENNISETUM RUBRUM)</t>
  </si>
  <si>
    <t xml:space="preserve">Actividades </t>
  </si>
  <si>
    <t xml:space="preserve">Insumos </t>
  </si>
  <si>
    <t>Descripcion</t>
  </si>
  <si>
    <t xml:space="preserve"> Valor Unitario </t>
  </si>
  <si>
    <t xml:space="preserve">Cantidad </t>
  </si>
  <si>
    <t>Dedicacion</t>
  </si>
  <si>
    <t>F.M</t>
  </si>
  <si>
    <t>Total</t>
  </si>
  <si>
    <t>Mano de obra calificada</t>
  </si>
  <si>
    <t>numero</t>
  </si>
  <si>
    <t>Materiales</t>
  </si>
  <si>
    <t>Equipos y herramientas</t>
  </si>
  <si>
    <t>Sembrar Palma cola de zorro (wodyetia bifurcata)</t>
  </si>
  <si>
    <t>Sembrar Duranta roja (alternanthera betzickiana)</t>
  </si>
  <si>
    <t>Sembrar Wedelia (wedelia trilobata)</t>
  </si>
  <si>
    <t>Sembrar Tu y yo (euphorbia milii)</t>
  </si>
  <si>
    <t>Sembrar Uva de playa (coccolova uvífera)</t>
  </si>
  <si>
    <t>Sembrar Agave (agave desmetiana) (alt de 20 cm)</t>
  </si>
  <si>
    <t>Sembrar Duranta limon (duranta repens)</t>
  </si>
  <si>
    <t>Sembrar Pasto morado (pennisetum rubrum)</t>
  </si>
  <si>
    <t>herramienta menor</t>
  </si>
  <si>
    <t>DESPERDICIOS</t>
  </si>
  <si>
    <t>m.o. alb 1 ayudante-1 ofi</t>
  </si>
  <si>
    <t>HC</t>
  </si>
  <si>
    <t>jornal</t>
  </si>
  <si>
    <t xml:space="preserve">% </t>
  </si>
  <si>
    <t xml:space="preserve">SUBTOTAL </t>
  </si>
  <si>
    <t>1.3</t>
  </si>
  <si>
    <t>APU ACTIVIDAD 1.10</t>
  </si>
  <si>
    <t>0688</t>
  </si>
  <si>
    <t>Material piedra blanca (gravilla) incluye transporte</t>
  </si>
  <si>
    <t>051</t>
  </si>
  <si>
    <t>E00101601</t>
  </si>
  <si>
    <t>E00101600</t>
  </si>
  <si>
    <t>m.o. alb 1 ayudante</t>
  </si>
  <si>
    <t>SUBTOTAL DEL PROYECTO</t>
  </si>
  <si>
    <t xml:space="preserve">FORMATO CADENA DE VALOR </t>
  </si>
  <si>
    <t>Nombre del Proyecto</t>
  </si>
  <si>
    <t xml:space="preserve">MEJORAMIENTO AMBIENTAL Y PAISAJISTICO DE LAS ZONAS VERDES EN LA AVENIDA PRIMERO DE MAYO DEL DISTRITO DE RIOHACHA, LA GUAJIRA </t>
  </si>
  <si>
    <t>Código del Proyecto</t>
  </si>
  <si>
    <t>Objetivo General Proyecto</t>
  </si>
  <si>
    <r>
      <t xml:space="preserve">
</t>
    </r>
    <r>
      <rPr>
        <b/>
        <sz val="10"/>
        <rFont val="Arial"/>
        <family val="2"/>
      </rPr>
      <t>Mejorar las condiciones ambientales y paisajísticas de la Avenida primero de Mayo, del Distrito de Riohacha, La Guajira.</t>
    </r>
    <r>
      <rPr>
        <b/>
        <sz val="14"/>
        <rFont val="Arial"/>
        <family val="2"/>
      </rPr>
      <t xml:space="preserve">
</t>
    </r>
  </si>
  <si>
    <t>Articulación del Objetivo General con PND</t>
  </si>
  <si>
    <t>Sectores comprometidos con la sostenibilidad y la mitigación del cambio climático</t>
  </si>
  <si>
    <t>Objetivos específicos</t>
  </si>
  <si>
    <t>Articulación de los Objetivos específicos con PND</t>
  </si>
  <si>
    <t xml:space="preserve">Producto  </t>
  </si>
  <si>
    <t>Articulación de los Productos con PND</t>
  </si>
  <si>
    <t>Indicador de Producto</t>
  </si>
  <si>
    <t>META INDICADOR DE PRODUCTO</t>
  </si>
  <si>
    <t>Unidad de Medida</t>
  </si>
  <si>
    <t xml:space="preserve">Actividad </t>
  </si>
  <si>
    <t>Indicador de Gestión</t>
  </si>
  <si>
    <t>Unidad de medida Ind. Gestion</t>
  </si>
  <si>
    <t>META INDICADOR DE GESTIÓN</t>
  </si>
  <si>
    <t>Valor de la distribución de los recursos de la vigencia atual que se debe ingresar al SUIFP de acuerdo a las actividades</t>
  </si>
  <si>
    <t>Costo por actividad</t>
  </si>
  <si>
    <t xml:space="preserve"> 0500G100 Socializaciones realizadas</t>
  </si>
  <si>
    <t>0900G218
Plántulas sembradas</t>
  </si>
  <si>
    <t xml:space="preserve"> 9900G001
 Obras De Mantenimiento De La Infraestructura Física Realizadas</t>
  </si>
  <si>
    <t xml:space="preserve"> 9900G054 Informes De Interventoria Realizados</t>
  </si>
  <si>
    <t xml:space="preserve">TOTAL COSTOS </t>
  </si>
  <si>
    <t>Realizar interventoria</t>
  </si>
  <si>
    <t>Servicio de acompañamiento a la implementación de estrategias de participación ciudadana en la gestión ambiental</t>
  </si>
  <si>
    <t>Aplicar Piedra blanca (granito) M3</t>
  </si>
  <si>
    <t>Alquiler de Carro tanque para riego diario (no incluye domingos)</t>
  </si>
  <si>
    <t>Realizar la Demolicion de plantilla en cocreto e=5-10 cms (no incluye retiro)</t>
  </si>
  <si>
    <t>Realizar Demolicion de bordillos de dimensiones de 15cms x30cms</t>
  </si>
  <si>
    <t>Construir Bordillos en concreto  (15x30)3.000psi incluye ref long 3/8 y ref trasn 1/4*No incluye reparacion del terreno</t>
  </si>
  <si>
    <t xml:space="preserve">Realizar Transporte de escombros y residuos solidos </t>
  </si>
  <si>
    <t>Realizar Excavacion en material comun seco de 0-2 m manual</t>
  </si>
  <si>
    <t>2.9</t>
  </si>
  <si>
    <t>SUBTOTAL 1</t>
  </si>
  <si>
    <t>SUBTOTAL2</t>
  </si>
  <si>
    <t>TOTAL COSTOS DIRECTOS</t>
  </si>
  <si>
    <t>ANALISIS DE PRECIOS UNITARIOS</t>
  </si>
  <si>
    <t>ACTIVIDAD 1.3:</t>
  </si>
  <si>
    <t>Costo Unitario $</t>
  </si>
  <si>
    <t xml:space="preserve">1. Número de Plántulas </t>
  </si>
  <si>
    <t>2. Porcentaje de reposición  %</t>
  </si>
  <si>
    <t>3. Cantidad de Fertilizantes / Arbol (gr.)</t>
  </si>
  <si>
    <t>15-15-15</t>
  </si>
  <si>
    <t>4. Cantidad de Hidroretenedor / Árbol (gr.)</t>
  </si>
  <si>
    <t>5. Cantidad de Correctivos / Arbol (gr.)</t>
  </si>
  <si>
    <t>Cal dolomita</t>
  </si>
  <si>
    <t>6. Cantidad de Microelementos / Arbol (gr.)</t>
  </si>
  <si>
    <t>Boro natural</t>
  </si>
  <si>
    <t>7. Cantidad de Insecticida / Ha (Kg - Lt.)</t>
  </si>
  <si>
    <t>Lorsban polvo</t>
  </si>
  <si>
    <t>7. Cantidad de abono orgànico / Arbol (m3)</t>
  </si>
  <si>
    <t xml:space="preserve">8. Costo por Jornal  </t>
  </si>
  <si>
    <t>9. Herramientas (2% de la MO)</t>
  </si>
  <si>
    <t>10. Transporte Insumos ( % de Insumos)</t>
  </si>
  <si>
    <t>CATEGORIA DE INVERSIÓN</t>
  </si>
  <si>
    <t>Valor  Unitario                          ($)</t>
  </si>
  <si>
    <t>Valor Total                            ($)</t>
  </si>
  <si>
    <t>1. COSTOS DIRECTOS</t>
  </si>
  <si>
    <t>1.1. MANO DE OBRA</t>
  </si>
  <si>
    <t>RENDIMIENTO</t>
  </si>
  <si>
    <t>Trazado</t>
  </si>
  <si>
    <t>Arboles</t>
  </si>
  <si>
    <t>Plateo</t>
  </si>
  <si>
    <t>Platos</t>
  </si>
  <si>
    <t>Ahoyado</t>
  </si>
  <si>
    <t>Hoyo</t>
  </si>
  <si>
    <t>Aplicación  de fertilizantes y correctivos</t>
  </si>
  <si>
    <t>Transporte interno de insumos</t>
  </si>
  <si>
    <t>Plantación (siembra)</t>
  </si>
  <si>
    <t xml:space="preserve">Control fitosanitario </t>
  </si>
  <si>
    <t>SUBTOTAL MANO DE OBRA</t>
  </si>
  <si>
    <t xml:space="preserve"> 1.2. INSUMOS </t>
  </si>
  <si>
    <t>Plántulas + 10% repos.</t>
  </si>
  <si>
    <t>Plántulas</t>
  </si>
  <si>
    <t>Fertilizantes</t>
  </si>
  <si>
    <t>Kgr.</t>
  </si>
  <si>
    <t>Hidroretenedor</t>
  </si>
  <si>
    <t>Correctivos</t>
  </si>
  <si>
    <t>Microelementos</t>
  </si>
  <si>
    <t xml:space="preserve">Insecticidas </t>
  </si>
  <si>
    <t>Kgr.- Lts.</t>
  </si>
  <si>
    <t>Abono orgànico</t>
  </si>
  <si>
    <t>m3</t>
  </si>
  <si>
    <t>SUBTOTAL INSUMOS</t>
  </si>
  <si>
    <t>2. HERRAMIENTAS - TRANSPORTE</t>
  </si>
  <si>
    <t xml:space="preserve">Herramientas </t>
  </si>
  <si>
    <t xml:space="preserve">Transp. Insumos </t>
  </si>
  <si>
    <t>SUBTOTAL HERRAMIENTAS - TRANSPORTE</t>
  </si>
  <si>
    <t>ACTIVIDAD 1.1:</t>
  </si>
  <si>
    <t>DESCRIPCIÓN</t>
  </si>
  <si>
    <t>CANTIDAD / DEDICACION</t>
  </si>
  <si>
    <t>COSTO UNITARIO</t>
  </si>
  <si>
    <t>VALOR TOTAL  ($)</t>
  </si>
  <si>
    <t>1. EQUIPOS</t>
  </si>
  <si>
    <t>COMPUTADOR</t>
  </si>
  <si>
    <t>MES</t>
  </si>
  <si>
    <t>PROYECTOR</t>
  </si>
  <si>
    <t>AMPLIFICACION</t>
  </si>
  <si>
    <t>2. AUDITORIO Y/O ESCENARIOS</t>
  </si>
  <si>
    <t>Núm</t>
  </si>
  <si>
    <t>3. TRANSPORTE</t>
  </si>
  <si>
    <t>TIPO DE TRANSPORTE:</t>
  </si>
  <si>
    <t>4. ALIMENTACIÓN</t>
  </si>
  <si>
    <t>DESAYUNO</t>
  </si>
  <si>
    <t>ALMUERZO</t>
  </si>
  <si>
    <t>CENA</t>
  </si>
  <si>
    <t>REFRIGERIOS</t>
  </si>
  <si>
    <t>5. HOSPEDAJE</t>
  </si>
  <si>
    <t>6. PERSONAL (mano de obra calificada, aplica sólo para casos especiales)</t>
  </si>
  <si>
    <t>Tallerista</t>
  </si>
  <si>
    <t>Auxiliar</t>
  </si>
  <si>
    <t>Personal de enlace comunitario</t>
  </si>
  <si>
    <t>Otro</t>
  </si>
  <si>
    <t>Gastos de viaje para el evento</t>
  </si>
  <si>
    <t>MATERIALES PARA EL DESARROLLO DEL EVENTO</t>
  </si>
  <si>
    <t>Papelería</t>
  </si>
  <si>
    <t>Otros insumos (pendones, cuñas radiales, entre otros)</t>
  </si>
  <si>
    <t>OTROS COSTOS ASOCIADOS A LA EJECUCIÓN DEL EVENTO</t>
  </si>
  <si>
    <t>TOTAL EVENTO</t>
  </si>
  <si>
    <t>Realizar divulgación del proyecto</t>
  </si>
  <si>
    <t>Realizar reuniones para acuerdos de conservacion</t>
  </si>
  <si>
    <t xml:space="preserve">Realizar talleres de socialización y sensibilizacion ambiental </t>
  </si>
  <si>
    <t>2.10</t>
  </si>
  <si>
    <t>2.11</t>
  </si>
  <si>
    <t>2.12</t>
  </si>
  <si>
    <t>2.13</t>
  </si>
  <si>
    <t>2.14</t>
  </si>
  <si>
    <t>2.15</t>
  </si>
  <si>
    <t>2.16</t>
  </si>
  <si>
    <t>2.17</t>
  </si>
  <si>
    <t>Tarifa/Hora</t>
  </si>
  <si>
    <t>Valla publicitaria</t>
  </si>
  <si>
    <t>Difusión en medios escritos local y departamental</t>
  </si>
  <si>
    <t>und-Km</t>
  </si>
  <si>
    <t>Transporte valla al sitio de la obra</t>
  </si>
  <si>
    <t>ACTIVIDAD 1.2:</t>
  </si>
  <si>
    <t>VALOR TOTAL UN EVENTO ($)</t>
  </si>
  <si>
    <t>VALOR TOTAL EVENTOS ($)</t>
  </si>
  <si>
    <t>Otro (Profesional área ambiental, forestal, agronomia)</t>
  </si>
  <si>
    <t>IPC PROYECTADO</t>
  </si>
  <si>
    <t>NÚMERO DE EVENTOS</t>
  </si>
  <si>
    <t>NUMERO DE DÍAS DEL EVENTO</t>
  </si>
  <si>
    <t>NUMERO DE PERSONAS POR EVENTO</t>
  </si>
  <si>
    <t>FORTALECER LA  FORMACIÓN AMBIENTAL DE LA COMUNIDAD ORIENTADA A LA CONSERVACIÓN DE LAS ZONAS VERDES</t>
  </si>
  <si>
    <t>ACTIVIDAD 2.2:</t>
  </si>
  <si>
    <t>ACTIVIDAD 2.3:</t>
  </si>
  <si>
    <t>ACTIVIDAD 2.4:</t>
  </si>
  <si>
    <t>ACTIVIDAD 2.5:</t>
  </si>
  <si>
    <t>ACTIVIDAD 2.6:</t>
  </si>
  <si>
    <t>ACTIVIDAD 2.7:</t>
  </si>
  <si>
    <t>ACTIVIDAD 2.8:</t>
  </si>
  <si>
    <t>ACTIVIDAD 2.9:</t>
  </si>
  <si>
    <t>9900G020
talleres o actividades de capacitacion realizados</t>
  </si>
  <si>
    <t>0900G162
Elementos de difusión generados para educación ambiental</t>
  </si>
  <si>
    <t>Número de estrategias</t>
  </si>
  <si>
    <t>Fortalecer la  formación ambiental de la comunidad orientada a la conservación de las zonas verdes..</t>
  </si>
  <si>
    <t xml:space="preserve">Estrategias  de participacion ciudadana en la gestion ambiental implementadas. </t>
  </si>
  <si>
    <t>ANÁLISIS DE A.I.U</t>
  </si>
  <si>
    <t>VALOR DE LOS COSTOS DIRECTOS</t>
  </si>
  <si>
    <t>A.I.U</t>
  </si>
  <si>
    <t>COSTO TOTAL DE OBRA</t>
  </si>
  <si>
    <t>BASE PARA IMPUESTOS</t>
  </si>
  <si>
    <t>ADMINISTRACIÓN</t>
  </si>
  <si>
    <t>DURACIÓN DE LA EJECUCIÓN DE LA OBRA</t>
  </si>
  <si>
    <t xml:space="preserve">IMPREVISTOS </t>
  </si>
  <si>
    <t>AUI CALCULADO</t>
  </si>
  <si>
    <t>TOTAL VALOR A.I.U ADOPTADO</t>
  </si>
  <si>
    <t>COSTOS ADMINISTRATIVOS</t>
  </si>
  <si>
    <t>VALOR MENSUAL + F.M
$</t>
  </si>
  <si>
    <t xml:space="preserve">CANTIDAD </t>
  </si>
  <si>
    <t>DEDICACIÓN MENSUAL
%</t>
  </si>
  <si>
    <t>VALOR PARCIAL
$</t>
  </si>
  <si>
    <t>% SOBRE COSTOS DIRECTOS</t>
  </si>
  <si>
    <t>PERSONAL PROFESIONAL Y TÉCNICO (Incluye Prestaciones sociales)</t>
  </si>
  <si>
    <t>GASTOS GENERALES</t>
  </si>
  <si>
    <t>GASTOS LEGALIZACIÓN</t>
  </si>
  <si>
    <t>Poliza de garantía (Cumplimiento, Estabilidad, Prestaciones sociales, Manejo de anticipo, R.Civil E)</t>
  </si>
  <si>
    <t>Tasa prima sobre el valor del contrato</t>
  </si>
  <si>
    <t>Valor asegurado</t>
  </si>
  <si>
    <t>Cumplimiento</t>
  </si>
  <si>
    <t>Amparo y prestaciones</t>
  </si>
  <si>
    <t>Amparo Anticipo</t>
  </si>
  <si>
    <t>Responsabilidad civil extracontractual</t>
  </si>
  <si>
    <t>Estabilidad de la Obra</t>
  </si>
  <si>
    <t>DESCUENTOS AL CONTRATO</t>
  </si>
  <si>
    <t>Estampilla Pro-Departamental</t>
  </si>
  <si>
    <t>Estampilla Pro-Universidad</t>
  </si>
  <si>
    <t>Estampilla Pro-Desarrollo Fronterizo
Valor del contrato o adición (sin IVA) cuya cuantia sea superior a 500 SMLV</t>
  </si>
  <si>
    <t>TOTAL COSTOS ADMINISTRATIVOS</t>
  </si>
  <si>
    <t>RESERVA PARA IMPREVISTOS</t>
  </si>
  <si>
    <t>UTILIDAD ESPERADA</t>
  </si>
  <si>
    <t>__________________________________________</t>
  </si>
  <si>
    <r>
      <t>OBJETO:</t>
    </r>
    <r>
      <rPr>
        <sz val="13"/>
        <rFont val="Arial"/>
        <family val="2"/>
      </rPr>
      <t xml:space="preserve"> MEJORAMIENTO AMBIENTAL Y PAISAJISTICO DE LAS ZONAS VERDES EN LA AVENIDA PRIMERO DE MAYO DEL DISTRITO DE RIOHACHA, DEPARTAMENTO DE LA GUAJIRA </t>
    </r>
  </si>
  <si>
    <t>Ingeniero forestal/agrónomo</t>
  </si>
  <si>
    <t>Trabajadora social</t>
  </si>
  <si>
    <t>6 MESES</t>
  </si>
  <si>
    <t>Corta setos</t>
  </si>
  <si>
    <t>Jornal</t>
  </si>
  <si>
    <t>Jardinero</t>
  </si>
  <si>
    <t>Tecnico operativo</t>
  </si>
  <si>
    <t xml:space="preserve">Realizar asistencia técnica y mantenimiento </t>
  </si>
  <si>
    <t>AUMENTAR LAS ZONAS VERDES EN LA AVENIDA PRIMERO DE MAYO</t>
  </si>
  <si>
    <t>Sembrar Pasto verde (pennisetum alba)</t>
  </si>
  <si>
    <t>Aumentar las zonas verdes en la avenida primero de mayo.</t>
  </si>
  <si>
    <t>9900G040 Asistencias Técnicas Realizadas</t>
  </si>
  <si>
    <t>Servicio de educación informal ambiental</t>
  </si>
  <si>
    <t xml:space="preserve">Personas capacitadas </t>
  </si>
  <si>
    <t>Número</t>
  </si>
  <si>
    <t xml:space="preserve">Iva sobre utilidad </t>
  </si>
  <si>
    <t>Estampilla procultura</t>
  </si>
  <si>
    <t>Estampilla prouniversidad Nal de colombia</t>
  </si>
  <si>
    <t>Contribucion obras</t>
  </si>
  <si>
    <t>Base de liquidacion : valor del contrato sin IVA</t>
  </si>
  <si>
    <t>Papeleria, Fotocopias, impresiones y estudios fotograficos</t>
  </si>
  <si>
    <t>Director de obra (ING. CIVIL )</t>
  </si>
  <si>
    <t>Residente de obra (ING. CIVIL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</si>
</sst>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_(&quot;$&quot;\ * \(#,##0\);_(&quot;$&quot;\ * &quot;-&quot;_);_(@_)"/>
    <numFmt numFmtId="165" formatCode="_(&quot;$&quot;\ * #,##0.00_);_(&quot;$&quot;\ * \(#,##0.00\);_(&quot;$&quot;\ * &quot;-&quot;??_);_(@_)"/>
    <numFmt numFmtId="166" formatCode="_(* #,##0.00_);_(* \(#,##0.00\);_(* &quot;-&quot;??_);_(@_)"/>
    <numFmt numFmtId="167" formatCode="_-* #,##0.00\ _€_-;\-* #,##0.00\ _€_-;_-* &quot;-&quot;??\ _€_-;_-@_-"/>
    <numFmt numFmtId="168" formatCode="_-&quot;$&quot;* #,##0.00_-;\-&quot;$&quot;* #,##0.00_-;_-&quot;$&quot;* &quot;-&quot;??_-;_-@_-"/>
    <numFmt numFmtId="169" formatCode="&quot;$&quot;\ #,##0"/>
    <numFmt numFmtId="170" formatCode="#,##0.000"/>
    <numFmt numFmtId="171" formatCode="#,##0.0"/>
    <numFmt numFmtId="172" formatCode="&quot;$&quot;\ #,##0.00"/>
    <numFmt numFmtId="173" formatCode="_ * #,##0.00_ ;_ * \-#,##0.00_ ;_ * &quot;-&quot;??_ ;_ @_ "/>
    <numFmt numFmtId="174" formatCode="_ [$€-2]\ * #,##0.00_ ;_ [$€-2]\ * \-#,##0.00_ ;_ [$€-2]\ * &quot;-&quot;??_ "/>
    <numFmt numFmtId="175" formatCode="[$$-240A]\ #,##0.00"/>
    <numFmt numFmtId="176" formatCode="_-&quot;$&quot;* #,##0_-;\-&quot;$&quot;* #,##0_-;_-&quot;$&quot;* &quot;-&quot;_-;_-@_-"/>
    <numFmt numFmtId="177" formatCode="&quot;$&quot;#,##0.00;\-&quot;$&quot;#,##0.00"/>
    <numFmt numFmtId="178" formatCode="0.000"/>
    <numFmt numFmtId="179" formatCode="##0"/>
    <numFmt numFmtId="180" formatCode="0.0000"/>
    <numFmt numFmtId="181" formatCode="_-* #,##0.00\ _$_-;\-* #,##0.00\ _$_-;_-* &quot;-&quot;??\ _$_-;_-@_-"/>
    <numFmt numFmtId="182" formatCode="\$#,##0.00_);\(\$#,##0.00\)"/>
    <numFmt numFmtId="183" formatCode="_-* #,##0\ &quot;Pts&quot;_-;\-* #,##0\ &quot;Pts&quot;_-;_-* &quot;-&quot;\ &quot;Pts&quot;_-;_-@_-"/>
    <numFmt numFmtId="184" formatCode="&quot;$&quot;#.00"/>
    <numFmt numFmtId="185" formatCode="_-* #,##0.00\ &quot;Pts&quot;_-;\-* #,##0.00\ &quot;Pts&quot;_-;_-* &quot;-&quot;??\ &quot;Pts&quot;_-;_-@_-"/>
    <numFmt numFmtId="186" formatCode="\$#,##0_);\(\$#,##0\)"/>
    <numFmt numFmtId="187" formatCode="\$#,##0\ ;\(\$#,##0\)"/>
    <numFmt numFmtId="188" formatCode="mmmm\ d\,\ yyyy"/>
    <numFmt numFmtId="189" formatCode="_([$€]* #,##0.00_);_([$€]* \(#,##0.00\);_([$€]* &quot;-&quot;??_);_(@_)"/>
    <numFmt numFmtId="190" formatCode="_-* #,##0.00\ [$€]_-;\-* #,##0.00\ [$€]_-;_-* &quot;-&quot;??\ [$€]_-;_-@_-"/>
    <numFmt numFmtId="191" formatCode=";;"/>
    <numFmt numFmtId="192" formatCode="000\°00&quot;´&quot;00&quot;´´&quot;"/>
    <numFmt numFmtId="193" formatCode="#."/>
    <numFmt numFmtId="194" formatCode="#0&quot;.&quot;000&quot;´&quot;000&quot;.&quot;000"/>
    <numFmt numFmtId="195" formatCode="##0&quot;.&quot;000"/>
    <numFmt numFmtId="196" formatCode="_-* #,##0.00\ _P_t_a_-;\-* #,##0.00\ _P_t_a_-;_-* &quot;-&quot;??\ _P_t_a_-;_-@_-"/>
    <numFmt numFmtId="197" formatCode="d\ &quot;de&quot;\ mmmm\ &quot;de&quot;\ yyyy"/>
    <numFmt numFmtId="198" formatCode="##0&quot;´&quot;000&quot;.&quot;000"/>
    <numFmt numFmtId="199" formatCode="_(&quot;C$&quot;* #,##0_);_(&quot;C$&quot;* \(#,##0\);_(&quot;C$&quot;* &quot;-&quot;_);_(@_)"/>
    <numFmt numFmtId="200" formatCode="_ &quot;$&quot;* #,##0.00_ ;_ &quot;$&quot;* \-#,##0.00_ ;_ &quot;$&quot;* &quot;-&quot;??_ ;_ @_ "/>
    <numFmt numFmtId="201" formatCode="_ &quot;$&quot;\ * #,##0.00_ ;_ &quot;$&quot;\ * \-#,##0.00_ ;_ &quot;$&quot;\ * &quot;-&quot;??_ ;_ @_ "/>
    <numFmt numFmtId="202" formatCode="_(&quot;C$&quot;* #,##0.00_);_(&quot;C$&quot;* \(#,##0.00\);_(&quot;C$&quot;* &quot;-&quot;??_);_(@_)"/>
    <numFmt numFmtId="203" formatCode="_-* #,##0.00\ &quot;€&quot;_-;\-* #,##0.00\ &quot;€&quot;_-;_-* &quot;-&quot;??\ &quot;€&quot;_-;_-@_-"/>
    <numFmt numFmtId="204" formatCode="#0&quot;.&quot;"/>
    <numFmt numFmtId="205" formatCode="%#.00"/>
    <numFmt numFmtId="206" formatCode="#,##0.0000"/>
    <numFmt numFmtId="207" formatCode="[$$-240A]#,##0"/>
    <numFmt numFmtId="208" formatCode="_-* #,##0.0_-;\-* #,##0.0_-;_-* &quot;-&quot;??_-;_-@_-"/>
    <numFmt numFmtId="209" formatCode="_-&quot;$&quot;\ * #,##0.0_-;\-&quot;$&quot;\ * #,##0.0_-;_-&quot;$&quot;\ * &quot;-&quot;??_-;_-@_-"/>
    <numFmt numFmtId="210" formatCode="_(&quot;$&quot;\ * #,##0_);_(&quot;$&quot;\ * \(#,##0\);_(&quot;$&quot;\ * &quot;-&quot;??_);_(@_)"/>
    <numFmt numFmtId="211" formatCode="_-&quot;$&quot;* #,##0_-;\-&quot;$&quot;* #,##0_-;_-&quot;$&quot;* &quot;-&quot;??_-;_-@_-"/>
    <numFmt numFmtId="212" formatCode="_-* #,##0_-;\-* #,##0_-;_-* &quot;-&quot;??_-;_-@_-"/>
    <numFmt numFmtId="213" formatCode="_ * #,##0_ ;_ * \-#,##0_ ;_ * &quot;-&quot;??_ ;_ @_ "/>
    <numFmt numFmtId="214" formatCode="#,##0.00_);\-#,##0.00"/>
    <numFmt numFmtId="215" formatCode="0.0%"/>
    <numFmt numFmtId="216" formatCode="0.000%"/>
    <numFmt numFmtId="217" formatCode="0.0000000"/>
    <numFmt numFmtId="218" formatCode="_(* #,##0_);_(* \(#,##0\);_(* &quot;-&quot;??_);_(@_)"/>
    <numFmt numFmtId="219" formatCode="0.00000000"/>
    <numFmt numFmtId="220" formatCode="0.000000"/>
  </numFmts>
  <fonts count="117"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name val="Arial"/>
      <family val="2"/>
    </font>
    <font>
      <sz val="11"/>
      <color indexed="8"/>
      <name val="Calibri"/>
      <family val="2"/>
    </font>
    <font>
      <sz val="10"/>
      <name val="Arial"/>
      <family val="2"/>
    </font>
    <font>
      <b/>
      <sz val="16"/>
      <name val="Calibri"/>
      <family val="2"/>
      <scheme val="minor"/>
    </font>
    <font>
      <sz val="12"/>
      <color theme="1"/>
      <name val="Calibri"/>
      <family val="2"/>
      <scheme val="minor"/>
    </font>
    <font>
      <b/>
      <sz val="12"/>
      <color theme="1"/>
      <name val="Calibri"/>
      <family val="2"/>
      <scheme val="minor"/>
    </font>
    <font>
      <b/>
      <sz val="14"/>
      <name val="Calibri"/>
      <family val="2"/>
      <scheme val="minor"/>
    </font>
    <font>
      <sz val="11"/>
      <name val="Calibri"/>
      <family val="2"/>
      <scheme val="minor"/>
    </font>
    <font>
      <sz val="10"/>
      <color indexed="8"/>
      <name val="MS Sans Serif"/>
      <family val="2"/>
    </font>
    <font>
      <sz val="7.9"/>
      <color indexed="8"/>
      <name val="Arial"/>
      <family val="2"/>
    </font>
    <font>
      <sz val="11"/>
      <color theme="1"/>
      <name val="Arial Narrow"/>
      <family val="2"/>
    </font>
    <font>
      <sz val="14"/>
      <name val="Arial Narrow"/>
      <family val="2"/>
    </font>
    <font>
      <sz val="12"/>
      <name val="Arial Narrow"/>
      <family val="2"/>
    </font>
    <font>
      <sz val="12"/>
      <name val="Arial"/>
      <family val="2"/>
    </font>
    <font>
      <b/>
      <sz val="12"/>
      <name val="Arial"/>
      <family val="2"/>
    </font>
    <font>
      <sz val="8"/>
      <name val="Arial"/>
      <family val="2"/>
    </font>
    <font>
      <b/>
      <sz val="8"/>
      <name val="Arial"/>
      <family val="2"/>
    </font>
    <font>
      <sz val="8"/>
      <name val="Calibri"/>
      <family val="2"/>
      <scheme val="minor"/>
    </font>
    <font>
      <sz val="10"/>
      <name val="Tahoma"/>
      <family val="2"/>
    </font>
    <font>
      <b/>
      <sz val="12"/>
      <name val="Arial Narrow"/>
      <family val="2"/>
    </font>
    <font>
      <b/>
      <sz val="11"/>
      <name val="Arial Narrow"/>
      <family val="2"/>
    </font>
    <font>
      <sz val="11"/>
      <name val="Arial Narrow"/>
      <family val="2"/>
    </font>
    <font>
      <sz val="10"/>
      <color indexed="8"/>
      <name val="MS Sans Serif"/>
      <family val="2"/>
    </font>
    <font>
      <sz val="10"/>
      <name val="MS Sans Serif"/>
      <family val="2"/>
    </font>
    <font>
      <sz val="10"/>
      <name val="Arial"/>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
      <color indexed="8"/>
      <name val="Courier"/>
      <family val="3"/>
    </font>
    <font>
      <sz val="10"/>
      <name val="Helv"/>
    </font>
    <font>
      <sz val="10"/>
      <color indexed="24"/>
      <name val="Arial"/>
      <family val="2"/>
    </font>
    <font>
      <b/>
      <sz val="11"/>
      <color indexed="62"/>
      <name val="Calibri"/>
      <family val="2"/>
    </font>
    <font>
      <b/>
      <sz val="11"/>
      <color indexed="8"/>
      <name val="Calibri"/>
      <family val="2"/>
    </font>
    <font>
      <sz val="11"/>
      <color indexed="62"/>
      <name val="Calibri"/>
      <family val="2"/>
    </font>
    <font>
      <sz val="10"/>
      <color indexed="8"/>
      <name val="Arial"/>
      <family val="2"/>
    </font>
    <font>
      <i/>
      <sz val="11"/>
      <color indexed="23"/>
      <name val="Calibri"/>
      <family val="2"/>
    </font>
    <font>
      <b/>
      <sz val="18"/>
      <name val="Arial"/>
      <family val="2"/>
    </font>
    <font>
      <b/>
      <sz val="18"/>
      <color indexed="24"/>
      <name val="Arial"/>
      <family val="2"/>
    </font>
    <font>
      <b/>
      <sz val="12"/>
      <color indexed="24"/>
      <name val="Arial"/>
      <family val="2"/>
    </font>
    <font>
      <b/>
      <sz val="11"/>
      <color indexed="56"/>
      <name val="Calibri"/>
      <family val="2"/>
    </font>
    <font>
      <b/>
      <sz val="1"/>
      <color indexed="8"/>
      <name val="Courier"/>
      <family val="3"/>
    </font>
    <font>
      <u/>
      <sz val="7.5"/>
      <color indexed="12"/>
      <name val="Arial"/>
      <family val="2"/>
    </font>
    <font>
      <u/>
      <sz val="10"/>
      <color indexed="12"/>
      <name val="Arial"/>
      <family val="2"/>
    </font>
    <font>
      <sz val="11"/>
      <color indexed="52"/>
      <name val="Calibri"/>
      <family val="2"/>
    </font>
    <font>
      <sz val="8"/>
      <color indexed="8"/>
      <name val="Times New Roman"/>
      <family val="1"/>
    </font>
    <font>
      <sz val="11"/>
      <color indexed="19"/>
      <name val="Calibri"/>
      <family val="2"/>
    </font>
    <font>
      <sz val="10"/>
      <name val="Verdana"/>
      <family val="2"/>
    </font>
    <font>
      <sz val="10"/>
      <name val="Times New Roman"/>
      <family val="1"/>
      <charset val="204"/>
    </font>
    <font>
      <b/>
      <sz val="11"/>
      <color indexed="63"/>
      <name val="Calibri"/>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sz val="11"/>
      <color theme="1"/>
      <name val="Lucida Sans"/>
      <family val="2"/>
    </font>
    <font>
      <sz val="14"/>
      <name val="Arial"/>
      <family val="2"/>
    </font>
    <font>
      <b/>
      <sz val="14"/>
      <name val="Monotype Corsiva"/>
      <family val="4"/>
    </font>
    <font>
      <b/>
      <sz val="18"/>
      <name val="Monotype Corsiva"/>
      <family val="4"/>
    </font>
    <font>
      <sz val="10"/>
      <color rgb="FF000000"/>
      <name val="Times New Roman"/>
      <family val="1"/>
    </font>
    <font>
      <sz val="11"/>
      <color indexed="8"/>
      <name val="Arial"/>
      <family val="2"/>
    </font>
    <font>
      <b/>
      <sz val="10"/>
      <color indexed="8"/>
      <name val="Arial"/>
      <family val="2"/>
    </font>
    <font>
      <b/>
      <sz val="9"/>
      <color indexed="81"/>
      <name val="Tahoma"/>
      <family val="2"/>
    </font>
    <font>
      <sz val="9"/>
      <color indexed="81"/>
      <name val="Tahoma"/>
      <family val="2"/>
    </font>
    <font>
      <b/>
      <sz val="12"/>
      <color theme="1"/>
      <name val="Arial Narrow"/>
      <family val="2"/>
    </font>
    <font>
      <sz val="8"/>
      <color rgb="FF000000"/>
      <name val="Arial"/>
      <family val="2"/>
    </font>
    <font>
      <b/>
      <sz val="15"/>
      <name val="Arial Narrow"/>
      <family val="2"/>
    </font>
    <font>
      <b/>
      <sz val="14"/>
      <name val="Arial Narrow"/>
      <family val="2"/>
    </font>
    <font>
      <b/>
      <sz val="11"/>
      <color theme="1"/>
      <name val="Arial Narrow"/>
      <family val="2"/>
    </font>
    <font>
      <sz val="8"/>
      <name val="Century Gothic"/>
      <family val="2"/>
    </font>
    <font>
      <b/>
      <sz val="11"/>
      <name val="Calibri"/>
      <family val="2"/>
    </font>
    <font>
      <b/>
      <sz val="11"/>
      <name val="Calibri"/>
      <family val="2"/>
      <scheme val="minor"/>
    </font>
    <font>
      <sz val="8"/>
      <color theme="1"/>
      <name val="Calibri"/>
      <family val="2"/>
      <scheme val="minor"/>
    </font>
    <font>
      <b/>
      <sz val="10"/>
      <color rgb="FF000000"/>
      <name val="Century"/>
      <family val="1"/>
    </font>
    <font>
      <b/>
      <sz val="12"/>
      <name val="Calibri Light"/>
      <family val="2"/>
      <scheme val="major"/>
    </font>
    <font>
      <b/>
      <sz val="9"/>
      <color rgb="FF000000"/>
      <name val="Calibri Light"/>
      <family val="2"/>
      <scheme val="major"/>
    </font>
    <font>
      <b/>
      <sz val="9"/>
      <color theme="1"/>
      <name val="Calibri Light"/>
      <family val="2"/>
      <scheme val="major"/>
    </font>
    <font>
      <b/>
      <sz val="10"/>
      <color rgb="FF000000"/>
      <name val="Calibri Light"/>
      <family val="2"/>
      <scheme val="major"/>
    </font>
    <font>
      <sz val="9"/>
      <color theme="1"/>
      <name val="Calibri Light"/>
      <family val="2"/>
      <scheme val="major"/>
    </font>
    <font>
      <sz val="9"/>
      <color rgb="FF000000"/>
      <name val="Calibri Light"/>
      <family val="2"/>
      <scheme val="major"/>
    </font>
    <font>
      <sz val="9"/>
      <name val="Calibri Light"/>
      <family val="2"/>
      <scheme val="major"/>
    </font>
    <font>
      <b/>
      <sz val="11"/>
      <color rgb="FF000000"/>
      <name val="Calibri Light"/>
      <family val="2"/>
      <scheme val="major"/>
    </font>
    <font>
      <b/>
      <sz val="14"/>
      <color theme="1"/>
      <name val="Calibri"/>
      <family val="2"/>
      <scheme val="minor"/>
    </font>
    <font>
      <b/>
      <sz val="14"/>
      <name val="Arial"/>
      <family val="2"/>
    </font>
    <font>
      <b/>
      <sz val="11"/>
      <name val="Arial"/>
      <family val="2"/>
    </font>
    <font>
      <b/>
      <sz val="14"/>
      <color rgb="FFFF0000"/>
      <name val="Arial"/>
      <family val="2"/>
    </font>
    <font>
      <sz val="11"/>
      <name val="Arial"/>
      <family val="2"/>
    </font>
    <font>
      <b/>
      <sz val="11"/>
      <color theme="1"/>
      <name val="Arial"/>
      <family val="2"/>
    </font>
    <font>
      <b/>
      <sz val="10"/>
      <name val="Arial Narrow"/>
      <family val="2"/>
    </font>
    <font>
      <sz val="10"/>
      <color indexed="10"/>
      <name val="Arial Narrow"/>
      <family val="2"/>
    </font>
    <font>
      <sz val="10"/>
      <name val="Arial Narrow"/>
      <family val="2"/>
    </font>
    <font>
      <sz val="10"/>
      <color rgb="FFFF0000"/>
      <name val="Arial Narrow"/>
      <family val="2"/>
    </font>
    <font>
      <sz val="10"/>
      <color theme="0"/>
      <name val="Arial Narrow"/>
      <family val="2"/>
    </font>
    <font>
      <sz val="10"/>
      <color indexed="12"/>
      <name val="Arial Narrow"/>
      <family val="2"/>
    </font>
    <font>
      <b/>
      <sz val="8"/>
      <name val="Arial Narrow"/>
      <family val="2"/>
    </font>
    <font>
      <sz val="8"/>
      <color indexed="81"/>
      <name val="Tahoma"/>
      <family val="2"/>
    </font>
    <font>
      <b/>
      <sz val="8"/>
      <color indexed="81"/>
      <name val="Tahoma"/>
      <family val="2"/>
    </font>
    <font>
      <b/>
      <sz val="8"/>
      <color indexed="8"/>
      <name val="Arial"/>
      <family val="2"/>
    </font>
    <font>
      <sz val="8"/>
      <color indexed="8"/>
      <name val="Arial"/>
      <family val="2"/>
    </font>
    <font>
      <sz val="8"/>
      <color indexed="10"/>
      <name val="Arial"/>
      <family val="2"/>
    </font>
    <font>
      <sz val="8"/>
      <color rgb="FFFF0000"/>
      <name val="Arial"/>
      <family val="2"/>
    </font>
    <font>
      <b/>
      <sz val="10"/>
      <color indexed="22"/>
      <name val="Arial"/>
      <family val="2"/>
    </font>
    <font>
      <sz val="8"/>
      <color indexed="10"/>
      <name val="Tahoma"/>
      <family val="2"/>
    </font>
    <font>
      <sz val="9"/>
      <color indexed="8"/>
      <name val="Arial"/>
      <family val="2"/>
    </font>
    <font>
      <b/>
      <u/>
      <sz val="14"/>
      <color indexed="8"/>
      <name val="Arial"/>
      <family val="2"/>
    </font>
    <font>
      <b/>
      <sz val="13"/>
      <name val="Arial"/>
      <family val="2"/>
    </font>
    <font>
      <sz val="13"/>
      <name val="Arial"/>
      <family val="2"/>
    </font>
    <font>
      <sz val="10"/>
      <color theme="1"/>
      <name val="Arial"/>
      <family val="2"/>
    </font>
    <font>
      <b/>
      <sz val="10"/>
      <color theme="0"/>
      <name val="Arial"/>
      <family val="2"/>
    </font>
    <font>
      <b/>
      <sz val="10"/>
      <color theme="1"/>
      <name val="Arial"/>
      <family val="2"/>
    </font>
    <font>
      <b/>
      <sz val="14"/>
      <color theme="1"/>
      <name val="Monotype Corsiva"/>
      <family val="4"/>
    </font>
  </fonts>
  <fills count="5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26"/>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4" tint="0.39997558519241921"/>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7"/>
        <bgColor indexed="64"/>
      </patternFill>
    </fill>
    <fill>
      <patternFill patternType="solid">
        <fgColor theme="4" tint="0.79998168889431442"/>
        <bgColor indexed="64"/>
      </patternFill>
    </fill>
    <fill>
      <patternFill patternType="solid">
        <fgColor theme="2"/>
        <bgColor indexed="64"/>
      </patternFill>
    </fill>
    <fill>
      <patternFill patternType="solid">
        <fgColor theme="6" tint="0.79998168889431442"/>
        <bgColor indexed="64"/>
      </patternFill>
    </fill>
    <fill>
      <patternFill patternType="solid">
        <fgColor rgb="FFFFFFCC"/>
        <bgColor indexed="64"/>
      </patternFill>
    </fill>
    <fill>
      <patternFill patternType="solid">
        <fgColor theme="0" tint="-0.499984740745262"/>
        <bgColor indexed="64"/>
      </patternFill>
    </fill>
    <fill>
      <patternFill patternType="solid">
        <fgColor theme="2" tint="-9.9978637043366805E-2"/>
        <bgColor indexed="64"/>
      </patternFill>
    </fill>
  </fills>
  <borders count="108">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auto="1"/>
      </left>
      <right style="medium">
        <color auto="1"/>
      </right>
      <top/>
      <bottom/>
      <diagonal/>
    </border>
    <border>
      <left style="medium">
        <color indexed="64"/>
      </left>
      <right style="thin">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auto="1"/>
      </left>
      <right style="thin">
        <color auto="1"/>
      </right>
      <top style="thin">
        <color auto="1"/>
      </top>
      <bottom style="thin">
        <color auto="1"/>
      </bottom>
      <diagonal/>
    </border>
    <border>
      <left/>
      <right/>
      <top style="thin">
        <color auto="1"/>
      </top>
      <bottom style="thin">
        <color indexed="64"/>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style="medium">
        <color auto="1"/>
      </right>
      <top/>
      <bottom style="medium">
        <color auto="1"/>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auto="1"/>
      </left>
      <right style="thin">
        <color auto="1"/>
      </right>
      <top style="thin">
        <color auto="1"/>
      </top>
      <bottom style="medium">
        <color indexed="64"/>
      </bottom>
      <diagonal/>
    </border>
    <border>
      <left style="thin">
        <color indexed="64"/>
      </left>
      <right style="medium">
        <color indexed="64"/>
      </right>
      <top style="thin">
        <color indexed="64"/>
      </top>
      <bottom/>
      <diagonal/>
    </border>
    <border>
      <left/>
      <right style="thin">
        <color auto="1"/>
      </right>
      <top style="thin">
        <color indexed="64"/>
      </top>
      <bottom style="thin">
        <color auto="1"/>
      </bottom>
      <diagonal/>
    </border>
    <border>
      <left style="hair">
        <color indexed="64"/>
      </left>
      <right/>
      <top/>
      <bottom/>
      <diagonal/>
    </border>
    <border>
      <left/>
      <right/>
      <top/>
      <bottom style="medium">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auto="1"/>
      </left>
      <right/>
      <top style="thin">
        <color auto="1"/>
      </top>
      <bottom style="thin">
        <color auto="1"/>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double">
        <color indexed="64"/>
      </left>
      <right style="medium">
        <color indexed="64"/>
      </right>
      <top style="medium">
        <color indexed="64"/>
      </top>
      <bottom/>
      <diagonal/>
    </border>
    <border>
      <left/>
      <right style="double">
        <color indexed="64"/>
      </right>
      <top style="medium">
        <color indexed="64"/>
      </top>
      <bottom style="thin">
        <color indexed="64"/>
      </bottom>
      <diagonal/>
    </border>
    <border>
      <left style="double">
        <color indexed="64"/>
      </left>
      <right style="medium">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medium">
        <color indexed="64"/>
      </right>
      <top/>
      <bottom style="thin">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medium">
        <color indexed="64"/>
      </right>
      <top style="medium">
        <color indexed="64"/>
      </top>
      <bottom style="medium">
        <color indexed="64"/>
      </bottom>
      <diagonal/>
    </border>
    <border>
      <left style="double">
        <color indexed="64"/>
      </left>
      <right/>
      <top style="medium">
        <color indexed="64"/>
      </top>
      <bottom/>
      <diagonal/>
    </border>
    <border>
      <left style="double">
        <color indexed="64"/>
      </left>
      <right style="double">
        <color indexed="64"/>
      </right>
      <top style="medium">
        <color indexed="64"/>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hair">
        <color indexed="64"/>
      </top>
      <bottom style="hair">
        <color indexed="64"/>
      </bottom>
      <diagonal/>
    </border>
    <border>
      <left style="double">
        <color indexed="64"/>
      </left>
      <right/>
      <top style="thin">
        <color indexed="64"/>
      </top>
      <bottom style="medium">
        <color auto="1"/>
      </bottom>
      <diagonal/>
    </border>
    <border>
      <left/>
      <right style="double">
        <color indexed="64"/>
      </right>
      <top style="thin">
        <color indexed="64"/>
      </top>
      <bottom style="medium">
        <color auto="1"/>
      </bottom>
      <diagonal/>
    </border>
    <border>
      <left style="thin">
        <color indexed="64"/>
      </left>
      <right style="thin">
        <color indexed="64"/>
      </right>
      <top style="hair">
        <color indexed="64"/>
      </top>
      <bottom/>
      <diagonal/>
    </border>
  </borders>
  <cellStyleXfs count="461">
    <xf numFmtId="0" fontId="0" fillId="0" borderId="0"/>
    <xf numFmtId="41"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165" fontId="5" fillId="0" borderId="0" applyFont="0" applyFill="0" applyBorder="0" applyAlignment="0" applyProtection="0"/>
    <xf numFmtId="0" fontId="6" fillId="0" borderId="0" applyFont="0" applyFill="0" applyBorder="0" applyAlignment="0" applyProtection="0"/>
    <xf numFmtId="9" fontId="5" fillId="0" borderId="0" applyFont="0" applyFill="0" applyBorder="0" applyAlignment="0" applyProtection="0"/>
    <xf numFmtId="166" fontId="5" fillId="0" borderId="0" applyFont="0" applyFill="0" applyBorder="0" applyAlignment="0" applyProtection="0"/>
    <xf numFmtId="173" fontId="6" fillId="0" borderId="0" applyFont="0" applyFill="0" applyBorder="0" applyAlignment="0" applyProtection="0"/>
    <xf numFmtId="0" fontId="6" fillId="0" borderId="0"/>
    <xf numFmtId="9" fontId="6" fillId="0" borderId="0" applyFont="0" applyFill="0" applyBorder="0" applyAlignment="0" applyProtection="0"/>
    <xf numFmtId="0" fontId="8" fillId="0" borderId="0"/>
    <xf numFmtId="174" fontId="6" fillId="0" borderId="0"/>
    <xf numFmtId="41"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1" fontId="1" fillId="0" borderId="0" applyFont="0" applyFill="0" applyBorder="0" applyAlignment="0" applyProtection="0"/>
    <xf numFmtId="43" fontId="5"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xf numFmtId="0" fontId="1" fillId="0" borderId="0"/>
    <xf numFmtId="0" fontId="1" fillId="0" borderId="0"/>
    <xf numFmtId="0" fontId="6" fillId="0" borderId="0"/>
    <xf numFmtId="43" fontId="1" fillId="0" borderId="0" applyFont="0" applyFill="0" applyBorder="0" applyAlignment="0" applyProtection="0"/>
    <xf numFmtId="0" fontId="12" fillId="0" borderId="0"/>
    <xf numFmtId="9" fontId="13" fillId="0" borderId="0" applyFont="0" applyFill="0" applyBorder="0" applyAlignment="0" applyProtection="0"/>
    <xf numFmtId="0" fontId="6" fillId="0" borderId="0"/>
    <xf numFmtId="9" fontId="1" fillId="0" borderId="0" applyFont="0" applyFill="0" applyBorder="0" applyAlignment="0" applyProtection="0"/>
    <xf numFmtId="166" fontId="5" fillId="0" borderId="0" applyFont="0" applyFill="0" applyBorder="0" applyAlignment="0" applyProtection="0"/>
    <xf numFmtId="0" fontId="26" fillId="0" borderId="0"/>
    <xf numFmtId="0" fontId="6" fillId="0" borderId="0"/>
    <xf numFmtId="174"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0" fontId="6" fillId="0" borderId="0" applyFont="0" applyFill="0" applyBorder="0" applyAlignment="0" applyProtection="0"/>
    <xf numFmtId="43" fontId="6" fillId="0" borderId="0" applyFont="0" applyFill="0" applyBorder="0" applyAlignment="0" applyProtection="0"/>
    <xf numFmtId="173" fontId="6" fillId="0" borderId="0" applyFont="0" applyFill="0" applyBorder="0" applyAlignment="0" applyProtection="0"/>
    <xf numFmtId="177" fontId="6" fillId="0" borderId="0" applyFont="0" applyFill="0" applyBorder="0" applyAlignment="0" applyProtection="0"/>
    <xf numFmtId="43" fontId="5" fillId="0" borderId="0" applyFont="0" applyFill="0" applyBorder="0" applyAlignment="0" applyProtection="0"/>
    <xf numFmtId="177" fontId="6" fillId="0" borderId="0" applyFont="0" applyFill="0" applyBorder="0" applyAlignment="0" applyProtection="0"/>
    <xf numFmtId="43" fontId="5" fillId="0" borderId="0" applyFont="0" applyFill="0" applyBorder="0" applyAlignment="0" applyProtection="0"/>
    <xf numFmtId="173" fontId="6" fillId="0" borderId="0" applyFont="0" applyFill="0" applyBorder="0" applyAlignment="0" applyProtection="0"/>
    <xf numFmtId="43" fontId="5" fillId="0" borderId="0" applyFont="0" applyFill="0" applyBorder="0" applyAlignment="0" applyProtection="0"/>
    <xf numFmtId="173" fontId="6"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65" fontId="5"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0" fontId="6" fillId="0" borderId="0"/>
    <xf numFmtId="0" fontId="22" fillId="0" borderId="0"/>
    <xf numFmtId="0" fontId="6" fillId="0" borderId="0"/>
    <xf numFmtId="0" fontId="6" fillId="0" borderId="0"/>
    <xf numFmtId="0" fontId="6" fillId="0" borderId="0"/>
    <xf numFmtId="0" fontId="6" fillId="0" borderId="0"/>
    <xf numFmtId="0" fontId="6" fillId="0" borderId="0"/>
    <xf numFmtId="0" fontId="1" fillId="0" borderId="0"/>
    <xf numFmtId="0" fontId="27" fillId="0" borderId="0"/>
    <xf numFmtId="0" fontId="27" fillId="0" borderId="0"/>
    <xf numFmtId="0" fontId="27" fillId="0" borderId="0"/>
    <xf numFmtId="0" fontId="6" fillId="0" borderId="0" applyAlignment="0"/>
    <xf numFmtId="0" fontId="6" fillId="0" borderId="0"/>
    <xf numFmtId="0" fontId="6" fillId="0" borderId="0"/>
    <xf numFmtId="9" fontId="6" fillId="0" borderId="0" applyFont="0" applyFill="0" applyBorder="0" applyAlignment="0" applyProtection="0"/>
    <xf numFmtId="41" fontId="1" fillId="0" borderId="0" applyFont="0" applyFill="0" applyBorder="0" applyAlignment="0" applyProtection="0"/>
    <xf numFmtId="0" fontId="1" fillId="0" borderId="0"/>
    <xf numFmtId="41" fontId="12" fillId="0" borderId="0" applyFont="0" applyFill="0" applyBorder="0" applyAlignment="0" applyProtection="0"/>
    <xf numFmtId="0" fontId="6" fillId="0" borderId="0"/>
    <xf numFmtId="9" fontId="12" fillId="0" borderId="0" applyFont="0" applyFill="0" applyBorder="0" applyAlignment="0" applyProtection="0"/>
    <xf numFmtId="0" fontId="6" fillId="0" borderId="0"/>
    <xf numFmtId="0" fontId="12" fillId="0" borderId="0"/>
    <xf numFmtId="43" fontId="1" fillId="0" borderId="0" applyFont="0" applyFill="0" applyBorder="0" applyAlignment="0" applyProtection="0"/>
    <xf numFmtId="164" fontId="5" fillId="0" borderId="0" applyFont="0" applyFill="0" applyBorder="0" applyAlignment="0" applyProtection="0"/>
    <xf numFmtId="0" fontId="6" fillId="0" borderId="0"/>
    <xf numFmtId="9" fontId="6" fillId="0" borderId="0" applyFont="0" applyFill="0" applyBorder="0" applyAlignment="0" applyProtection="0"/>
    <xf numFmtId="41" fontId="6" fillId="0" borderId="0" applyFont="0" applyFill="0" applyBorder="0" applyAlignment="0" applyProtection="0"/>
    <xf numFmtId="176" fontId="6"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8" fillId="0" borderId="0" applyFont="0" applyFill="0" applyBorder="0" applyAlignment="0" applyProtection="0"/>
    <xf numFmtId="41" fontId="8" fillId="0" borderId="0" applyFont="0" applyFill="0" applyBorder="0" applyAlignment="0" applyProtection="0"/>
    <xf numFmtId="41" fontId="26"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77"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68" fontId="1" fillId="0" borderId="0" applyFont="0" applyFill="0" applyBorder="0" applyAlignment="0" applyProtection="0"/>
    <xf numFmtId="176" fontId="1" fillId="0" borderId="0" applyFont="0" applyFill="0" applyBorder="0" applyAlignment="0" applyProtection="0"/>
    <xf numFmtId="168" fontId="5" fillId="0" borderId="0" applyFont="0" applyFill="0" applyBorder="0" applyAlignment="0" applyProtection="0"/>
    <xf numFmtId="165" fontId="5" fillId="0" borderId="0" applyFont="0" applyFill="0" applyBorder="0" applyAlignment="0" applyProtection="0"/>
    <xf numFmtId="0" fontId="6" fillId="0" borderId="0"/>
    <xf numFmtId="0" fontId="26" fillId="0" borderId="0"/>
    <xf numFmtId="0" fontId="22" fillId="0" borderId="0"/>
    <xf numFmtId="174" fontId="6" fillId="0" borderId="0"/>
    <xf numFmtId="0" fontId="6" fillId="0" borderId="0"/>
    <xf numFmtId="0" fontId="8" fillId="0" borderId="0"/>
    <xf numFmtId="0" fontId="6" fillId="0" borderId="0"/>
    <xf numFmtId="0" fontId="27" fillId="0" borderId="0"/>
    <xf numFmtId="9" fontId="26" fillId="0" borderId="0" applyFont="0" applyFill="0" applyBorder="0" applyAlignment="0" applyProtection="0"/>
    <xf numFmtId="42" fontId="1" fillId="0" borderId="0" applyFont="0" applyFill="0" applyBorder="0" applyAlignment="0" applyProtection="0"/>
    <xf numFmtId="0" fontId="1" fillId="0" borderId="0"/>
    <xf numFmtId="0" fontId="28" fillId="0" borderId="0"/>
    <xf numFmtId="43" fontId="6" fillId="0" borderId="0" applyFont="0" applyFill="0" applyBorder="0" applyAlignment="0" applyProtection="0"/>
    <xf numFmtId="0" fontId="5" fillId="0" borderId="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7"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2" fontId="6" fillId="0" borderId="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6" fillId="14" borderId="0" applyNumberFormat="0" applyBorder="0" applyAlignment="0" applyProtection="0"/>
    <xf numFmtId="0" fontId="29" fillId="17" borderId="0" applyNumberFormat="0" applyBorder="0" applyAlignment="0" applyProtection="0"/>
    <xf numFmtId="0" fontId="29" fillId="12" borderId="0" applyNumberFormat="0" applyBorder="0" applyAlignment="0" applyProtection="0"/>
    <xf numFmtId="0" fontId="29" fillId="13"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29" fillId="9" borderId="0" applyNumberFormat="0" applyBorder="0" applyAlignment="0" applyProtection="0"/>
    <xf numFmtId="0" fontId="29" fillId="21" borderId="0" applyNumberFormat="0" applyBorder="0" applyAlignment="0" applyProtection="0">
      <alignment vertical="top"/>
    </xf>
    <xf numFmtId="0" fontId="29" fillId="15" borderId="0" applyNumberFormat="0" applyBorder="0" applyAlignment="0" applyProtection="0"/>
    <xf numFmtId="0" fontId="29" fillId="6" borderId="0" applyNumberFormat="0" applyBorder="0" applyAlignment="0" applyProtection="0"/>
    <xf numFmtId="0" fontId="29" fillId="9" borderId="0" applyNumberFormat="0" applyBorder="0" applyAlignment="0" applyProtection="0"/>
    <xf numFmtId="0" fontId="17" fillId="12" borderId="0" applyNumberFormat="0" applyBorder="0" applyAlignment="0" applyProtection="0"/>
    <xf numFmtId="0" fontId="29" fillId="22" borderId="0" applyNumberFormat="0" applyBorder="0" applyAlignment="0" applyProtection="0"/>
    <xf numFmtId="0" fontId="29" fillId="23" borderId="0" applyNumberFormat="0" applyBorder="0" applyAlignment="0" applyProtection="0"/>
    <xf numFmtId="0" fontId="29" fillId="24"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29" fillId="21" borderId="0" applyNumberFormat="0" applyBorder="0" applyAlignment="0" applyProtection="0"/>
    <xf numFmtId="0" fontId="30" fillId="6" borderId="0" applyNumberFormat="0" applyBorder="0" applyAlignment="0" applyProtection="0"/>
    <xf numFmtId="0" fontId="31" fillId="9" borderId="0" applyNumberFormat="0" applyBorder="0" applyAlignment="0" applyProtection="0"/>
    <xf numFmtId="0" fontId="32" fillId="25" borderId="34" applyNumberFormat="0" applyAlignment="0" applyProtection="0"/>
    <xf numFmtId="0" fontId="33" fillId="26" borderId="34" applyNumberFormat="0" applyAlignment="0" applyProtection="0"/>
    <xf numFmtId="0" fontId="34" fillId="27" borderId="35" applyNumberFormat="0" applyAlignment="0" applyProtection="0"/>
    <xf numFmtId="0" fontId="35" fillId="0" borderId="36" applyNumberFormat="0" applyFill="0" applyAlignment="0" applyProtection="0"/>
    <xf numFmtId="0" fontId="34" fillId="27" borderId="35" applyNumberFormat="0" applyAlignment="0" applyProtection="0"/>
    <xf numFmtId="179" fontId="19" fillId="0" borderId="31">
      <alignment horizontal="right"/>
    </xf>
    <xf numFmtId="2" fontId="19" fillId="0" borderId="0"/>
    <xf numFmtId="178" fontId="19" fillId="0" borderId="0"/>
    <xf numFmtId="180" fontId="20" fillId="0" borderId="0"/>
    <xf numFmtId="179" fontId="19" fillId="0" borderId="31">
      <alignment horizontal="right"/>
    </xf>
    <xf numFmtId="39" fontId="6" fillId="0" borderId="0" applyFill="0" applyBorder="0" applyAlignment="0" applyProtection="0"/>
    <xf numFmtId="4" fontId="36" fillId="0" borderId="0">
      <protection locked="0"/>
    </xf>
    <xf numFmtId="181" fontId="6" fillId="0" borderId="0" applyFont="0" applyFill="0" applyBorder="0" applyAlignment="0" applyProtection="0"/>
    <xf numFmtId="37" fontId="6" fillId="0" borderId="0" applyFill="0" applyBorder="0" applyAlignment="0" applyProtection="0"/>
    <xf numFmtId="0" fontId="37" fillId="0" borderId="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3" fontId="38" fillId="0" borderId="0" applyFont="0" applyFill="0" applyBorder="0" applyAlignment="0" applyProtection="0"/>
    <xf numFmtId="0" fontId="37" fillId="0" borderId="0"/>
    <xf numFmtId="0" fontId="37" fillId="0" borderId="0"/>
    <xf numFmtId="182" fontId="6" fillId="0" borderId="0" applyFill="0" applyBorder="0" applyAlignment="0" applyProtection="0"/>
    <xf numFmtId="183" fontId="6" fillId="0" borderId="0" applyFont="0" applyFill="0" applyBorder="0" applyAlignment="0" applyProtection="0"/>
    <xf numFmtId="184" fontId="36" fillId="0" borderId="0">
      <protection locked="0"/>
    </xf>
    <xf numFmtId="184" fontId="36" fillId="0" borderId="0">
      <protection locked="0"/>
    </xf>
    <xf numFmtId="184" fontId="36" fillId="0" borderId="0">
      <protection locked="0"/>
    </xf>
    <xf numFmtId="184" fontId="36" fillId="0" borderId="0">
      <protection locked="0"/>
    </xf>
    <xf numFmtId="184" fontId="36" fillId="0" borderId="0">
      <protection locked="0"/>
    </xf>
    <xf numFmtId="184" fontId="36" fillId="0" borderId="0">
      <protection locked="0"/>
    </xf>
    <xf numFmtId="184" fontId="36" fillId="0" borderId="0">
      <protection locked="0"/>
    </xf>
    <xf numFmtId="184" fontId="36" fillId="0" borderId="0">
      <protection locked="0"/>
    </xf>
    <xf numFmtId="185" fontId="6" fillId="0" borderId="0" applyFont="0" applyFill="0" applyBorder="0" applyAlignment="0" applyProtection="0"/>
    <xf numFmtId="186" fontId="6" fillId="0" borderId="0" applyFill="0" applyBorder="0" applyAlignment="0" applyProtection="0"/>
    <xf numFmtId="187" fontId="38" fillId="0" borderId="0" applyFont="0" applyFill="0" applyBorder="0" applyAlignment="0" applyProtection="0"/>
    <xf numFmtId="188" fontId="6" fillId="0" borderId="0" applyFill="0" applyBorder="0" applyAlignment="0" applyProtection="0"/>
    <xf numFmtId="0" fontId="38" fillId="0" borderId="0" applyFont="0" applyFill="0" applyBorder="0" applyAlignment="0" applyProtection="0"/>
    <xf numFmtId="0" fontId="39" fillId="0" borderId="0" applyNumberFormat="0" applyFill="0" applyBorder="0" applyAlignment="0" applyProtection="0"/>
    <xf numFmtId="0" fontId="40" fillId="28" borderId="0" applyNumberFormat="0" applyBorder="0" applyAlignment="0" applyProtection="0"/>
    <xf numFmtId="0" fontId="40" fillId="29" borderId="0" applyNumberFormat="0" applyBorder="0" applyAlignment="0" applyProtection="0"/>
    <xf numFmtId="0" fontId="40" fillId="30"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29" fillId="32" borderId="0" applyNumberFormat="0" applyBorder="0" applyAlignment="0" applyProtection="0"/>
    <xf numFmtId="0" fontId="29"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29" fillId="36" borderId="0" applyNumberFormat="0" applyBorder="0" applyAlignment="0" applyProtection="0"/>
    <xf numFmtId="0" fontId="29" fillId="21" borderId="0" applyNumberFormat="0" applyBorder="0" applyAlignment="0" applyProtection="0"/>
    <xf numFmtId="0" fontId="5" fillId="34" borderId="0" applyNumberFormat="0" applyBorder="0" applyAlignment="0" applyProtection="0"/>
    <xf numFmtId="0" fontId="5" fillId="37" borderId="0" applyNumberFormat="0" applyBorder="0" applyAlignment="0" applyProtection="0"/>
    <xf numFmtId="0" fontId="29" fillId="35" borderId="0" applyNumberFormat="0" applyBorder="0" applyAlignment="0" applyProtection="0"/>
    <xf numFmtId="0" fontId="29" fillId="15" borderId="0" applyNumberFormat="0" applyBorder="0" applyAlignment="0" applyProtection="0"/>
    <xf numFmtId="0" fontId="5" fillId="31" borderId="0" applyNumberFormat="0" applyBorder="0" applyAlignment="0" applyProtection="0"/>
    <xf numFmtId="0" fontId="5" fillId="35" borderId="0" applyNumberFormat="0" applyBorder="0" applyAlignment="0" applyProtection="0"/>
    <xf numFmtId="0" fontId="29" fillId="35" borderId="0" applyNumberFormat="0" applyBorder="0" applyAlignment="0" applyProtection="0"/>
    <xf numFmtId="0" fontId="29" fillId="38" borderId="0" applyNumberFormat="0" applyBorder="0" applyAlignment="0" applyProtection="0"/>
    <xf numFmtId="0" fontId="5" fillId="39" borderId="0" applyNumberFormat="0" applyBorder="0" applyAlignment="0" applyProtection="0"/>
    <xf numFmtId="0" fontId="5" fillId="31" borderId="0" applyNumberFormat="0" applyBorder="0" applyAlignment="0" applyProtection="0"/>
    <xf numFmtId="0" fontId="29" fillId="32" borderId="0" applyNumberFormat="0" applyBorder="0" applyAlignment="0" applyProtection="0"/>
    <xf numFmtId="0" fontId="29" fillId="19" borderId="0" applyNumberFormat="0" applyBorder="0" applyAlignment="0" applyProtection="0"/>
    <xf numFmtId="0" fontId="5" fillId="34" borderId="0" applyNumberFormat="0" applyBorder="0" applyAlignment="0" applyProtection="0"/>
    <xf numFmtId="0" fontId="5" fillId="40" borderId="0" applyNumberFormat="0" applyBorder="0" applyAlignment="0" applyProtection="0"/>
    <xf numFmtId="0" fontId="29" fillId="40" borderId="0" applyNumberFormat="0" applyBorder="0" applyAlignment="0" applyProtection="0"/>
    <xf numFmtId="0" fontId="29" fillId="23" borderId="0" applyNumberFormat="0" applyBorder="0" applyAlignment="0" applyProtection="0"/>
    <xf numFmtId="1" fontId="6" fillId="0" borderId="0"/>
    <xf numFmtId="0" fontId="41" fillId="16" borderId="34" applyNumberFormat="0" applyAlignment="0" applyProtection="0"/>
    <xf numFmtId="0" fontId="42" fillId="0" borderId="0">
      <alignment vertical="top"/>
    </xf>
    <xf numFmtId="189" fontId="6" fillId="0" borderId="0" applyFont="0" applyFill="0" applyBorder="0" applyAlignment="0" applyProtection="0"/>
    <xf numFmtId="0" fontId="6" fillId="0" borderId="0" applyFont="0" applyFill="0" applyBorder="0" applyAlignment="0" applyProtection="0"/>
    <xf numFmtId="190" fontId="6" fillId="0" borderId="0" applyFont="0" applyFill="0" applyBorder="0" applyAlignment="0" applyProtection="0"/>
    <xf numFmtId="0" fontId="5" fillId="0" borderId="0"/>
    <xf numFmtId="0" fontId="43" fillId="0" borderId="0" applyNumberFormat="0" applyFill="0" applyBorder="0" applyAlignment="0" applyProtection="0"/>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2" fontId="6" fillId="0" borderId="0" applyFill="0" applyBorder="0" applyAlignment="0" applyProtection="0"/>
    <xf numFmtId="2" fontId="38" fillId="0" borderId="0" applyFont="0" applyFill="0" applyBorder="0" applyAlignment="0" applyProtection="0"/>
    <xf numFmtId="0" fontId="31" fillId="7" borderId="0" applyNumberFormat="0" applyBorder="0" applyAlignment="0" applyProtection="0"/>
    <xf numFmtId="192" fontId="6" fillId="0" borderId="0"/>
    <xf numFmtId="0" fontId="44" fillId="0" borderId="0" applyNumberFormat="0" applyFill="0" applyBorder="0" applyAlignment="0" applyProtection="0"/>
    <xf numFmtId="0" fontId="45" fillId="0" borderId="0" applyNumberFormat="0" applyFill="0" applyBorder="0" applyAlignment="0" applyProtection="0"/>
    <xf numFmtId="0" fontId="18" fillId="0" borderId="0" applyNumberFormat="0" applyFill="0" applyBorder="0" applyAlignment="0" applyProtection="0"/>
    <xf numFmtId="0" fontId="46" fillId="0" borderId="0" applyNumberFormat="0" applyFill="0" applyBorder="0" applyAlignment="0" applyProtection="0"/>
    <xf numFmtId="0" fontId="47" fillId="0" borderId="37" applyNumberFormat="0" applyFill="0" applyAlignment="0" applyProtection="0"/>
    <xf numFmtId="0" fontId="47" fillId="0" borderId="0" applyNumberFormat="0" applyFill="0" applyBorder="0" applyAlignment="0" applyProtection="0"/>
    <xf numFmtId="193" fontId="48" fillId="0" borderId="0">
      <protection locked="0"/>
    </xf>
    <xf numFmtId="193" fontId="48" fillId="0" borderId="0">
      <protection locked="0"/>
    </xf>
    <xf numFmtId="0" fontId="49" fillId="0" borderId="0" applyNumberFormat="0" applyFill="0" applyBorder="0" applyAlignment="0" applyProtection="0">
      <alignment vertical="top"/>
      <protection locked="0"/>
    </xf>
    <xf numFmtId="0" fontId="50" fillId="0" borderId="0" applyNumberFormat="0" applyFill="0" applyBorder="0" applyAlignment="0" applyProtection="0">
      <alignment vertical="top"/>
      <protection locked="0"/>
    </xf>
    <xf numFmtId="0" fontId="30" fillId="8" borderId="0" applyNumberFormat="0" applyBorder="0" applyAlignment="0" applyProtection="0"/>
    <xf numFmtId="0" fontId="41" fillId="10" borderId="34" applyNumberFormat="0" applyAlignment="0" applyProtection="0"/>
    <xf numFmtId="0" fontId="51" fillId="0" borderId="38" applyNumberFormat="0" applyFill="0" applyAlignment="0" applyProtection="0"/>
    <xf numFmtId="194" fontId="19" fillId="0" borderId="0">
      <alignment horizontal="right"/>
    </xf>
    <xf numFmtId="195" fontId="19" fillId="0" borderId="0" applyFont="0" applyFill="0" applyBorder="0" applyAlignment="0">
      <alignment horizontal="center"/>
    </xf>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1"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41"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2"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96" fontId="6" fillId="0" borderId="0" applyFont="0" applyFill="0" applyBorder="0" applyAlignment="0" applyProtection="0"/>
    <xf numFmtId="43" fontId="6" fillId="0" borderId="0" applyFont="0" applyFill="0" applyBorder="0" applyAlignment="0" applyProtection="0"/>
    <xf numFmtId="173" fontId="6"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applyFont="0" applyFill="0" applyBorder="0" applyAlignment="0" applyProtection="0"/>
    <xf numFmtId="197"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43" fontId="1"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98" fontId="19" fillId="0" borderId="0">
      <alignment horizontal="right"/>
    </xf>
    <xf numFmtId="199" fontId="6"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176" fontId="1" fillId="0" borderId="0" applyFont="0" applyFill="0" applyBorder="0" applyAlignment="0" applyProtection="0"/>
    <xf numFmtId="42" fontId="1" fillId="0" borderId="0" applyFont="0" applyFill="0" applyBorder="0" applyAlignment="0" applyProtection="0"/>
    <xf numFmtId="175" fontId="19" fillId="0" borderId="19"/>
    <xf numFmtId="200" fontId="6" fillId="0" borderId="0"/>
    <xf numFmtId="201" fontId="6" fillId="0" borderId="0" applyFont="0" applyFill="0" applyBorder="0" applyAlignment="0" applyProtection="0"/>
    <xf numFmtId="165" fontId="1" fillId="0" borderId="0" applyFont="0" applyFill="0" applyBorder="0" applyAlignment="0" applyProtection="0"/>
    <xf numFmtId="201" fontId="6" fillId="0" borderId="0" applyFont="0" applyFill="0" applyBorder="0" applyAlignment="0" applyProtection="0"/>
    <xf numFmtId="202" fontId="6" fillId="0" borderId="0" applyFont="0" applyFill="0" applyBorder="0" applyAlignment="0" applyProtection="0"/>
    <xf numFmtId="165" fontId="1" fillId="0" borderId="0" applyFont="0" applyFill="0" applyBorder="0" applyAlignment="0" applyProtection="0"/>
    <xf numFmtId="44" fontId="52" fillId="0" borderId="0" applyFont="0" applyFill="0" applyBorder="0" applyAlignment="0" applyProtection="0"/>
    <xf numFmtId="165" fontId="1" fillId="0" borderId="0" applyFont="0" applyFill="0" applyBorder="0" applyAlignment="0" applyProtection="0"/>
    <xf numFmtId="203" fontId="6" fillId="0" borderId="0" applyFont="0" applyFill="0" applyBorder="0" applyAlignment="0" applyProtection="0"/>
    <xf numFmtId="165" fontId="5" fillId="0" borderId="0" applyFont="0" applyFill="0" applyBorder="0" applyAlignment="0" applyProtection="0"/>
    <xf numFmtId="193" fontId="6" fillId="0" borderId="0" applyFont="0" applyFill="0" applyBorder="0" applyAlignment="0" applyProtection="0"/>
    <xf numFmtId="193"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193" fontId="6" fillId="0" borderId="0" applyFont="0" applyFill="0" applyBorder="0" applyAlignment="0" applyProtection="0"/>
    <xf numFmtId="202" fontId="6" fillId="0" borderId="0" applyFont="0" applyFill="0" applyBorder="0" applyAlignment="0" applyProtection="0"/>
    <xf numFmtId="165" fontId="5"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202" fontId="6" fillId="0" borderId="0" applyFont="0" applyFill="0" applyBorder="0" applyAlignment="0" applyProtection="0"/>
    <xf numFmtId="0" fontId="53" fillId="16" borderId="0" applyNumberFormat="0" applyBorder="0" applyAlignment="0" applyProtection="0"/>
    <xf numFmtId="204" fontId="19" fillId="0" borderId="0" applyFont="0" applyFill="0" applyBorder="0" applyAlignment="0">
      <alignment horizontal="center"/>
    </xf>
    <xf numFmtId="0" fontId="6" fillId="0" borderId="0"/>
    <xf numFmtId="0" fontId="6" fillId="0" borderId="0"/>
    <xf numFmtId="0" fontId="6" fillId="0" borderId="0"/>
    <xf numFmtId="0" fontId="27" fillId="0" borderId="0"/>
    <xf numFmtId="0" fontId="54" fillId="0" borderId="0"/>
    <xf numFmtId="0" fontId="25" fillId="0" borderId="0"/>
    <xf numFmtId="0" fontId="6" fillId="0" borderId="0"/>
    <xf numFmtId="0" fontId="6" fillId="0" borderId="0"/>
    <xf numFmtId="0" fontId="6" fillId="0" borderId="0"/>
    <xf numFmtId="0" fontId="55" fillId="0" borderId="0" applyNumberFormat="0" applyFill="0" applyBorder="0" applyProtection="0">
      <alignment vertical="top" wrapText="1"/>
    </xf>
    <xf numFmtId="0" fontId="25" fillId="0" borderId="0"/>
    <xf numFmtId="0" fontId="42" fillId="0" borderId="0"/>
    <xf numFmtId="0" fontId="6" fillId="0" borderId="0"/>
    <xf numFmtId="0" fontId="6" fillId="0" borderId="0"/>
    <xf numFmtId="0" fontId="1" fillId="0" borderId="0"/>
    <xf numFmtId="0" fontId="1" fillId="0" borderId="0"/>
    <xf numFmtId="0" fontId="1" fillId="0" borderId="0"/>
    <xf numFmtId="0" fontId="1" fillId="0" borderId="0"/>
    <xf numFmtId="0" fontId="6" fillId="0" borderId="0"/>
    <xf numFmtId="0" fontId="6" fillId="14" borderId="39" applyNumberFormat="0" applyFont="0" applyAlignment="0" applyProtection="0"/>
    <xf numFmtId="0" fontId="5" fillId="14" borderId="39" applyNumberFormat="0" applyFont="0" applyAlignment="0" applyProtection="0"/>
    <xf numFmtId="0" fontId="56" fillId="25" borderId="40" applyNumberFormat="0" applyAlignment="0" applyProtection="0"/>
    <xf numFmtId="0" fontId="37" fillId="0" borderId="0"/>
    <xf numFmtId="10" fontId="6" fillId="0" borderId="0" applyFill="0" applyBorder="0" applyAlignment="0" applyProtection="0"/>
    <xf numFmtId="205" fontId="36" fillId="0" borderId="0">
      <protection locked="0"/>
    </xf>
    <xf numFmtId="10" fontId="38"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2"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5"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56" fillId="26" borderId="40" applyNumberFormat="0" applyAlignment="0" applyProtection="0"/>
    <xf numFmtId="0" fontId="35" fillId="0" borderId="0" applyNumberFormat="0" applyFill="0" applyBorder="0" applyAlignment="0" applyProtection="0"/>
    <xf numFmtId="0" fontId="43" fillId="0" borderId="0" applyNumberFormat="0" applyFill="0" applyBorder="0" applyAlignment="0" applyProtection="0"/>
    <xf numFmtId="0" fontId="57" fillId="0" borderId="0" applyNumberFormat="0" applyFill="0" applyBorder="0" applyAlignment="0" applyProtection="0"/>
    <xf numFmtId="49" fontId="4" fillId="0" borderId="0">
      <alignment horizontal="center" vertical="center"/>
    </xf>
    <xf numFmtId="0" fontId="58" fillId="0" borderId="41" applyNumberFormat="0" applyFill="0" applyAlignment="0" applyProtection="0"/>
    <xf numFmtId="0" fontId="59" fillId="0" borderId="42" applyNumberFormat="0" applyFill="0" applyAlignment="0" applyProtection="0"/>
    <xf numFmtId="0" fontId="39" fillId="0" borderId="43"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40" fillId="0" borderId="44" applyNumberFormat="0" applyFill="0" applyAlignment="0" applyProtection="0"/>
    <xf numFmtId="0" fontId="35" fillId="0" borderId="0" applyNumberForma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65" fillId="0" borderId="0"/>
    <xf numFmtId="174" fontId="1" fillId="0" borderId="0"/>
    <xf numFmtId="9" fontId="65" fillId="0" borderId="0" applyFont="0" applyFill="0" applyBorder="0" applyAlignment="0" applyProtection="0"/>
    <xf numFmtId="176" fontId="65" fillId="0" borderId="0" applyFont="0" applyFill="0" applyBorder="0" applyAlignment="0" applyProtection="0"/>
    <xf numFmtId="168" fontId="65"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6" fontId="6" fillId="0" borderId="0" applyFont="0" applyFill="0" applyBorder="0" applyAlignment="0" applyProtection="0"/>
    <xf numFmtId="165" fontId="1" fillId="0" borderId="0" applyFont="0" applyFill="0" applyBorder="0" applyAlignment="0" applyProtection="0"/>
    <xf numFmtId="174" fontId="6" fillId="0" borderId="0"/>
    <xf numFmtId="9" fontId="1" fillId="0" borderId="0" applyFont="0" applyFill="0" applyBorder="0" applyAlignment="0" applyProtection="0"/>
    <xf numFmtId="9"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6" fontId="5"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6" fontId="6" fillId="0" borderId="0" applyFont="0" applyFill="0" applyBorder="0" applyAlignment="0" applyProtection="0"/>
    <xf numFmtId="42" fontId="1" fillId="0" borderId="0" applyFont="0" applyFill="0" applyBorder="0" applyAlignment="0" applyProtection="0"/>
    <xf numFmtId="9" fontId="6" fillId="0" borderId="0" applyFont="0" applyFill="0" applyBorder="0" applyAlignment="0" applyProtection="0"/>
    <xf numFmtId="174" fontId="1" fillId="0" borderId="0"/>
    <xf numFmtId="0" fontId="65" fillId="0" borderId="0"/>
    <xf numFmtId="9" fontId="65" fillId="0" borderId="0" applyFont="0" applyFill="0" applyBorder="0" applyAlignment="0" applyProtection="0"/>
    <xf numFmtId="176" fontId="65" fillId="0" borderId="0" applyFont="0" applyFill="0" applyBorder="0" applyAlignment="0" applyProtection="0"/>
    <xf numFmtId="168" fontId="65" fillId="0" borderId="0" applyFont="0" applyFill="0" applyBorder="0" applyAlignment="0" applyProtection="0"/>
  </cellStyleXfs>
  <cellXfs count="794">
    <xf numFmtId="0" fontId="0" fillId="0" borderId="0" xfId="0"/>
    <xf numFmtId="0" fontId="14" fillId="3" borderId="0" xfId="0" applyFont="1" applyFill="1" applyAlignment="1">
      <alignment vertical="center"/>
    </xf>
    <xf numFmtId="0" fontId="3" fillId="3" borderId="0" xfId="0" applyFont="1" applyFill="1" applyAlignment="1">
      <alignment vertical="center"/>
    </xf>
    <xf numFmtId="0" fontId="0" fillId="3" borderId="0" xfId="0" applyFont="1" applyFill="1" applyAlignment="1">
      <alignment vertical="center"/>
    </xf>
    <xf numFmtId="44" fontId="3" fillId="3" borderId="0" xfId="0" applyNumberFormat="1" applyFont="1" applyFill="1" applyAlignment="1">
      <alignment vertical="center"/>
    </xf>
    <xf numFmtId="0" fontId="0" fillId="0" borderId="0" xfId="0"/>
    <xf numFmtId="43" fontId="4" fillId="0" borderId="0" xfId="432" applyFont="1" applyAlignment="1">
      <alignment vertical="center" wrapText="1"/>
    </xf>
    <xf numFmtId="43" fontId="24" fillId="0" borderId="0" xfId="432" applyFont="1" applyBorder="1" applyAlignment="1">
      <alignment horizontal="left" vertical="center" wrapText="1"/>
    </xf>
    <xf numFmtId="43" fontId="24" fillId="0" borderId="0" xfId="432" applyFont="1" applyBorder="1" applyAlignment="1">
      <alignment horizontal="center" vertical="center" wrapText="1"/>
    </xf>
    <xf numFmtId="172" fontId="61" fillId="0" borderId="0" xfId="0" applyNumberFormat="1" applyFont="1" applyAlignment="1">
      <alignment horizontal="center" vertical="center"/>
    </xf>
    <xf numFmtId="0" fontId="61" fillId="0" borderId="0" xfId="0" applyFont="1" applyAlignment="1">
      <alignment vertical="center"/>
    </xf>
    <xf numFmtId="43" fontId="4" fillId="0" borderId="0" xfId="432" applyFont="1" applyAlignment="1">
      <alignment horizontal="left" vertical="center" wrapText="1"/>
    </xf>
    <xf numFmtId="172" fontId="24" fillId="0" borderId="0" xfId="432" applyNumberFormat="1" applyFont="1" applyBorder="1" applyAlignment="1">
      <alignment horizontal="center" vertical="center" wrapText="1"/>
    </xf>
    <xf numFmtId="0" fontId="11" fillId="0" borderId="0" xfId="370" applyFont="1" applyAlignment="1">
      <alignment vertical="center"/>
    </xf>
    <xf numFmtId="0" fontId="62" fillId="0" borderId="0" xfId="0" applyFont="1"/>
    <xf numFmtId="0" fontId="16" fillId="0" borderId="0" xfId="375" applyFont="1" applyAlignment="1">
      <alignment horizontal="center" vertical="center" wrapText="1"/>
    </xf>
    <xf numFmtId="0" fontId="16" fillId="0" borderId="0" xfId="375" applyFont="1" applyAlignment="1">
      <alignment horizontal="justify" vertical="center" wrapText="1"/>
    </xf>
    <xf numFmtId="4" fontId="16" fillId="0" borderId="0" xfId="375" applyNumberFormat="1" applyFont="1" applyAlignment="1">
      <alignment horizontal="center" vertical="center" wrapText="1"/>
    </xf>
    <xf numFmtId="169" fontId="16" fillId="0" borderId="0" xfId="375" applyNumberFormat="1" applyFont="1" applyAlignment="1">
      <alignment horizontal="center" vertical="center" wrapText="1"/>
    </xf>
    <xf numFmtId="169" fontId="15" fillId="0" borderId="0" xfId="0" applyNumberFormat="1" applyFont="1" applyAlignment="1">
      <alignment horizontal="center" vertical="center"/>
    </xf>
    <xf numFmtId="0" fontId="25" fillId="0" borderId="0" xfId="0" applyFont="1" applyAlignment="1">
      <alignment horizontal="left" vertical="center"/>
    </xf>
    <xf numFmtId="0" fontId="6" fillId="0" borderId="0" xfId="26"/>
    <xf numFmtId="172" fontId="25" fillId="0" borderId="0" xfId="0" applyNumberFormat="1" applyFont="1" applyAlignment="1">
      <alignment horizontal="left" vertical="center"/>
    </xf>
    <xf numFmtId="0" fontId="25" fillId="0" borderId="0" xfId="0" applyFont="1" applyAlignment="1">
      <alignment vertical="center"/>
    </xf>
    <xf numFmtId="0" fontId="25" fillId="0" borderId="0" xfId="0" applyFont="1" applyAlignment="1">
      <alignment horizontal="center" vertical="center"/>
    </xf>
    <xf numFmtId="0" fontId="25" fillId="0" borderId="0" xfId="0" applyFont="1" applyAlignment="1">
      <alignment horizontal="center" vertical="center" wrapText="1"/>
    </xf>
    <xf numFmtId="172" fontId="25" fillId="0" borderId="0" xfId="0" applyNumberFormat="1" applyFont="1" applyAlignment="1">
      <alignment horizontal="center" vertical="center"/>
    </xf>
    <xf numFmtId="0" fontId="61" fillId="0" borderId="0" xfId="0" applyFont="1" applyAlignment="1" applyProtection="1">
      <alignment vertical="center"/>
      <protection hidden="1"/>
    </xf>
    <xf numFmtId="0" fontId="61" fillId="0" borderId="0" xfId="0" applyFont="1" applyAlignment="1" applyProtection="1">
      <alignment horizontal="justify" vertical="center"/>
      <protection hidden="1"/>
    </xf>
    <xf numFmtId="2" fontId="61" fillId="0" borderId="0" xfId="0" applyNumberFormat="1" applyFont="1" applyAlignment="1" applyProtection="1">
      <alignment horizontal="center" vertical="center"/>
      <protection hidden="1"/>
    </xf>
    <xf numFmtId="172" fontId="61" fillId="0" borderId="0" xfId="0" applyNumberFormat="1" applyFont="1" applyAlignment="1" applyProtection="1">
      <alignment horizontal="center" vertical="center"/>
      <protection hidden="1"/>
    </xf>
    <xf numFmtId="0" fontId="61" fillId="0" borderId="0" xfId="0" applyFont="1" applyAlignment="1" applyProtection="1">
      <alignment vertical="center"/>
      <protection locked="0"/>
    </xf>
    <xf numFmtId="0" fontId="25" fillId="0" borderId="0" xfId="375" applyFont="1" applyAlignment="1">
      <alignment horizontal="center" vertical="center" wrapText="1"/>
    </xf>
    <xf numFmtId="0" fontId="0" fillId="3" borderId="0" xfId="0" applyFont="1" applyFill="1" applyBorder="1" applyAlignment="1">
      <alignment vertical="center"/>
    </xf>
    <xf numFmtId="0" fontId="16" fillId="0" borderId="0" xfId="0" applyFont="1" applyAlignment="1">
      <alignment horizontal="center" vertical="center" wrapText="1"/>
    </xf>
    <xf numFmtId="0" fontId="8" fillId="3" borderId="0" xfId="0" applyFont="1" applyFill="1" applyAlignment="1">
      <alignment vertical="center"/>
    </xf>
    <xf numFmtId="0" fontId="14" fillId="3" borderId="12" xfId="0" applyFont="1" applyFill="1" applyBorder="1" applyAlignment="1">
      <alignment vertical="center"/>
    </xf>
    <xf numFmtId="0" fontId="3" fillId="3" borderId="0" xfId="0" applyFont="1" applyFill="1" applyBorder="1" applyAlignment="1">
      <alignment vertical="center"/>
    </xf>
    <xf numFmtId="0" fontId="14" fillId="3" borderId="13" xfId="0" applyFont="1" applyFill="1" applyBorder="1" applyAlignment="1">
      <alignment vertical="center"/>
    </xf>
    <xf numFmtId="0" fontId="14" fillId="3" borderId="0" xfId="0" applyFont="1" applyFill="1" applyBorder="1" applyAlignment="1">
      <alignment vertical="center"/>
    </xf>
    <xf numFmtId="0" fontId="9" fillId="3" borderId="0" xfId="0" applyFont="1" applyFill="1" applyBorder="1" applyAlignment="1" applyProtection="1">
      <alignment horizontal="center" vertical="center" wrapText="1"/>
    </xf>
    <xf numFmtId="168" fontId="2" fillId="3" borderId="0" xfId="0" applyNumberFormat="1" applyFont="1" applyFill="1" applyBorder="1" applyAlignment="1">
      <alignment vertical="center" wrapText="1"/>
    </xf>
    <xf numFmtId="0" fontId="3" fillId="3" borderId="13" xfId="0" applyFont="1" applyFill="1" applyBorder="1" applyAlignment="1">
      <alignment vertical="center"/>
    </xf>
    <xf numFmtId="0" fontId="64" fillId="3" borderId="0" xfId="9" applyFont="1" applyFill="1" applyBorder="1" applyAlignment="1">
      <alignment vertical="center"/>
    </xf>
    <xf numFmtId="0" fontId="63" fillId="3" borderId="0" xfId="9" applyFont="1" applyFill="1" applyBorder="1" applyAlignment="1">
      <alignment vertical="center"/>
    </xf>
    <xf numFmtId="0" fontId="7" fillId="3" borderId="0" xfId="0" applyFont="1" applyFill="1" applyBorder="1" applyAlignment="1" applyProtection="1">
      <alignment wrapText="1"/>
      <protection locked="0"/>
    </xf>
    <xf numFmtId="0" fontId="10" fillId="3" borderId="0" xfId="0" applyFont="1" applyFill="1" applyBorder="1" applyAlignment="1" applyProtection="1">
      <alignment vertical="center"/>
      <protection locked="0"/>
    </xf>
    <xf numFmtId="0" fontId="19" fillId="0" borderId="0" xfId="26" applyNumberFormat="1" applyFont="1"/>
    <xf numFmtId="0" fontId="20" fillId="0" borderId="1" xfId="26" applyFont="1" applyBorder="1" applyAlignment="1">
      <alignment horizontal="centerContinuous"/>
    </xf>
    <xf numFmtId="0" fontId="6" fillId="0" borderId="3" xfId="26" applyBorder="1" applyAlignment="1">
      <alignment horizontal="centerContinuous"/>
    </xf>
    <xf numFmtId="0" fontId="6" fillId="0" borderId="2" xfId="26" applyBorder="1"/>
    <xf numFmtId="0" fontId="6" fillId="0" borderId="3" xfId="26" applyBorder="1"/>
    <xf numFmtId="0" fontId="20" fillId="0" borderId="12" xfId="26" applyFont="1" applyBorder="1" applyAlignment="1">
      <alignment horizontal="centerContinuous"/>
    </xf>
    <xf numFmtId="0" fontId="19" fillId="0" borderId="13" xfId="26" applyFont="1" applyBorder="1" applyAlignment="1">
      <alignment horizontal="centerContinuous"/>
    </xf>
    <xf numFmtId="0" fontId="19" fillId="0" borderId="0" xfId="26" applyFont="1"/>
    <xf numFmtId="0" fontId="4" fillId="0" borderId="0" xfId="26" applyFont="1"/>
    <xf numFmtId="0" fontId="19" fillId="0" borderId="13" xfId="26" applyFont="1" applyBorder="1"/>
    <xf numFmtId="0" fontId="19" fillId="0" borderId="52" xfId="26" applyFont="1" applyBorder="1" applyAlignment="1">
      <alignment horizontal="centerContinuous"/>
    </xf>
    <xf numFmtId="0" fontId="19" fillId="0" borderId="54" xfId="26" applyFont="1" applyBorder="1" applyAlignment="1">
      <alignment horizontal="centerContinuous"/>
    </xf>
    <xf numFmtId="0" fontId="20" fillId="0" borderId="0" xfId="26" quotePrefix="1" applyFont="1" applyAlignment="1">
      <alignment horizontal="left"/>
    </xf>
    <xf numFmtId="0" fontId="20" fillId="0" borderId="0" xfId="26" applyFont="1" applyAlignment="1">
      <alignment horizontal="left"/>
    </xf>
    <xf numFmtId="0" fontId="20" fillId="0" borderId="0" xfId="26" applyFont="1"/>
    <xf numFmtId="1" fontId="19" fillId="0" borderId="0" xfId="26" applyNumberFormat="1" applyFont="1"/>
    <xf numFmtId="0" fontId="20" fillId="0" borderId="0" xfId="26" applyFont="1" applyAlignment="1">
      <alignment horizontal="center"/>
    </xf>
    <xf numFmtId="49" fontId="19" fillId="0" borderId="0" xfId="26" applyNumberFormat="1" applyFont="1"/>
    <xf numFmtId="0" fontId="19" fillId="0" borderId="0" xfId="26" applyFont="1" applyAlignment="1">
      <alignment horizontal="center"/>
    </xf>
    <xf numFmtId="0" fontId="19" fillId="0" borderId="28" xfId="26" applyFont="1" applyBorder="1" applyAlignment="1">
      <alignment horizontal="center"/>
    </xf>
    <xf numFmtId="0" fontId="19" fillId="0" borderId="18" xfId="26" applyFont="1" applyBorder="1" applyAlignment="1">
      <alignment horizontal="center"/>
    </xf>
    <xf numFmtId="0" fontId="19" fillId="0" borderId="15" xfId="26" applyFont="1" applyBorder="1"/>
    <xf numFmtId="0" fontId="19" fillId="0" borderId="51" xfId="26" applyFont="1" applyBorder="1" applyAlignment="1">
      <alignment horizontal="center"/>
    </xf>
    <xf numFmtId="4" fontId="19" fillId="0" borderId="49" xfId="26" applyNumberFormat="1" applyFont="1" applyBorder="1"/>
    <xf numFmtId="0" fontId="19" fillId="0" borderId="24" xfId="26" applyFont="1" applyBorder="1"/>
    <xf numFmtId="3" fontId="19" fillId="0" borderId="58" xfId="26" applyNumberFormat="1" applyFont="1" applyBorder="1" applyAlignment="1">
      <alignment horizontal="center"/>
    </xf>
    <xf numFmtId="3" fontId="19" fillId="0" borderId="58" xfId="26" applyNumberFormat="1" applyFont="1" applyBorder="1"/>
    <xf numFmtId="4" fontId="19" fillId="0" borderId="58" xfId="26" applyNumberFormat="1" applyFont="1" applyBorder="1"/>
    <xf numFmtId="4" fontId="19" fillId="0" borderId="21" xfId="26" applyNumberFormat="1" applyFont="1" applyBorder="1"/>
    <xf numFmtId="4" fontId="19" fillId="0" borderId="11" xfId="26" applyNumberFormat="1" applyFont="1" applyBorder="1"/>
    <xf numFmtId="0" fontId="19" fillId="0" borderId="29" xfId="26" applyFont="1" applyBorder="1" applyAlignment="1">
      <alignment horizontal="center"/>
    </xf>
    <xf numFmtId="4" fontId="22" fillId="0" borderId="58" xfId="453" applyNumberFormat="1" applyFont="1" applyBorder="1" applyAlignment="1">
      <alignment horizontal="center"/>
    </xf>
    <xf numFmtId="4" fontId="19" fillId="0" borderId="30" xfId="26" applyNumberFormat="1" applyFont="1" applyBorder="1"/>
    <xf numFmtId="0" fontId="19" fillId="0" borderId="55" xfId="26" applyFont="1" applyBorder="1"/>
    <xf numFmtId="0" fontId="19" fillId="0" borderId="50" xfId="26" applyFont="1" applyBorder="1"/>
    <xf numFmtId="0" fontId="19" fillId="0" borderId="56" xfId="26" applyFont="1" applyBorder="1"/>
    <xf numFmtId="0" fontId="19" fillId="0" borderId="33" xfId="26" applyFont="1" applyBorder="1"/>
    <xf numFmtId="0" fontId="19" fillId="0" borderId="27" xfId="26" applyFont="1" applyBorder="1"/>
    <xf numFmtId="0" fontId="19" fillId="0" borderId="32" xfId="26" quotePrefix="1" applyFont="1" applyBorder="1" applyAlignment="1">
      <alignment horizontal="center"/>
    </xf>
    <xf numFmtId="0" fontId="19" fillId="0" borderId="33" xfId="26" applyFont="1" applyBorder="1" applyAlignment="1">
      <alignment horizontal="center"/>
    </xf>
    <xf numFmtId="0" fontId="19" fillId="0" borderId="53" xfId="26" applyFont="1" applyBorder="1" applyAlignment="1">
      <alignment horizontal="center"/>
    </xf>
    <xf numFmtId="0" fontId="19" fillId="0" borderId="53" xfId="26" applyFont="1" applyBorder="1"/>
    <xf numFmtId="0" fontId="20" fillId="0" borderId="0" xfId="26" applyFont="1" applyAlignment="1">
      <alignment horizontal="centerContinuous"/>
    </xf>
    <xf numFmtId="0" fontId="19" fillId="0" borderId="0" xfId="26" applyFont="1" applyAlignment="1">
      <alignment horizontal="centerContinuous"/>
    </xf>
    <xf numFmtId="0" fontId="74" fillId="41" borderId="48" xfId="0" applyFont="1" applyFill="1" applyBorder="1" applyAlignment="1">
      <alignment horizontal="center" vertical="center" wrapText="1"/>
    </xf>
    <xf numFmtId="0" fontId="14" fillId="3" borderId="45" xfId="0" applyFont="1" applyFill="1" applyBorder="1" applyAlignment="1">
      <alignment vertical="center" wrapText="1"/>
    </xf>
    <xf numFmtId="0" fontId="14" fillId="3" borderId="45" xfId="0" applyFont="1" applyFill="1" applyBorder="1" applyAlignment="1">
      <alignment horizontal="center" vertical="center" wrapText="1"/>
    </xf>
    <xf numFmtId="0" fontId="72" fillId="3" borderId="52" xfId="0" applyFont="1" applyFill="1" applyBorder="1" applyAlignment="1" applyProtection="1">
      <alignment horizontal="center" vertical="center"/>
      <protection locked="0"/>
    </xf>
    <xf numFmtId="0" fontId="2" fillId="0" borderId="6" xfId="0" applyFont="1" applyBorder="1" applyAlignment="1">
      <alignment horizontal="center"/>
    </xf>
    <xf numFmtId="0" fontId="0" fillId="0" borderId="60" xfId="0" applyFont="1" applyBorder="1" applyAlignment="1">
      <alignment horizontal="center" vertical="center"/>
    </xf>
    <xf numFmtId="0" fontId="0" fillId="0" borderId="5" xfId="0" applyFont="1" applyBorder="1" applyAlignment="1">
      <alignment horizontal="center" vertical="center"/>
    </xf>
    <xf numFmtId="42" fontId="0" fillId="0" borderId="5" xfId="342" applyFont="1" applyFill="1" applyBorder="1" applyAlignment="1">
      <alignment horizontal="center" vertical="center"/>
    </xf>
    <xf numFmtId="0" fontId="70" fillId="3" borderId="16" xfId="0" applyFont="1" applyFill="1" applyBorder="1" applyAlignment="1">
      <alignment horizontal="center" vertical="center" wrapText="1"/>
    </xf>
    <xf numFmtId="0" fontId="70" fillId="3" borderId="17" xfId="0" applyFont="1" applyFill="1" applyBorder="1" applyAlignment="1">
      <alignment horizontal="center" vertical="center" wrapText="1"/>
    </xf>
    <xf numFmtId="0" fontId="70" fillId="3" borderId="18" xfId="0" applyFont="1" applyFill="1" applyBorder="1" applyAlignment="1" applyProtection="1">
      <alignment horizontal="center" vertical="center" wrapText="1"/>
    </xf>
    <xf numFmtId="42" fontId="0" fillId="0" borderId="5" xfId="342" applyFont="1" applyBorder="1" applyAlignment="1">
      <alignment horizontal="center" vertical="center"/>
    </xf>
    <xf numFmtId="0" fontId="19" fillId="0" borderId="0" xfId="26" applyNumberFormat="1" applyFont="1" applyBorder="1"/>
    <xf numFmtId="207" fontId="24" fillId="3" borderId="11" xfId="0" applyNumberFormat="1" applyFont="1" applyFill="1" applyBorder="1" applyAlignment="1">
      <alignment vertical="center"/>
    </xf>
    <xf numFmtId="0" fontId="19" fillId="0" borderId="17" xfId="26" applyFont="1" applyBorder="1" applyAlignment="1">
      <alignment horizontal="center"/>
    </xf>
    <xf numFmtId="0" fontId="19" fillId="0" borderId="54" xfId="26" applyFont="1" applyBorder="1" applyAlignment="1">
      <alignment horizontal="center"/>
    </xf>
    <xf numFmtId="0" fontId="19" fillId="0" borderId="32" xfId="26" applyFont="1" applyBorder="1" applyAlignment="1">
      <alignment horizontal="center"/>
    </xf>
    <xf numFmtId="0" fontId="19" fillId="0" borderId="48" xfId="26" applyFont="1" applyBorder="1" applyAlignment="1">
      <alignment horizontal="left"/>
    </xf>
    <xf numFmtId="0" fontId="4" fillId="0" borderId="62" xfId="26" applyFont="1" applyBorder="1"/>
    <xf numFmtId="4" fontId="22" fillId="0" borderId="45" xfId="453" applyNumberFormat="1" applyFont="1" applyBorder="1" applyAlignment="1">
      <alignment horizontal="center"/>
    </xf>
    <xf numFmtId="172" fontId="6" fillId="0" borderId="0" xfId="26" applyNumberFormat="1"/>
    <xf numFmtId="172" fontId="6" fillId="0" borderId="3" xfId="26" applyNumberFormat="1" applyBorder="1"/>
    <xf numFmtId="172" fontId="19" fillId="0" borderId="13" xfId="26" applyNumberFormat="1" applyFont="1" applyBorder="1"/>
    <xf numFmtId="172" fontId="19" fillId="0" borderId="0" xfId="26" applyNumberFormat="1" applyFont="1"/>
    <xf numFmtId="49" fontId="19" fillId="0" borderId="0" xfId="26" applyNumberFormat="1" applyFont="1" applyAlignment="1">
      <alignment vertical="center"/>
    </xf>
    <xf numFmtId="0" fontId="76" fillId="0" borderId="0" xfId="26" applyFont="1" applyAlignment="1">
      <alignment horizontal="center" vertical="center"/>
    </xf>
    <xf numFmtId="172" fontId="76" fillId="0" borderId="0" xfId="26" applyNumberFormat="1" applyFont="1" applyAlignment="1">
      <alignment vertical="center"/>
    </xf>
    <xf numFmtId="172" fontId="19" fillId="0" borderId="15" xfId="26" applyNumberFormat="1" applyFont="1" applyBorder="1"/>
    <xf numFmtId="171" fontId="19" fillId="0" borderId="45" xfId="26" applyNumberFormat="1" applyFont="1" applyBorder="1" applyAlignment="1">
      <alignment horizontal="center"/>
    </xf>
    <xf numFmtId="172" fontId="19" fillId="0" borderId="24" xfId="26" applyNumberFormat="1" applyFont="1" applyBorder="1"/>
    <xf numFmtId="3" fontId="19" fillId="0" borderId="45" xfId="26" applyNumberFormat="1" applyFont="1" applyBorder="1" applyAlignment="1">
      <alignment horizontal="center"/>
    </xf>
    <xf numFmtId="4" fontId="19" fillId="0" borderId="45" xfId="26" applyNumberFormat="1" applyFont="1" applyBorder="1"/>
    <xf numFmtId="0" fontId="19" fillId="0" borderId="45" xfId="26" applyFont="1" applyBorder="1" applyAlignment="1">
      <alignment horizontal="center"/>
    </xf>
    <xf numFmtId="3" fontId="19" fillId="0" borderId="49" xfId="26" applyNumberFormat="1" applyFont="1" applyBorder="1" applyAlignment="1">
      <alignment horizontal="right"/>
    </xf>
    <xf numFmtId="4" fontId="19" fillId="0" borderId="45" xfId="26" applyNumberFormat="1" applyFont="1" applyBorder="1" applyAlignment="1">
      <alignment horizontal="center"/>
    </xf>
    <xf numFmtId="172" fontId="19" fillId="0" borderId="11" xfId="26" applyNumberFormat="1" applyFont="1" applyBorder="1"/>
    <xf numFmtId="4" fontId="19" fillId="0" borderId="65" xfId="26" applyNumberFormat="1" applyFont="1" applyBorder="1"/>
    <xf numFmtId="206" fontId="19" fillId="0" borderId="65" xfId="26" applyNumberFormat="1" applyFont="1" applyBorder="1"/>
    <xf numFmtId="170" fontId="19" fillId="0" borderId="65" xfId="26" applyNumberFormat="1" applyFont="1" applyBorder="1"/>
    <xf numFmtId="170" fontId="19" fillId="0" borderId="66" xfId="26" applyNumberFormat="1" applyFont="1" applyBorder="1"/>
    <xf numFmtId="172" fontId="19" fillId="0" borderId="55" xfId="26" applyNumberFormat="1" applyFont="1" applyBorder="1"/>
    <xf numFmtId="0" fontId="19" fillId="0" borderId="62" xfId="26" applyFont="1" applyBorder="1"/>
    <xf numFmtId="0" fontId="19" fillId="0" borderId="23" xfId="26" applyFont="1" applyBorder="1" applyAlignment="1">
      <alignment horizontal="center"/>
    </xf>
    <xf numFmtId="208" fontId="19" fillId="0" borderId="45" xfId="433" applyNumberFormat="1" applyFont="1" applyBorder="1" applyAlignment="1">
      <alignment horizontal="left"/>
    </xf>
    <xf numFmtId="0" fontId="19" fillId="0" borderId="45" xfId="26" applyFont="1" applyBorder="1"/>
    <xf numFmtId="171" fontId="19" fillId="0" borderId="45" xfId="26" applyNumberFormat="1" applyFont="1" applyBorder="1"/>
    <xf numFmtId="170" fontId="19" fillId="0" borderId="45" xfId="10" applyNumberFormat="1" applyFont="1" applyBorder="1" applyAlignment="1">
      <alignment horizontal="center"/>
    </xf>
    <xf numFmtId="172" fontId="19" fillId="0" borderId="45" xfId="5" applyNumberFormat="1" applyFont="1" applyBorder="1"/>
    <xf numFmtId="9" fontId="19" fillId="0" borderId="45" xfId="10" applyFont="1" applyBorder="1" applyAlignment="1">
      <alignment horizontal="center"/>
    </xf>
    <xf numFmtId="172" fontId="0" fillId="0" borderId="0" xfId="0" applyNumberFormat="1"/>
    <xf numFmtId="0" fontId="2" fillId="0" borderId="0" xfId="0" applyFont="1"/>
    <xf numFmtId="0" fontId="2" fillId="0" borderId="0" xfId="0" applyFont="1" applyAlignment="1">
      <alignment wrapText="1"/>
    </xf>
    <xf numFmtId="0" fontId="77" fillId="0" borderId="0" xfId="26" applyFont="1" applyAlignment="1">
      <alignment horizontal="center"/>
    </xf>
    <xf numFmtId="172" fontId="2" fillId="0" borderId="0" xfId="0" applyNumberFormat="1" applyFont="1" applyAlignment="1">
      <alignment wrapText="1"/>
    </xf>
    <xf numFmtId="170" fontId="19" fillId="0" borderId="67" xfId="26" applyNumberFormat="1" applyFont="1" applyBorder="1" applyAlignment="1">
      <alignment horizontal="center"/>
    </xf>
    <xf numFmtId="2" fontId="19" fillId="0" borderId="67" xfId="26" applyNumberFormat="1" applyFont="1" applyBorder="1" applyAlignment="1">
      <alignment horizontal="center"/>
    </xf>
    <xf numFmtId="170" fontId="19" fillId="0" borderId="45" xfId="26" applyNumberFormat="1" applyFont="1" applyBorder="1" applyAlignment="1">
      <alignment horizontal="center"/>
    </xf>
    <xf numFmtId="170" fontId="19" fillId="0" borderId="45" xfId="26" applyNumberFormat="1" applyFont="1" applyBorder="1" applyAlignment="1">
      <alignment horizontal="right"/>
    </xf>
    <xf numFmtId="3" fontId="19" fillId="0" borderId="45" xfId="26" applyNumberFormat="1" applyFont="1" applyBorder="1"/>
    <xf numFmtId="0" fontId="0" fillId="0" borderId="12" xfId="0" applyBorder="1"/>
    <xf numFmtId="4" fontId="22" fillId="0" borderId="56" xfId="453" applyNumberFormat="1" applyFont="1" applyBorder="1"/>
    <xf numFmtId="4" fontId="22" fillId="0" borderId="60" xfId="453" applyNumberFormat="1" applyFont="1" applyBorder="1"/>
    <xf numFmtId="0" fontId="19" fillId="0" borderId="60" xfId="26" applyFont="1" applyBorder="1"/>
    <xf numFmtId="3" fontId="19" fillId="0" borderId="7" xfId="26" applyNumberFormat="1" applyFont="1" applyBorder="1" applyAlignment="1">
      <alignment horizontal="center"/>
    </xf>
    <xf numFmtId="3" fontId="19" fillId="0" borderId="7" xfId="26" applyNumberFormat="1" applyFont="1" applyBorder="1"/>
    <xf numFmtId="170" fontId="19" fillId="0" borderId="7" xfId="26" applyNumberFormat="1" applyFont="1" applyBorder="1"/>
    <xf numFmtId="4" fontId="19" fillId="0" borderId="59" xfId="26" applyNumberFormat="1" applyFont="1" applyBorder="1"/>
    <xf numFmtId="0" fontId="19" fillId="0" borderId="52" xfId="26" applyFont="1" applyBorder="1"/>
    <xf numFmtId="43" fontId="19" fillId="0" borderId="45" xfId="433" applyFont="1" applyBorder="1"/>
    <xf numFmtId="4" fontId="19" fillId="0" borderId="13" xfId="26" applyNumberFormat="1" applyFont="1" applyBorder="1"/>
    <xf numFmtId="0" fontId="78" fillId="0" borderId="0" xfId="0" applyNumberFormat="1" applyFont="1"/>
    <xf numFmtId="0" fontId="19" fillId="0" borderId="56" xfId="26" applyFont="1" applyBorder="1" applyAlignment="1">
      <alignment vertical="justify" wrapText="1"/>
    </xf>
    <xf numFmtId="4" fontId="19" fillId="0" borderId="68" xfId="26" applyNumberFormat="1" applyFont="1" applyBorder="1" applyAlignment="1">
      <alignment horizontal="center"/>
    </xf>
    <xf numFmtId="0" fontId="19" fillId="0" borderId="67" xfId="26" applyFont="1" applyBorder="1" applyAlignment="1">
      <alignment horizontal="center"/>
    </xf>
    <xf numFmtId="0" fontId="19" fillId="0" borderId="60" xfId="26" applyFont="1" applyBorder="1" applyAlignment="1">
      <alignment vertical="justify" wrapText="1"/>
    </xf>
    <xf numFmtId="0" fontId="0" fillId="0" borderId="48" xfId="0" applyBorder="1"/>
    <xf numFmtId="0" fontId="19" fillId="0" borderId="49" xfId="26" applyFont="1" applyBorder="1" applyAlignment="1">
      <alignment horizontal="center"/>
    </xf>
    <xf numFmtId="3" fontId="19" fillId="0" borderId="60" xfId="26" applyNumberFormat="1" applyFont="1" applyBorder="1" applyAlignment="1">
      <alignment horizontal="center"/>
    </xf>
    <xf numFmtId="4" fontId="22" fillId="0" borderId="49" xfId="453" applyNumberFormat="1" applyFont="1" applyBorder="1"/>
    <xf numFmtId="0" fontId="19" fillId="0" borderId="49" xfId="26" applyFont="1" applyBorder="1"/>
    <xf numFmtId="4" fontId="19" fillId="0" borderId="66" xfId="26" applyNumberFormat="1" applyFont="1" applyBorder="1"/>
    <xf numFmtId="0" fontId="19" fillId="0" borderId="20" xfId="26" applyFont="1" applyBorder="1"/>
    <xf numFmtId="0" fontId="19" fillId="0" borderId="21" xfId="26" applyFont="1" applyBorder="1"/>
    <xf numFmtId="3" fontId="19" fillId="0" borderId="57" xfId="26" applyNumberFormat="1" applyFont="1" applyBorder="1" applyAlignment="1">
      <alignment horizontal="center"/>
    </xf>
    <xf numFmtId="170" fontId="19" fillId="0" borderId="45" xfId="26" applyNumberFormat="1" applyFont="1" applyBorder="1"/>
    <xf numFmtId="0" fontId="19" fillId="0" borderId="69" xfId="26" applyFont="1" applyBorder="1"/>
    <xf numFmtId="1" fontId="78" fillId="0" borderId="0" xfId="0" applyNumberFormat="1" applyFont="1"/>
    <xf numFmtId="168" fontId="19" fillId="0" borderId="67" xfId="2" applyFont="1" applyBorder="1" applyAlignment="1">
      <alignment horizontal="center"/>
    </xf>
    <xf numFmtId="168" fontId="19" fillId="0" borderId="0" xfId="2" applyFont="1"/>
    <xf numFmtId="172" fontId="19" fillId="0" borderId="54" xfId="26" applyNumberFormat="1" applyFont="1" applyBorder="1"/>
    <xf numFmtId="0" fontId="19" fillId="0" borderId="64" xfId="26" applyFont="1" applyBorder="1" applyAlignment="1">
      <alignment horizontal="center"/>
    </xf>
    <xf numFmtId="2" fontId="19" fillId="0" borderId="45" xfId="26" applyNumberFormat="1" applyFont="1" applyBorder="1" applyAlignment="1">
      <alignment horizontal="center"/>
    </xf>
    <xf numFmtId="172" fontId="19" fillId="0" borderId="3" xfId="26" applyNumberFormat="1" applyFont="1" applyBorder="1"/>
    <xf numFmtId="168" fontId="19" fillId="0" borderId="45" xfId="2" applyFont="1" applyBorder="1" applyAlignment="1">
      <alignment horizontal="center"/>
    </xf>
    <xf numFmtId="168" fontId="19" fillId="0" borderId="49" xfId="2" applyFont="1" applyBorder="1" applyAlignment="1">
      <alignment horizontal="center"/>
    </xf>
    <xf numFmtId="0" fontId="19" fillId="0" borderId="33" xfId="26" applyFont="1" applyBorder="1" applyAlignment="1">
      <alignment vertical="justify" wrapText="1"/>
    </xf>
    <xf numFmtId="0" fontId="19" fillId="0" borderId="58" xfId="26" applyFont="1" applyBorder="1" applyAlignment="1">
      <alignment horizontal="center"/>
    </xf>
    <xf numFmtId="168" fontId="19" fillId="0" borderId="58" xfId="2" applyFont="1" applyBorder="1" applyAlignment="1">
      <alignment horizontal="center"/>
    </xf>
    <xf numFmtId="168" fontId="19" fillId="0" borderId="21" xfId="2" applyFont="1" applyBorder="1" applyAlignment="1">
      <alignment horizontal="center"/>
    </xf>
    <xf numFmtId="0" fontId="19" fillId="0" borderId="46" xfId="26" applyFont="1" applyBorder="1"/>
    <xf numFmtId="0" fontId="19" fillId="0" borderId="60" xfId="26" applyFont="1" applyBorder="1" applyAlignment="1">
      <alignment horizontal="center"/>
    </xf>
    <xf numFmtId="0" fontId="19" fillId="0" borderId="57" xfId="26" applyFont="1" applyBorder="1" applyAlignment="1">
      <alignment horizontal="center"/>
    </xf>
    <xf numFmtId="0" fontId="19" fillId="0" borderId="45" xfId="26" applyFont="1" applyBorder="1" applyAlignment="1">
      <alignment vertical="justify" wrapText="1"/>
    </xf>
    <xf numFmtId="0" fontId="19" fillId="0" borderId="58" xfId="26" applyFont="1" applyBorder="1" applyAlignment="1">
      <alignment vertical="justify" wrapText="1"/>
    </xf>
    <xf numFmtId="2" fontId="19" fillId="0" borderId="0" xfId="26" applyNumberFormat="1" applyFont="1"/>
    <xf numFmtId="0" fontId="79" fillId="0" borderId="0" xfId="0" applyFont="1" applyAlignment="1">
      <alignment vertical="center"/>
    </xf>
    <xf numFmtId="4" fontId="2" fillId="0" borderId="0" xfId="0" applyNumberFormat="1" applyFont="1" applyAlignment="1">
      <alignment wrapText="1"/>
    </xf>
    <xf numFmtId="0" fontId="19" fillId="0" borderId="68" xfId="26" applyFont="1" applyBorder="1" applyAlignment="1">
      <alignment horizontal="center"/>
    </xf>
    <xf numFmtId="4" fontId="19" fillId="0" borderId="67" xfId="26" applyNumberFormat="1" applyFont="1" applyBorder="1" applyAlignment="1">
      <alignment horizontal="center"/>
    </xf>
    <xf numFmtId="4" fontId="22" fillId="0" borderId="45" xfId="453" applyNumberFormat="1" applyFont="1" applyBorder="1"/>
    <xf numFmtId="0" fontId="19" fillId="0" borderId="58" xfId="26" applyFont="1" applyBorder="1"/>
    <xf numFmtId="4" fontId="19" fillId="0" borderId="55" xfId="26" applyNumberFormat="1" applyFont="1" applyBorder="1"/>
    <xf numFmtId="0" fontId="19" fillId="0" borderId="16" xfId="26" applyFont="1" applyBorder="1"/>
    <xf numFmtId="0" fontId="19" fillId="0" borderId="17" xfId="26" quotePrefix="1" applyFont="1" applyBorder="1" applyAlignment="1">
      <alignment horizontal="center"/>
    </xf>
    <xf numFmtId="0" fontId="19" fillId="0" borderId="48" xfId="26" applyFont="1" applyBorder="1"/>
    <xf numFmtId="0" fontId="19" fillId="0" borderId="20" xfId="26" applyFont="1" applyBorder="1" applyAlignment="1">
      <alignment horizontal="center"/>
    </xf>
    <xf numFmtId="0" fontId="19" fillId="0" borderId="21" xfId="26" applyFont="1" applyBorder="1" applyAlignment="1">
      <alignment horizontal="center"/>
    </xf>
    <xf numFmtId="0" fontId="74" fillId="4" borderId="56" xfId="0" applyFont="1" applyFill="1" applyBorder="1" applyAlignment="1">
      <alignment horizontal="right" vertical="center" wrapText="1"/>
    </xf>
    <xf numFmtId="0" fontId="74" fillId="4" borderId="46" xfId="0" applyFont="1" applyFill="1" applyBorder="1" applyAlignment="1">
      <alignment horizontal="right" vertical="center" wrapText="1"/>
    </xf>
    <xf numFmtId="0" fontId="19" fillId="0" borderId="17" xfId="26" applyFont="1" applyBorder="1" applyAlignment="1">
      <alignment horizontal="center"/>
    </xf>
    <xf numFmtId="0" fontId="19" fillId="0" borderId="54" xfId="26" applyFont="1" applyBorder="1" applyAlignment="1">
      <alignment horizontal="center"/>
    </xf>
    <xf numFmtId="0" fontId="19" fillId="0" borderId="32" xfId="26" applyFont="1" applyBorder="1" applyAlignment="1">
      <alignment horizontal="center"/>
    </xf>
    <xf numFmtId="0" fontId="19" fillId="0" borderId="48" xfId="26" applyFont="1" applyBorder="1" applyAlignment="1">
      <alignment horizontal="left"/>
    </xf>
    <xf numFmtId="0" fontId="19" fillId="0" borderId="18" xfId="26" applyFont="1" applyBorder="1" applyAlignment="1">
      <alignment horizontal="center"/>
    </xf>
    <xf numFmtId="0" fontId="81" fillId="44" borderId="11" xfId="0" applyFont="1" applyFill="1" applyBorder="1" applyAlignment="1">
      <alignment horizontal="center" vertical="center" wrapText="1"/>
    </xf>
    <xf numFmtId="0" fontId="82" fillId="44" borderId="11" xfId="0" applyFont="1" applyFill="1" applyBorder="1" applyAlignment="1">
      <alignment horizontal="center" vertical="center" wrapText="1"/>
    </xf>
    <xf numFmtId="0" fontId="84" fillId="3" borderId="54" xfId="0" applyFont="1" applyFill="1" applyBorder="1" applyAlignment="1">
      <alignment horizontal="center" vertical="center" wrapText="1"/>
    </xf>
    <xf numFmtId="176" fontId="84" fillId="3" borderId="54" xfId="108" applyFont="1" applyFill="1" applyBorder="1" applyAlignment="1">
      <alignment horizontal="center" vertical="center" wrapText="1"/>
    </xf>
    <xf numFmtId="0" fontId="85" fillId="3" borderId="55" xfId="0" applyFont="1" applyFill="1" applyBorder="1" applyAlignment="1">
      <alignment horizontal="center" vertical="center" wrapText="1"/>
    </xf>
    <xf numFmtId="9" fontId="85" fillId="3" borderId="55" xfId="0" applyNumberFormat="1" applyFont="1" applyFill="1" applyBorder="1" applyAlignment="1">
      <alignment horizontal="center" vertical="center" wrapText="1"/>
    </xf>
    <xf numFmtId="169" fontId="85" fillId="3" borderId="55" xfId="0" applyNumberFormat="1" applyFont="1" applyFill="1" applyBorder="1" applyAlignment="1">
      <alignment horizontal="center" vertical="center" wrapText="1"/>
    </xf>
    <xf numFmtId="0" fontId="84" fillId="0" borderId="54" xfId="0" applyFont="1" applyFill="1" applyBorder="1" applyAlignment="1">
      <alignment horizontal="center" vertical="center" wrapText="1"/>
    </xf>
    <xf numFmtId="176" fontId="84" fillId="0" borderId="54" xfId="108" applyFont="1" applyFill="1" applyBorder="1" applyAlignment="1">
      <alignment horizontal="center" vertical="center" wrapText="1"/>
    </xf>
    <xf numFmtId="0" fontId="85" fillId="0" borderId="55" xfId="0" applyFont="1" applyFill="1" applyBorder="1" applyAlignment="1">
      <alignment horizontal="center" vertical="center" wrapText="1"/>
    </xf>
    <xf numFmtId="0" fontId="86" fillId="3" borderId="54" xfId="0" applyFont="1" applyFill="1" applyBorder="1" applyAlignment="1">
      <alignment horizontal="center" vertical="center" wrapText="1"/>
    </xf>
    <xf numFmtId="169" fontId="87" fillId="45" borderId="11" xfId="0" applyNumberFormat="1" applyFont="1" applyFill="1" applyBorder="1" applyAlignment="1">
      <alignment horizontal="center" vertical="center" wrapText="1"/>
    </xf>
    <xf numFmtId="0" fontId="83" fillId="3" borderId="24" xfId="0" applyFont="1" applyFill="1" applyBorder="1" applyAlignment="1">
      <alignment horizontal="center" vertical="center" wrapText="1"/>
    </xf>
    <xf numFmtId="42" fontId="0" fillId="3" borderId="5" xfId="342" applyFont="1" applyFill="1" applyBorder="1" applyAlignment="1">
      <alignment horizontal="center" vertical="center"/>
    </xf>
    <xf numFmtId="0" fontId="83" fillId="0" borderId="11" xfId="0" applyFont="1" applyFill="1" applyBorder="1" applyAlignment="1">
      <alignment horizontal="center" vertical="center" wrapText="1"/>
    </xf>
    <xf numFmtId="4" fontId="22" fillId="0" borderId="11" xfId="453" applyNumberFormat="1" applyFont="1" applyBorder="1" applyAlignment="1">
      <alignment horizontal="center"/>
    </xf>
    <xf numFmtId="4" fontId="22" fillId="0" borderId="52" xfId="453" applyNumberFormat="1" applyFont="1" applyBorder="1" applyAlignment="1">
      <alignment horizontal="center"/>
    </xf>
    <xf numFmtId="209" fontId="19" fillId="0" borderId="3" xfId="2" applyNumberFormat="1" applyFont="1" applyBorder="1"/>
    <xf numFmtId="209" fontId="19" fillId="0" borderId="11" xfId="2" applyNumberFormat="1" applyFont="1" applyBorder="1"/>
    <xf numFmtId="10" fontId="85" fillId="3" borderId="55" xfId="0" applyNumberFormat="1" applyFont="1" applyFill="1" applyBorder="1" applyAlignment="1">
      <alignment horizontal="center" vertical="center" wrapText="1"/>
    </xf>
    <xf numFmtId="0" fontId="0" fillId="0" borderId="45" xfId="0" applyFont="1" applyBorder="1" applyAlignment="1">
      <alignment horizontal="center" vertical="center"/>
    </xf>
    <xf numFmtId="178" fontId="0" fillId="0" borderId="0" xfId="0" applyNumberFormat="1"/>
    <xf numFmtId="168" fontId="74" fillId="4" borderId="70" xfId="2" applyFont="1" applyFill="1" applyBorder="1" applyAlignment="1">
      <alignment horizontal="left" vertical="center" wrapText="1"/>
    </xf>
    <xf numFmtId="42" fontId="0" fillId="3" borderId="45" xfId="342" applyFont="1" applyFill="1" applyBorder="1" applyAlignment="1">
      <alignment horizontal="center" vertical="center"/>
    </xf>
    <xf numFmtId="207" fontId="24" fillId="3" borderId="18" xfId="0" applyNumberFormat="1" applyFont="1" applyFill="1" applyBorder="1" applyAlignment="1">
      <alignment vertical="center"/>
    </xf>
    <xf numFmtId="207" fontId="24" fillId="3" borderId="49" xfId="0" applyNumberFormat="1" applyFont="1" applyFill="1" applyBorder="1" applyAlignment="1">
      <alignment vertical="center"/>
    </xf>
    <xf numFmtId="207" fontId="24" fillId="46" borderId="11" xfId="0" applyNumberFormat="1" applyFont="1" applyFill="1" applyBorder="1" applyAlignment="1">
      <alignment vertical="center"/>
    </xf>
    <xf numFmtId="0" fontId="89" fillId="47" borderId="45" xfId="0" applyFont="1" applyFill="1" applyBorder="1" applyAlignment="1">
      <alignment vertical="center"/>
    </xf>
    <xf numFmtId="0" fontId="4" fillId="47" borderId="45" xfId="0" applyFont="1" applyFill="1" applyBorder="1" applyAlignment="1">
      <alignment vertical="center"/>
    </xf>
    <xf numFmtId="0" fontId="4" fillId="47" borderId="45" xfId="0" applyFont="1" applyFill="1" applyBorder="1" applyAlignment="1">
      <alignment vertical="center" wrapText="1"/>
    </xf>
    <xf numFmtId="0" fontId="4" fillId="42" borderId="45" xfId="0" applyFont="1" applyFill="1" applyBorder="1" applyAlignment="1">
      <alignment vertical="center" wrapText="1"/>
    </xf>
    <xf numFmtId="0" fontId="90" fillId="47" borderId="45" xfId="0" applyFont="1" applyFill="1" applyBorder="1" applyAlignment="1">
      <alignment horizontal="center" vertical="center"/>
    </xf>
    <xf numFmtId="0" fontId="17" fillId="0" borderId="45" xfId="0" applyFont="1" applyFill="1" applyBorder="1" applyAlignment="1">
      <alignment vertical="center" wrapText="1"/>
    </xf>
    <xf numFmtId="0" fontId="6" fillId="0" borderId="45" xfId="0" applyFont="1" applyFill="1" applyBorder="1" applyAlignment="1">
      <alignment vertical="center" wrapText="1"/>
    </xf>
    <xf numFmtId="0" fontId="92" fillId="0" borderId="45" xfId="0" applyFont="1" applyFill="1" applyBorder="1"/>
    <xf numFmtId="210" fontId="92" fillId="0" borderId="45" xfId="350" applyNumberFormat="1" applyFont="1" applyFill="1" applyBorder="1" applyAlignment="1">
      <alignment vertical="center"/>
    </xf>
    <xf numFmtId="0" fontId="92" fillId="0" borderId="45" xfId="0" applyFont="1" applyFill="1" applyBorder="1" applyAlignment="1">
      <alignment vertical="center"/>
    </xf>
    <xf numFmtId="41" fontId="93" fillId="0" borderId="45" xfId="1" applyNumberFormat="1" applyFont="1" applyFill="1" applyBorder="1"/>
    <xf numFmtId="42" fontId="0" fillId="3" borderId="0" xfId="454" applyFont="1" applyFill="1" applyBorder="1" applyAlignment="1">
      <alignment vertical="center"/>
    </xf>
    <xf numFmtId="211" fontId="74" fillId="4" borderId="49" xfId="2" applyNumberFormat="1" applyFont="1" applyFill="1" applyBorder="1" applyAlignment="1">
      <alignment horizontal="left" vertical="center" wrapText="1"/>
    </xf>
    <xf numFmtId="0" fontId="6" fillId="0" borderId="45" xfId="0" applyFont="1" applyFill="1" applyBorder="1" applyAlignment="1">
      <alignment horizontal="center" vertical="center" wrapText="1"/>
    </xf>
    <xf numFmtId="42" fontId="92" fillId="0" borderId="45" xfId="454" applyFont="1" applyFill="1" applyBorder="1" applyAlignment="1">
      <alignment vertical="center"/>
    </xf>
    <xf numFmtId="211" fontId="2" fillId="3" borderId="0" xfId="0" applyNumberFormat="1" applyFont="1" applyFill="1" applyBorder="1" applyAlignment="1">
      <alignment vertical="center" wrapText="1"/>
    </xf>
    <xf numFmtId="0" fontId="74" fillId="4" borderId="68" xfId="0" applyFont="1" applyFill="1" applyBorder="1" applyAlignment="1">
      <alignment horizontal="right" vertical="center" wrapText="1"/>
    </xf>
    <xf numFmtId="211" fontId="74" fillId="4" borderId="73" xfId="2" applyNumberFormat="1" applyFont="1" applyFill="1" applyBorder="1" applyAlignment="1">
      <alignment horizontal="left" vertical="center" wrapText="1"/>
    </xf>
    <xf numFmtId="42" fontId="2" fillId="0" borderId="65" xfId="342" applyFont="1" applyFill="1" applyBorder="1" applyAlignment="1">
      <alignment horizontal="center" vertical="center"/>
    </xf>
    <xf numFmtId="0" fontId="94" fillId="0" borderId="12" xfId="0" applyFont="1" applyFill="1" applyBorder="1" applyAlignment="1" applyProtection="1">
      <alignment vertical="center" wrapText="1"/>
    </xf>
    <xf numFmtId="4" fontId="95" fillId="0" borderId="0" xfId="0" applyNumberFormat="1" applyFont="1" applyFill="1" applyBorder="1" applyAlignment="1" applyProtection="1">
      <alignment horizontal="center" vertical="center" wrapText="1"/>
    </xf>
    <xf numFmtId="0" fontId="94" fillId="2" borderId="31" xfId="0" applyFont="1" applyFill="1" applyBorder="1" applyAlignment="1" applyProtection="1">
      <alignment horizontal="center" vertical="center" wrapText="1"/>
    </xf>
    <xf numFmtId="0" fontId="96" fillId="0" borderId="13" xfId="0" applyFont="1" applyBorder="1" applyAlignment="1" applyProtection="1">
      <alignment vertical="center"/>
    </xf>
    <xf numFmtId="3" fontId="97" fillId="0" borderId="45" xfId="0" applyNumberFormat="1" applyFont="1" applyFill="1" applyBorder="1" applyAlignment="1" applyProtection="1">
      <alignment horizontal="center" vertical="center" wrapText="1"/>
      <protection locked="0"/>
    </xf>
    <xf numFmtId="3" fontId="95" fillId="0" borderId="45" xfId="0" applyNumberFormat="1" applyFont="1" applyBorder="1" applyAlignment="1" applyProtection="1">
      <alignment horizontal="center" vertical="center" wrapText="1"/>
      <protection locked="0"/>
    </xf>
    <xf numFmtId="0" fontId="98" fillId="0" borderId="13" xfId="0" applyFont="1" applyBorder="1" applyAlignment="1" applyProtection="1">
      <alignment vertical="center"/>
    </xf>
    <xf numFmtId="0" fontId="94" fillId="45" borderId="48" xfId="0" applyFont="1" applyFill="1" applyBorder="1" applyAlignment="1" applyProtection="1">
      <alignment vertical="center" wrapText="1"/>
    </xf>
    <xf numFmtId="0" fontId="96" fillId="0" borderId="45" xfId="0" applyFont="1" applyFill="1" applyBorder="1" applyAlignment="1" applyProtection="1">
      <alignment horizontal="center" vertical="center" wrapText="1"/>
    </xf>
    <xf numFmtId="9" fontId="96" fillId="0" borderId="45" xfId="10" applyFont="1" applyFill="1" applyBorder="1" applyAlignment="1" applyProtection="1">
      <alignment horizontal="center" vertical="center" wrapText="1"/>
    </xf>
    <xf numFmtId="3" fontId="95" fillId="0" borderId="45" xfId="0" applyNumberFormat="1" applyFont="1" applyBorder="1" applyAlignment="1" applyProtection="1">
      <alignment horizontal="center" vertical="center" wrapText="1"/>
    </xf>
    <xf numFmtId="0" fontId="99" fillId="0" borderId="45" xfId="0" applyFont="1" applyFill="1" applyBorder="1" applyAlignment="1" applyProtection="1">
      <alignment horizontal="center" vertical="center" wrapText="1"/>
      <protection locked="0"/>
    </xf>
    <xf numFmtId="171" fontId="96" fillId="0" borderId="45" xfId="0" applyNumberFormat="1" applyFont="1" applyBorder="1" applyAlignment="1" applyProtection="1">
      <alignment horizontal="center" vertical="center" wrapText="1"/>
      <protection locked="0"/>
    </xf>
    <xf numFmtId="3" fontId="96" fillId="0" borderId="45" xfId="0" applyNumberFormat="1" applyFont="1" applyBorder="1" applyAlignment="1" applyProtection="1">
      <alignment horizontal="center" vertical="center" wrapText="1"/>
      <protection locked="0"/>
    </xf>
    <xf numFmtId="4" fontId="96" fillId="0" borderId="45" xfId="0" applyNumberFormat="1" applyFont="1" applyBorder="1" applyAlignment="1" applyProtection="1">
      <alignment horizontal="center" vertical="center" wrapText="1"/>
      <protection locked="0"/>
    </xf>
    <xf numFmtId="3" fontId="96" fillId="0" borderId="45" xfId="0" applyNumberFormat="1" applyFont="1" applyFill="1" applyBorder="1" applyAlignment="1" applyProtection="1">
      <alignment horizontal="center" vertical="center" wrapText="1"/>
    </xf>
    <xf numFmtId="3" fontId="94" fillId="0" borderId="45" xfId="0" applyNumberFormat="1" applyFont="1" applyBorder="1" applyAlignment="1" applyProtection="1">
      <alignment horizontal="center" vertical="center" wrapText="1"/>
      <protection locked="0"/>
    </xf>
    <xf numFmtId="3" fontId="96" fillId="0" borderId="0" xfId="0" applyNumberFormat="1" applyFont="1" applyFill="1" applyBorder="1" applyAlignment="1" applyProtection="1">
      <alignment vertical="center" wrapText="1"/>
    </xf>
    <xf numFmtId="3" fontId="96" fillId="0" borderId="13" xfId="0" applyNumberFormat="1" applyFont="1" applyBorder="1" applyAlignment="1" applyProtection="1">
      <alignment vertical="center" wrapText="1"/>
    </xf>
    <xf numFmtId="9" fontId="97" fillId="0" borderId="45" xfId="10" applyFont="1" applyFill="1" applyBorder="1" applyAlignment="1" applyProtection="1">
      <alignment horizontal="center" vertical="center" wrapText="1"/>
      <protection locked="0"/>
    </xf>
    <xf numFmtId="0" fontId="94" fillId="3" borderId="12" xfId="0" applyFont="1" applyFill="1" applyBorder="1" applyAlignment="1" applyProtection="1">
      <alignment vertical="center" wrapText="1"/>
    </xf>
    <xf numFmtId="0" fontId="96" fillId="0" borderId="0" xfId="0" applyFont="1" applyFill="1" applyBorder="1" applyAlignment="1" applyProtection="1">
      <alignment horizontal="center" vertical="center" wrapText="1"/>
    </xf>
    <xf numFmtId="9" fontId="97" fillId="0" borderId="0" xfId="10" applyFont="1" applyFill="1" applyBorder="1" applyAlignment="1" applyProtection="1">
      <alignment horizontal="center" vertical="center" wrapText="1"/>
      <protection locked="0"/>
    </xf>
    <xf numFmtId="0" fontId="0" fillId="0" borderId="0" xfId="0" applyBorder="1"/>
    <xf numFmtId="0" fontId="0" fillId="0" borderId="13" xfId="0" applyBorder="1"/>
    <xf numFmtId="0" fontId="94" fillId="45" borderId="48" xfId="0" applyFont="1" applyFill="1" applyBorder="1" applyAlignment="1">
      <alignment horizontal="center" vertical="center" wrapText="1"/>
    </xf>
    <xf numFmtId="0" fontId="94" fillId="45" borderId="45" xfId="0" applyFont="1" applyFill="1" applyBorder="1" applyAlignment="1">
      <alignment horizontal="center" vertical="center" wrapText="1"/>
    </xf>
    <xf numFmtId="3" fontId="94" fillId="45" borderId="45" xfId="0" applyNumberFormat="1" applyFont="1" applyFill="1" applyBorder="1" applyAlignment="1">
      <alignment horizontal="center" vertical="center" wrapText="1"/>
    </xf>
    <xf numFmtId="3" fontId="94" fillId="45" borderId="49" xfId="0" applyNumberFormat="1" applyFont="1" applyFill="1" applyBorder="1" applyAlignment="1">
      <alignment horizontal="center" vertical="center" wrapText="1"/>
    </xf>
    <xf numFmtId="0" fontId="94" fillId="3" borderId="48" xfId="0" applyFont="1" applyFill="1" applyBorder="1" applyAlignment="1">
      <alignment vertical="center" wrapText="1"/>
    </xf>
    <xf numFmtId="0" fontId="0" fillId="0" borderId="45" xfId="0" applyBorder="1"/>
    <xf numFmtId="0" fontId="0" fillId="0" borderId="49" xfId="0" applyBorder="1"/>
    <xf numFmtId="0" fontId="96" fillId="0" borderId="48" xfId="0" applyFont="1" applyBorder="1" applyAlignment="1">
      <alignment vertical="center" wrapText="1"/>
    </xf>
    <xf numFmtId="0" fontId="19" fillId="0" borderId="45" xfId="0" applyFont="1" applyBorder="1" applyAlignment="1" applyProtection="1">
      <alignment horizontal="center" vertical="center" wrapText="1"/>
    </xf>
    <xf numFmtId="2" fontId="96" fillId="0" borderId="45" xfId="0" applyNumberFormat="1" applyFont="1" applyBorder="1" applyAlignment="1">
      <alignment vertical="center" wrapText="1"/>
    </xf>
    <xf numFmtId="1" fontId="96" fillId="0" borderId="49" xfId="0" applyNumberFormat="1" applyFont="1" applyBorder="1" applyAlignment="1">
      <alignment vertical="center" wrapText="1"/>
    </xf>
    <xf numFmtId="0" fontId="94" fillId="0" borderId="48" xfId="0" applyFont="1" applyBorder="1" applyAlignment="1">
      <alignment vertical="center" wrapText="1"/>
    </xf>
    <xf numFmtId="0" fontId="94" fillId="0" borderId="45" xfId="0" applyFont="1" applyBorder="1" applyAlignment="1">
      <alignment horizontal="center" vertical="center" wrapText="1"/>
    </xf>
    <xf numFmtId="171" fontId="94" fillId="0" borderId="45" xfId="0" applyNumberFormat="1" applyFont="1" applyBorder="1" applyAlignment="1">
      <alignment horizontal="center" vertical="center" wrapText="1"/>
    </xf>
    <xf numFmtId="43" fontId="2" fillId="0" borderId="49" xfId="433" applyFont="1" applyBorder="1"/>
    <xf numFmtId="0" fontId="96" fillId="0" borderId="45" xfId="0" applyFont="1" applyBorder="1" applyAlignment="1">
      <alignment vertical="center" wrapText="1"/>
    </xf>
    <xf numFmtId="212" fontId="96" fillId="0" borderId="45" xfId="433" applyNumberFormat="1" applyFont="1" applyBorder="1" applyAlignment="1">
      <alignment vertical="center" wrapText="1"/>
    </xf>
    <xf numFmtId="43" fontId="96" fillId="0" borderId="49" xfId="433" applyFont="1" applyBorder="1" applyAlignment="1">
      <alignment vertical="center" wrapText="1"/>
    </xf>
    <xf numFmtId="43" fontId="94" fillId="0" borderId="72" xfId="0" applyNumberFormat="1" applyFont="1" applyBorder="1" applyAlignment="1">
      <alignment vertical="center" wrapText="1"/>
    </xf>
    <xf numFmtId="0" fontId="94" fillId="48" borderId="8" xfId="0" applyFont="1" applyFill="1" applyBorder="1" applyAlignment="1">
      <alignment horizontal="left" vertical="center" wrapText="1"/>
    </xf>
    <xf numFmtId="0" fontId="94" fillId="48" borderId="9" xfId="0" applyFont="1" applyFill="1" applyBorder="1" applyAlignment="1">
      <alignment horizontal="center" vertical="center" wrapText="1"/>
    </xf>
    <xf numFmtId="0" fontId="94" fillId="48" borderId="10" xfId="0" applyFont="1" applyFill="1" applyBorder="1" applyAlignment="1">
      <alignment horizontal="center" vertical="center" wrapText="1"/>
    </xf>
    <xf numFmtId="0" fontId="96" fillId="0" borderId="16" xfId="0" quotePrefix="1" applyFont="1" applyBorder="1" applyAlignment="1">
      <alignment horizontal="left" vertical="center" wrapText="1"/>
    </xf>
    <xf numFmtId="0" fontId="96" fillId="0" borderId="32" xfId="0" quotePrefix="1" applyFont="1" applyBorder="1" applyAlignment="1">
      <alignment horizontal="center" vertical="center" wrapText="1"/>
    </xf>
    <xf numFmtId="3" fontId="96" fillId="0" borderId="17" xfId="0" applyNumberFormat="1" applyFont="1" applyBorder="1" applyAlignment="1">
      <alignment vertical="center" wrapText="1"/>
    </xf>
    <xf numFmtId="212" fontId="96" fillId="0" borderId="18" xfId="433" applyNumberFormat="1" applyFont="1" applyBorder="1" applyAlignment="1">
      <alignment vertical="center" wrapText="1"/>
    </xf>
    <xf numFmtId="0" fontId="96" fillId="0" borderId="48" xfId="0" quotePrefix="1" applyFont="1" applyBorder="1" applyAlignment="1">
      <alignment horizontal="left" vertical="center" wrapText="1"/>
    </xf>
    <xf numFmtId="0" fontId="96" fillId="0" borderId="60" xfId="0" quotePrefix="1" applyFont="1" applyBorder="1" applyAlignment="1">
      <alignment horizontal="center" vertical="center" wrapText="1"/>
    </xf>
    <xf numFmtId="3" fontId="96" fillId="0" borderId="45" xfId="0" applyNumberFormat="1" applyFont="1" applyBorder="1" applyAlignment="1">
      <alignment vertical="center" wrapText="1"/>
    </xf>
    <xf numFmtId="212" fontId="96" fillId="0" borderId="49" xfId="433" applyNumberFormat="1" applyFont="1" applyBorder="1" applyAlignment="1">
      <alignment vertical="center" wrapText="1"/>
    </xf>
    <xf numFmtId="0" fontId="94" fillId="0" borderId="33" xfId="0" applyFont="1" applyBorder="1" applyAlignment="1">
      <alignment horizontal="left" vertical="center" wrapText="1"/>
    </xf>
    <xf numFmtId="0" fontId="94" fillId="0" borderId="71" xfId="0" applyFont="1" applyBorder="1" applyAlignment="1">
      <alignment horizontal="left" vertical="center" wrapText="1"/>
    </xf>
    <xf numFmtId="0" fontId="70" fillId="0" borderId="0" xfId="0" applyFont="1" applyAlignment="1"/>
    <xf numFmtId="0" fontId="70" fillId="0" borderId="16" xfId="0" applyFont="1" applyBorder="1" applyAlignment="1">
      <alignment vertical="center" wrapText="1"/>
    </xf>
    <xf numFmtId="1" fontId="103" fillId="0" borderId="8" xfId="0" applyNumberFormat="1" applyFont="1" applyFill="1" applyBorder="1" applyAlignment="1">
      <alignment horizontal="center" vertical="center" wrapText="1"/>
    </xf>
    <xf numFmtId="0" fontId="103" fillId="0" borderId="9" xfId="0" applyFont="1" applyFill="1" applyBorder="1" applyAlignment="1">
      <alignment horizontal="center" vertical="center" wrapText="1"/>
    </xf>
    <xf numFmtId="0" fontId="103" fillId="0" borderId="78" xfId="0" applyFont="1" applyFill="1" applyBorder="1" applyAlignment="1">
      <alignment horizontal="center" vertical="center" wrapText="1"/>
    </xf>
    <xf numFmtId="1" fontId="104" fillId="0" borderId="56" xfId="0" applyNumberFormat="1" applyFont="1" applyBorder="1" applyAlignment="1" applyProtection="1">
      <alignment horizontal="center" vertical="center" wrapText="1"/>
      <protection locked="0"/>
    </xf>
    <xf numFmtId="3" fontId="19" fillId="0" borderId="82" xfId="0" applyNumberFormat="1" applyFont="1" applyBorder="1" applyAlignment="1" applyProtection="1">
      <alignment horizontal="right" vertical="center"/>
      <protection locked="0"/>
    </xf>
    <xf numFmtId="3" fontId="19" fillId="0" borderId="86" xfId="0" applyNumberFormat="1" applyFont="1" applyBorder="1" applyAlignment="1" applyProtection="1">
      <alignment horizontal="right" vertical="center"/>
      <protection locked="0"/>
    </xf>
    <xf numFmtId="3" fontId="105" fillId="0" borderId="46" xfId="0" applyNumberFormat="1" applyFont="1" applyBorder="1" applyAlignment="1" applyProtection="1">
      <alignment horizontal="right" vertical="center"/>
      <protection locked="0"/>
    </xf>
    <xf numFmtId="3" fontId="19" fillId="0" borderId="46" xfId="0" applyNumberFormat="1" applyFont="1" applyBorder="1" applyAlignment="1" applyProtection="1">
      <alignment horizontal="right" vertical="center"/>
      <protection locked="0"/>
    </xf>
    <xf numFmtId="0" fontId="104" fillId="0" borderId="48" xfId="0" applyFont="1" applyBorder="1" applyAlignment="1" applyProtection="1">
      <alignment vertical="center" wrapText="1"/>
      <protection locked="0"/>
    </xf>
    <xf numFmtId="0" fontId="105" fillId="0" borderId="0" xfId="0" applyFont="1" applyBorder="1" applyAlignment="1" applyProtection="1">
      <alignment horizontal="center" vertical="center"/>
      <protection locked="0"/>
    </xf>
    <xf numFmtId="0" fontId="105" fillId="0" borderId="65" xfId="0" applyFont="1" applyBorder="1" applyAlignment="1" applyProtection="1">
      <alignment horizontal="center" vertical="center" wrapText="1"/>
      <protection locked="0"/>
    </xf>
    <xf numFmtId="0" fontId="106" fillId="0" borderId="65"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1" fontId="104" fillId="0" borderId="56" xfId="0" applyNumberFormat="1" applyFont="1" applyBorder="1" applyAlignment="1">
      <alignment horizontal="center" vertical="center" wrapText="1"/>
    </xf>
    <xf numFmtId="0" fontId="67" fillId="0" borderId="8" xfId="0" applyFont="1" applyBorder="1" applyAlignment="1">
      <alignment vertical="center"/>
    </xf>
    <xf numFmtId="0" fontId="67" fillId="0" borderId="9" xfId="0" applyFont="1" applyBorder="1" applyAlignment="1">
      <alignment vertical="center"/>
    </xf>
    <xf numFmtId="0" fontId="67" fillId="0" borderId="77" xfId="0" applyFont="1" applyBorder="1" applyAlignment="1">
      <alignment vertical="center"/>
    </xf>
    <xf numFmtId="42" fontId="0" fillId="0" borderId="45" xfId="342" applyFont="1" applyBorder="1" applyAlignment="1">
      <alignment horizontal="center" vertical="center"/>
    </xf>
    <xf numFmtId="0" fontId="2" fillId="0" borderId="65" xfId="0" applyFont="1" applyBorder="1" applyAlignment="1">
      <alignment horizontal="center" vertical="center"/>
    </xf>
    <xf numFmtId="211" fontId="14" fillId="3" borderId="45" xfId="2" applyNumberFormat="1" applyFont="1" applyFill="1" applyBorder="1" applyAlignment="1">
      <alignment horizontal="center" vertical="center" wrapText="1"/>
    </xf>
    <xf numFmtId="0" fontId="20" fillId="0" borderId="0" xfId="9" applyFont="1" applyAlignment="1">
      <alignment vertical="center"/>
    </xf>
    <xf numFmtId="0" fontId="19" fillId="0" borderId="0" xfId="9" applyFont="1" applyAlignment="1">
      <alignment vertical="center"/>
    </xf>
    <xf numFmtId="0" fontId="19" fillId="0" borderId="32" xfId="9" applyFont="1" applyBorder="1" applyAlignment="1">
      <alignment horizontal="center" vertical="center"/>
    </xf>
    <xf numFmtId="0" fontId="19" fillId="0" borderId="32" xfId="9" quotePrefix="1" applyFont="1" applyBorder="1" applyAlignment="1">
      <alignment horizontal="center" vertical="center"/>
    </xf>
    <xf numFmtId="0" fontId="19" fillId="0" borderId="28" xfId="9" applyFont="1" applyBorder="1" applyAlignment="1">
      <alignment horizontal="center" vertical="center"/>
    </xf>
    <xf numFmtId="0" fontId="19" fillId="0" borderId="15" xfId="9" applyFont="1" applyBorder="1" applyAlignment="1">
      <alignment vertical="center"/>
    </xf>
    <xf numFmtId="3" fontId="19" fillId="0" borderId="45" xfId="9" applyNumberFormat="1" applyFont="1" applyBorder="1" applyAlignment="1">
      <alignment horizontal="center" vertical="center"/>
    </xf>
    <xf numFmtId="4" fontId="19" fillId="0" borderId="45" xfId="9" applyNumberFormat="1" applyFont="1" applyBorder="1" applyAlignment="1">
      <alignment vertical="center"/>
    </xf>
    <xf numFmtId="214" fontId="104" fillId="0" borderId="0" xfId="387" applyNumberFormat="1" applyFont="1" applyAlignment="1">
      <alignment horizontal="right" vertical="center"/>
    </xf>
    <xf numFmtId="0" fontId="19" fillId="0" borderId="24" xfId="9" applyFont="1" applyBorder="1" applyAlignment="1">
      <alignment vertical="center"/>
    </xf>
    <xf numFmtId="3" fontId="19" fillId="0" borderId="58" xfId="9" applyNumberFormat="1" applyFont="1" applyBorder="1" applyAlignment="1">
      <alignment horizontal="center" vertical="center"/>
    </xf>
    <xf numFmtId="3" fontId="19" fillId="0" borderId="58" xfId="9" applyNumberFormat="1" applyFont="1" applyBorder="1" applyAlignment="1">
      <alignment vertical="center"/>
    </xf>
    <xf numFmtId="4" fontId="19" fillId="0" borderId="58" xfId="9" applyNumberFormat="1" applyFont="1" applyBorder="1" applyAlignment="1">
      <alignment vertical="center"/>
    </xf>
    <xf numFmtId="4" fontId="19" fillId="0" borderId="30" xfId="9" applyNumberFormat="1" applyFont="1" applyBorder="1" applyAlignment="1">
      <alignment vertical="center"/>
    </xf>
    <xf numFmtId="0" fontId="19" fillId="0" borderId="55" xfId="9" applyFont="1" applyBorder="1" applyAlignment="1">
      <alignment vertical="center"/>
    </xf>
    <xf numFmtId="0" fontId="20" fillId="0" borderId="0" xfId="9" applyFont="1" applyAlignment="1">
      <alignment horizontal="center" vertical="center"/>
    </xf>
    <xf numFmtId="4" fontId="19" fillId="0" borderId="11" xfId="9" applyNumberFormat="1" applyFont="1" applyBorder="1" applyAlignment="1">
      <alignment vertical="center"/>
    </xf>
    <xf numFmtId="0" fontId="19" fillId="0" borderId="29" xfId="9" applyFont="1" applyBorder="1" applyAlignment="1">
      <alignment horizontal="center" vertical="center"/>
    </xf>
    <xf numFmtId="164" fontId="71" fillId="0" borderId="45" xfId="78" applyFont="1" applyFill="1" applyBorder="1" applyAlignment="1">
      <alignment horizontal="right" vertical="center" wrapText="1"/>
    </xf>
    <xf numFmtId="4" fontId="19" fillId="0" borderId="49" xfId="9" applyNumberFormat="1" applyFont="1" applyBorder="1" applyAlignment="1">
      <alignment vertical="center"/>
    </xf>
    <xf numFmtId="164" fontId="71" fillId="0" borderId="58" xfId="78" applyFont="1" applyFill="1" applyBorder="1" applyAlignment="1">
      <alignment horizontal="right" vertical="center" wrapText="1"/>
    </xf>
    <xf numFmtId="4" fontId="19" fillId="0" borderId="21" xfId="9" applyNumberFormat="1" applyFont="1" applyBorder="1" applyAlignment="1">
      <alignment vertical="center"/>
    </xf>
    <xf numFmtId="0" fontId="20" fillId="0" borderId="62" xfId="9" applyFont="1" applyBorder="1" applyAlignment="1">
      <alignment vertical="center"/>
    </xf>
    <xf numFmtId="0" fontId="19" fillId="0" borderId="62" xfId="9" applyFont="1" applyBorder="1" applyAlignment="1">
      <alignment vertical="center"/>
    </xf>
    <xf numFmtId="0" fontId="19" fillId="0" borderId="50" xfId="9" applyFont="1" applyBorder="1" applyAlignment="1">
      <alignment vertical="center"/>
    </xf>
    <xf numFmtId="0" fontId="19" fillId="0" borderId="68" xfId="9" applyFont="1" applyBorder="1" applyAlignment="1">
      <alignment vertical="center"/>
    </xf>
    <xf numFmtId="0" fontId="19" fillId="0" borderId="23" xfId="9" applyFont="1" applyBorder="1" applyAlignment="1">
      <alignment vertical="center"/>
    </xf>
    <xf numFmtId="171" fontId="19" fillId="0" borderId="45" xfId="9" applyNumberFormat="1" applyFont="1" applyBorder="1" applyAlignment="1">
      <alignment horizontal="center" vertical="center"/>
    </xf>
    <xf numFmtId="4" fontId="19" fillId="0" borderId="45" xfId="9" applyNumberFormat="1" applyFont="1" applyBorder="1" applyAlignment="1">
      <alignment horizontal="center" vertical="center"/>
    </xf>
    <xf numFmtId="0" fontId="19" fillId="0" borderId="56" xfId="9" applyFont="1" applyBorder="1" applyAlignment="1">
      <alignment vertical="center"/>
    </xf>
    <xf numFmtId="0" fontId="19" fillId="0" borderId="46" xfId="9" applyFont="1" applyBorder="1" applyAlignment="1">
      <alignment vertical="center"/>
    </xf>
    <xf numFmtId="0" fontId="19" fillId="0" borderId="45" xfId="9" applyFont="1" applyBorder="1" applyAlignment="1">
      <alignment vertical="center"/>
    </xf>
    <xf numFmtId="171" fontId="19" fillId="0" borderId="45" xfId="9" applyNumberFormat="1" applyFont="1" applyBorder="1" applyAlignment="1">
      <alignment vertical="center"/>
    </xf>
    <xf numFmtId="0" fontId="19" fillId="0" borderId="33" xfId="9" applyFont="1" applyBorder="1" applyAlignment="1">
      <alignment vertical="center"/>
    </xf>
    <xf numFmtId="0" fontId="19" fillId="0" borderId="57" xfId="9" applyFont="1" applyBorder="1" applyAlignment="1">
      <alignment vertical="center"/>
    </xf>
    <xf numFmtId="2" fontId="19" fillId="0" borderId="45" xfId="455" applyNumberFormat="1" applyFont="1" applyBorder="1" applyAlignment="1">
      <alignment horizontal="center" vertical="center"/>
    </xf>
    <xf numFmtId="170" fontId="19" fillId="0" borderId="45" xfId="9" applyNumberFormat="1" applyFont="1" applyBorder="1" applyAlignment="1">
      <alignment vertical="center"/>
    </xf>
    <xf numFmtId="2" fontId="19" fillId="0" borderId="58" xfId="455" applyNumberFormat="1" applyFont="1" applyBorder="1" applyAlignment="1">
      <alignment horizontal="center" vertical="center"/>
    </xf>
    <xf numFmtId="206" fontId="19" fillId="0" borderId="58" xfId="9" applyNumberFormat="1" applyFont="1" applyBorder="1" applyAlignment="1">
      <alignment vertical="center"/>
    </xf>
    <xf numFmtId="0" fontId="19" fillId="0" borderId="0" xfId="9" applyFont="1" applyAlignment="1">
      <alignment horizontal="center" vertical="center"/>
    </xf>
    <xf numFmtId="0" fontId="20" fillId="0" borderId="0" xfId="9" applyFont="1" applyAlignment="1">
      <alignment horizontal="centerContinuous" vertical="center"/>
    </xf>
    <xf numFmtId="0" fontId="19" fillId="0" borderId="0" xfId="9" applyFont="1" applyAlignment="1">
      <alignment horizontal="centerContinuous" vertical="center"/>
    </xf>
    <xf numFmtId="0" fontId="70" fillId="0" borderId="16" xfId="0" applyFont="1" applyBorder="1" applyAlignment="1">
      <alignment horizontal="right" vertical="center" wrapText="1"/>
    </xf>
    <xf numFmtId="1" fontId="103" fillId="45" borderId="8" xfId="0" applyNumberFormat="1" applyFont="1" applyFill="1" applyBorder="1" applyAlignment="1">
      <alignment horizontal="center" vertical="center" wrapText="1"/>
    </xf>
    <xf numFmtId="0" fontId="103" fillId="45" borderId="9" xfId="0" applyFont="1" applyFill="1" applyBorder="1" applyAlignment="1">
      <alignment horizontal="center" vertical="center" wrapText="1"/>
    </xf>
    <xf numFmtId="0" fontId="103" fillId="45" borderId="88" xfId="0" applyFont="1" applyFill="1" applyBorder="1" applyAlignment="1">
      <alignment vertical="center" wrapText="1"/>
    </xf>
    <xf numFmtId="0" fontId="103" fillId="45" borderId="78" xfId="0" applyFont="1" applyFill="1" applyBorder="1" applyAlignment="1">
      <alignment vertical="center" wrapText="1"/>
    </xf>
    <xf numFmtId="3" fontId="4" fillId="0" borderId="86" xfId="0" applyNumberFormat="1" applyFont="1" applyBorder="1" applyAlignment="1" applyProtection="1">
      <alignment vertical="center" wrapText="1"/>
      <protection locked="0"/>
    </xf>
    <xf numFmtId="3" fontId="4" fillId="0" borderId="70" xfId="0" applyNumberFormat="1" applyFont="1" applyBorder="1" applyAlignment="1" applyProtection="1">
      <alignment vertical="center" wrapText="1"/>
      <protection locked="0"/>
    </xf>
    <xf numFmtId="3" fontId="105" fillId="0" borderId="82" xfId="0" applyNumberFormat="1" applyFont="1" applyBorder="1" applyAlignment="1" applyProtection="1">
      <alignment horizontal="right" vertical="center"/>
      <protection locked="0"/>
    </xf>
    <xf numFmtId="3" fontId="104" fillId="0" borderId="86" xfId="0" applyNumberFormat="1" applyFont="1" applyBorder="1" applyAlignment="1">
      <alignment vertical="center"/>
    </xf>
    <xf numFmtId="3" fontId="104" fillId="0" borderId="70" xfId="0" applyNumberFormat="1" applyFont="1" applyBorder="1" applyAlignment="1">
      <alignment vertical="center"/>
    </xf>
    <xf numFmtId="3" fontId="105" fillId="0" borderId="86" xfId="0" applyNumberFormat="1" applyFont="1" applyBorder="1" applyAlignment="1" applyProtection="1">
      <alignment horizontal="right" vertical="center"/>
      <protection locked="0"/>
    </xf>
    <xf numFmtId="213" fontId="67" fillId="0" borderId="86" xfId="38" applyNumberFormat="1" applyFont="1" applyFill="1" applyBorder="1" applyAlignment="1" applyProtection="1">
      <alignment vertical="center"/>
    </xf>
    <xf numFmtId="213" fontId="67" fillId="0" borderId="70" xfId="38" applyNumberFormat="1" applyFont="1" applyFill="1" applyBorder="1" applyAlignment="1" applyProtection="1">
      <alignment vertical="center"/>
    </xf>
    <xf numFmtId="213" fontId="67" fillId="0" borderId="86" xfId="38" applyNumberFormat="1" applyFont="1" applyFill="1" applyBorder="1" applyAlignment="1" applyProtection="1">
      <alignment vertical="center" wrapText="1"/>
    </xf>
    <xf numFmtId="213" fontId="67" fillId="0" borderId="70" xfId="38" applyNumberFormat="1" applyFont="1" applyFill="1" applyBorder="1" applyAlignment="1" applyProtection="1">
      <alignment vertical="center" wrapText="1"/>
    </xf>
    <xf numFmtId="213" fontId="4" fillId="0" borderId="86" xfId="38" applyNumberFormat="1" applyFont="1" applyFill="1" applyBorder="1" applyAlignment="1" applyProtection="1">
      <alignment vertical="center" wrapText="1"/>
      <protection locked="0"/>
    </xf>
    <xf numFmtId="213" fontId="4" fillId="0" borderId="70" xfId="38" applyNumberFormat="1" applyFont="1" applyFill="1" applyBorder="1" applyAlignment="1" applyProtection="1">
      <alignment vertical="center" wrapText="1"/>
      <protection locked="0"/>
    </xf>
    <xf numFmtId="3" fontId="67" fillId="0" borderId="86" xfId="0" applyNumberFormat="1" applyFont="1" applyBorder="1" applyAlignment="1">
      <alignment vertical="center"/>
    </xf>
    <xf numFmtId="3" fontId="67" fillId="0" borderId="70" xfId="0" applyNumberFormat="1" applyFont="1" applyBorder="1" applyAlignment="1">
      <alignment vertical="center"/>
    </xf>
    <xf numFmtId="0" fontId="105" fillId="0" borderId="0" xfId="0" applyFont="1" applyAlignment="1" applyProtection="1">
      <alignment horizontal="center" vertical="center"/>
      <protection locked="0"/>
    </xf>
    <xf numFmtId="3" fontId="4" fillId="0" borderId="86" xfId="0" applyNumberFormat="1" applyFont="1" applyBorder="1" applyAlignment="1">
      <alignment vertical="center"/>
    </xf>
    <xf numFmtId="3" fontId="4" fillId="0" borderId="70" xfId="0" applyNumberFormat="1" applyFont="1" applyBorder="1" applyAlignment="1">
      <alignment vertical="center"/>
    </xf>
    <xf numFmtId="3" fontId="105" fillId="0" borderId="46" xfId="0" applyNumberFormat="1" applyFont="1" applyBorder="1" applyAlignment="1">
      <alignment horizontal="right" vertical="center"/>
    </xf>
    <xf numFmtId="3" fontId="42" fillId="0" borderId="70" xfId="0" applyNumberFormat="1" applyFont="1" applyBorder="1" applyAlignment="1">
      <alignment horizontal="right" vertical="center"/>
    </xf>
    <xf numFmtId="3" fontId="107" fillId="0" borderId="89" xfId="0" applyNumberFormat="1" applyFont="1" applyBorder="1" applyAlignment="1">
      <alignment vertical="center"/>
    </xf>
    <xf numFmtId="3" fontId="107" fillId="0" borderId="10" xfId="0" applyNumberFormat="1" applyFont="1" applyBorder="1" applyAlignment="1">
      <alignment vertical="center"/>
    </xf>
    <xf numFmtId="0" fontId="67" fillId="3" borderId="12" xfId="0" applyFont="1" applyFill="1" applyBorder="1" applyAlignment="1">
      <alignment vertical="center"/>
    </xf>
    <xf numFmtId="0" fontId="67" fillId="3" borderId="0" xfId="0" applyFont="1" applyFill="1" applyAlignment="1">
      <alignment vertical="center"/>
    </xf>
    <xf numFmtId="0" fontId="67" fillId="3" borderId="13" xfId="0" applyFont="1" applyFill="1" applyBorder="1" applyAlignment="1">
      <alignment vertical="center"/>
    </xf>
    <xf numFmtId="0" fontId="103" fillId="3" borderId="12" xfId="0" applyFont="1" applyFill="1" applyBorder="1" applyAlignment="1">
      <alignment horizontal="right" vertical="center" wrapText="1"/>
    </xf>
    <xf numFmtId="0" fontId="109" fillId="0" borderId="0" xfId="0" applyFont="1" applyAlignment="1">
      <alignment vertical="center" wrapText="1"/>
    </xf>
    <xf numFmtId="0" fontId="109" fillId="0" borderId="13" xfId="0" applyFont="1" applyBorder="1" applyAlignment="1">
      <alignment vertical="center" wrapText="1"/>
    </xf>
    <xf numFmtId="0" fontId="42" fillId="45" borderId="0" xfId="0" applyFont="1" applyFill="1" applyAlignment="1" applyProtection="1">
      <alignment horizontal="center" vertical="center"/>
      <protection locked="0"/>
    </xf>
    <xf numFmtId="0" fontId="103" fillId="3" borderId="12" xfId="0" applyFont="1" applyFill="1" applyBorder="1" applyAlignment="1">
      <alignment vertical="center" wrapText="1"/>
    </xf>
    <xf numFmtId="0" fontId="42" fillId="45" borderId="13" xfId="0" applyFont="1" applyFill="1" applyBorder="1" applyAlignment="1" applyProtection="1">
      <alignment horizontal="center" vertical="center" wrapText="1"/>
      <protection locked="0"/>
    </xf>
    <xf numFmtId="0" fontId="42" fillId="0" borderId="52" xfId="0" applyFont="1" applyBorder="1"/>
    <xf numFmtId="0" fontId="42" fillId="0" borderId="62" xfId="0" applyFont="1" applyBorder="1"/>
    <xf numFmtId="0" fontId="42" fillId="0" borderId="54" xfId="0" applyFont="1" applyBorder="1"/>
    <xf numFmtId="0" fontId="70" fillId="3" borderId="16" xfId="0" applyFont="1" applyFill="1" applyBorder="1" applyAlignment="1">
      <alignment vertical="center" wrapText="1"/>
    </xf>
    <xf numFmtId="212" fontId="2" fillId="0" borderId="11" xfId="0" applyNumberFormat="1" applyFont="1" applyBorder="1"/>
    <xf numFmtId="169" fontId="19" fillId="0" borderId="11" xfId="26" applyNumberFormat="1" applyFont="1" applyBorder="1"/>
    <xf numFmtId="3" fontId="19" fillId="0" borderId="11" xfId="26" applyNumberFormat="1" applyFont="1" applyBorder="1"/>
    <xf numFmtId="9" fontId="24" fillId="3" borderId="23" xfId="3" applyNumberFormat="1" applyFont="1" applyFill="1" applyBorder="1" applyAlignment="1">
      <alignment horizontal="center" vertical="center"/>
    </xf>
    <xf numFmtId="9" fontId="24" fillId="3" borderId="45" xfId="3" applyNumberFormat="1" applyFont="1" applyFill="1" applyBorder="1" applyAlignment="1">
      <alignment horizontal="center" vertical="center"/>
    </xf>
    <xf numFmtId="9" fontId="24" fillId="3" borderId="11" xfId="3" applyNumberFormat="1" applyFont="1" applyFill="1" applyBorder="1" applyAlignment="1">
      <alignment horizontal="center" vertical="center"/>
    </xf>
    <xf numFmtId="42" fontId="3" fillId="3" borderId="0" xfId="0" applyNumberFormat="1" applyFont="1" applyFill="1" applyAlignment="1">
      <alignment vertical="center"/>
    </xf>
    <xf numFmtId="1" fontId="0" fillId="0" borderId="5" xfId="0" applyNumberFormat="1" applyFont="1" applyBorder="1" applyAlignment="1">
      <alignment horizontal="center" vertical="center"/>
    </xf>
    <xf numFmtId="0" fontId="16" fillId="0" borderId="0" xfId="375" applyFont="1" applyAlignment="1">
      <alignment horizontal="center" vertical="center" wrapText="1"/>
    </xf>
    <xf numFmtId="207" fontId="3" fillId="3" borderId="0" xfId="0" applyNumberFormat="1" applyFont="1" applyFill="1" applyAlignment="1">
      <alignment vertical="center"/>
    </xf>
    <xf numFmtId="210" fontId="0" fillId="0" borderId="0" xfId="0" applyNumberFormat="1"/>
    <xf numFmtId="174" fontId="4" fillId="0" borderId="90" xfId="444" applyFont="1" applyBorder="1" applyAlignment="1">
      <alignment vertical="center"/>
    </xf>
    <xf numFmtId="169" fontId="4" fillId="0" borderId="91" xfId="444" applyNumberFormat="1" applyFont="1" applyBorder="1" applyAlignment="1">
      <alignment horizontal="center" vertical="center"/>
    </xf>
    <xf numFmtId="1" fontId="113" fillId="0" borderId="91" xfId="456" applyNumberFormat="1" applyFont="1" applyBorder="1" applyAlignment="1">
      <alignment horizontal="center" vertical="center"/>
    </xf>
    <xf numFmtId="1" fontId="6" fillId="0" borderId="91" xfId="444" applyNumberFormat="1" applyBorder="1" applyAlignment="1">
      <alignment horizontal="center" vertical="center"/>
    </xf>
    <xf numFmtId="169" fontId="113" fillId="0" borderId="91" xfId="456" applyNumberFormat="1" applyFont="1" applyBorder="1" applyAlignment="1">
      <alignment horizontal="center" vertical="center"/>
    </xf>
    <xf numFmtId="174" fontId="113" fillId="0" borderId="92" xfId="456" applyFont="1" applyBorder="1" applyAlignment="1">
      <alignment horizontal="center" vertical="center"/>
    </xf>
    <xf numFmtId="174" fontId="4" fillId="0" borderId="93" xfId="444" applyFont="1" applyBorder="1" applyAlignment="1">
      <alignment vertical="center"/>
    </xf>
    <xf numFmtId="169" fontId="4" fillId="0" borderId="94" xfId="444" applyNumberFormat="1" applyFont="1" applyBorder="1" applyAlignment="1">
      <alignment horizontal="center" vertical="center"/>
    </xf>
    <xf numFmtId="1" fontId="113" fillId="0" borderId="94" xfId="456" applyNumberFormat="1" applyFont="1" applyBorder="1" applyAlignment="1">
      <alignment horizontal="center" vertical="center"/>
    </xf>
    <xf numFmtId="1" fontId="6" fillId="0" borderId="94" xfId="444" applyNumberFormat="1" applyBorder="1" applyAlignment="1">
      <alignment horizontal="center" vertical="center"/>
    </xf>
    <xf numFmtId="169" fontId="113" fillId="0" borderId="94" xfId="456" applyNumberFormat="1" applyFont="1" applyBorder="1" applyAlignment="1">
      <alignment horizontal="center" vertical="center"/>
    </xf>
    <xf numFmtId="174" fontId="113" fillId="0" borderId="95" xfId="456" applyFont="1" applyBorder="1" applyAlignment="1">
      <alignment horizontal="center" vertical="center"/>
    </xf>
    <xf numFmtId="172" fontId="4" fillId="0" borderId="94" xfId="444" applyNumberFormat="1" applyFont="1" applyBorder="1" applyAlignment="1">
      <alignment horizontal="center" vertical="center"/>
    </xf>
    <xf numFmtId="174" fontId="4" fillId="0" borderId="96" xfId="444" applyFont="1" applyBorder="1" applyAlignment="1">
      <alignment vertical="center"/>
    </xf>
    <xf numFmtId="172" fontId="4" fillId="0" borderId="97" xfId="444" applyNumberFormat="1" applyFont="1" applyBorder="1" applyAlignment="1">
      <alignment horizontal="center" vertical="center"/>
    </xf>
    <xf numFmtId="1" fontId="113" fillId="0" borderId="97" xfId="456" applyNumberFormat="1" applyFont="1" applyBorder="1" applyAlignment="1">
      <alignment horizontal="center" vertical="center"/>
    </xf>
    <xf numFmtId="1" fontId="6" fillId="0" borderId="97" xfId="444" applyNumberFormat="1" applyBorder="1" applyAlignment="1">
      <alignment horizontal="center" vertical="center"/>
    </xf>
    <xf numFmtId="169" fontId="4" fillId="0" borderId="97" xfId="444" applyNumberFormat="1" applyFont="1" applyBorder="1" applyAlignment="1">
      <alignment horizontal="center" vertical="center"/>
    </xf>
    <xf numFmtId="10" fontId="4" fillId="0" borderId="98" xfId="444" applyNumberFormat="1" applyFont="1" applyBorder="1" applyAlignment="1">
      <alignment horizontal="center" vertical="center"/>
    </xf>
    <xf numFmtId="1" fontId="4" fillId="0" borderId="99" xfId="444" applyNumberFormat="1" applyFont="1" applyBorder="1" applyAlignment="1">
      <alignment horizontal="center" vertical="center"/>
    </xf>
    <xf numFmtId="1" fontId="6" fillId="0" borderId="97" xfId="444" applyNumberFormat="1" applyBorder="1" applyAlignment="1">
      <alignment vertical="center"/>
    </xf>
    <xf numFmtId="215" fontId="4" fillId="0" borderId="98" xfId="444" applyNumberFormat="1" applyFont="1" applyBorder="1" applyAlignment="1">
      <alignment horizontal="center" vertical="center"/>
    </xf>
    <xf numFmtId="10" fontId="4" fillId="0" borderId="97" xfId="445" applyNumberFormat="1" applyFont="1" applyFill="1" applyBorder="1" applyAlignment="1">
      <alignment horizontal="center" vertical="center"/>
    </xf>
    <xf numFmtId="174" fontId="114" fillId="49" borderId="96" xfId="444" applyFont="1" applyFill="1" applyBorder="1" applyAlignment="1">
      <alignment horizontal="center" vertical="center"/>
    </xf>
    <xf numFmtId="174" fontId="114" fillId="49" borderId="97" xfId="444" applyFont="1" applyFill="1" applyBorder="1" applyAlignment="1">
      <alignment horizontal="center" vertical="center" wrapText="1"/>
    </xf>
    <xf numFmtId="1" fontId="114" fillId="49" borderId="97" xfId="444" applyNumberFormat="1" applyFont="1" applyFill="1" applyBorder="1" applyAlignment="1">
      <alignment horizontal="center" vertical="center" wrapText="1"/>
    </xf>
    <xf numFmtId="169" fontId="114" fillId="49" borderId="97" xfId="444" applyNumberFormat="1" applyFont="1" applyFill="1" applyBorder="1" applyAlignment="1">
      <alignment horizontal="center" vertical="center" wrapText="1"/>
    </xf>
    <xf numFmtId="216" fontId="114" fillId="49" borderId="98" xfId="444" applyNumberFormat="1" applyFont="1" applyFill="1" applyBorder="1" applyAlignment="1">
      <alignment horizontal="center" vertical="center" wrapText="1"/>
    </xf>
    <xf numFmtId="174" fontId="115" fillId="2" borderId="96" xfId="456" applyFont="1" applyFill="1" applyBorder="1" applyAlignment="1">
      <alignment horizontal="left" vertical="center" wrapText="1"/>
    </xf>
    <xf numFmtId="172" fontId="113" fillId="2" borderId="97" xfId="456" applyNumberFormat="1" applyFont="1" applyFill="1" applyBorder="1" applyAlignment="1">
      <alignment horizontal="center" vertical="center" wrapText="1"/>
    </xf>
    <xf numFmtId="1" fontId="115" fillId="2" borderId="97" xfId="456" applyNumberFormat="1" applyFont="1" applyFill="1" applyBorder="1" applyAlignment="1">
      <alignment horizontal="center" vertical="center"/>
    </xf>
    <xf numFmtId="1" fontId="115" fillId="2" borderId="97" xfId="446" applyNumberFormat="1" applyFont="1" applyFill="1" applyBorder="1" applyAlignment="1" applyProtection="1">
      <alignment horizontal="center" vertical="center"/>
    </xf>
    <xf numFmtId="169" fontId="115" fillId="2" borderId="97" xfId="447" applyNumberFormat="1" applyFont="1" applyFill="1" applyBorder="1" applyAlignment="1" applyProtection="1">
      <alignment horizontal="center" vertical="center"/>
    </xf>
    <xf numFmtId="216" fontId="115" fillId="2" borderId="98" xfId="447" applyNumberFormat="1" applyFont="1" applyFill="1" applyBorder="1" applyAlignment="1" applyProtection="1">
      <alignment horizontal="center" vertical="center"/>
    </xf>
    <xf numFmtId="174" fontId="42" fillId="0" borderId="96" xfId="456" applyFont="1" applyBorder="1" applyAlignment="1">
      <alignment vertical="center" wrapText="1"/>
    </xf>
    <xf numFmtId="1" fontId="42" fillId="0" borderId="97" xfId="456" applyNumberFormat="1" applyFont="1" applyBorder="1" applyAlignment="1">
      <alignment horizontal="center" vertical="center"/>
    </xf>
    <xf numFmtId="9" fontId="42" fillId="0" borderId="97" xfId="445" applyFont="1" applyFill="1" applyBorder="1" applyAlignment="1">
      <alignment horizontal="center" vertical="center"/>
    </xf>
    <xf numFmtId="169" fontId="42" fillId="0" borderId="97" xfId="447" applyNumberFormat="1" applyFont="1" applyFill="1" applyBorder="1" applyAlignment="1">
      <alignment horizontal="center" vertical="center"/>
    </xf>
    <xf numFmtId="216" fontId="42" fillId="0" borderId="98" xfId="445" applyNumberFormat="1" applyFont="1" applyFill="1" applyBorder="1" applyAlignment="1">
      <alignment horizontal="center" vertical="center"/>
    </xf>
    <xf numFmtId="172" fontId="113" fillId="0" borderId="97" xfId="456" applyNumberFormat="1" applyFont="1" applyBorder="1" applyAlignment="1">
      <alignment horizontal="center" vertical="center" wrapText="1"/>
    </xf>
    <xf numFmtId="1" fontId="42" fillId="2" borderId="97" xfId="456" applyNumberFormat="1" applyFont="1" applyFill="1" applyBorder="1" applyAlignment="1">
      <alignment horizontal="center" vertical="center"/>
    </xf>
    <xf numFmtId="9" fontId="42" fillId="2" borderId="97" xfId="445" applyFont="1" applyFill="1" applyBorder="1" applyAlignment="1">
      <alignment horizontal="center" vertical="center"/>
    </xf>
    <xf numFmtId="169" fontId="67" fillId="2" borderId="97" xfId="447" applyNumberFormat="1" applyFont="1" applyFill="1" applyBorder="1" applyAlignment="1">
      <alignment horizontal="center" vertical="center"/>
    </xf>
    <xf numFmtId="216" fontId="67" fillId="2" borderId="98" xfId="445" applyNumberFormat="1" applyFont="1" applyFill="1" applyBorder="1" applyAlignment="1">
      <alignment horizontal="center" vertical="center"/>
    </xf>
    <xf numFmtId="172" fontId="113" fillId="0" borderId="97" xfId="456" applyNumberFormat="1" applyFont="1" applyBorder="1" applyAlignment="1">
      <alignment vertical="center" wrapText="1"/>
    </xf>
    <xf numFmtId="10" fontId="42" fillId="0" borderId="97" xfId="445" applyNumberFormat="1" applyFont="1" applyFill="1" applyBorder="1" applyAlignment="1">
      <alignment horizontal="center" vertical="center"/>
    </xf>
    <xf numFmtId="9" fontId="113" fillId="0" borderId="97" xfId="445" applyFont="1" applyFill="1" applyBorder="1" applyAlignment="1">
      <alignment horizontal="center" vertical="center" wrapText="1"/>
    </xf>
    <xf numFmtId="217" fontId="42" fillId="2" borderId="97" xfId="456" applyNumberFormat="1" applyFont="1" applyFill="1" applyBorder="1" applyAlignment="1">
      <alignment horizontal="center" vertical="center"/>
    </xf>
    <xf numFmtId="169" fontId="67" fillId="0" borderId="97" xfId="447" applyNumberFormat="1" applyFont="1" applyFill="1" applyBorder="1" applyAlignment="1">
      <alignment horizontal="center" vertical="center"/>
    </xf>
    <xf numFmtId="174" fontId="67" fillId="0" borderId="96" xfId="456" applyFont="1" applyBorder="1" applyAlignment="1">
      <alignment vertical="center" wrapText="1"/>
    </xf>
    <xf numFmtId="215" fontId="67" fillId="0" borderId="97" xfId="445" applyNumberFormat="1" applyFont="1" applyFill="1" applyBorder="1" applyAlignment="1">
      <alignment horizontal="center" vertical="center"/>
    </xf>
    <xf numFmtId="215" fontId="42" fillId="0" borderId="97" xfId="445" applyNumberFormat="1" applyFont="1" applyFill="1" applyBorder="1" applyAlignment="1">
      <alignment horizontal="center" vertical="center"/>
    </xf>
    <xf numFmtId="166" fontId="4" fillId="3" borderId="90" xfId="448" applyFont="1" applyFill="1" applyBorder="1" applyAlignment="1">
      <alignment horizontal="left" vertical="center"/>
    </xf>
    <xf numFmtId="174" fontId="4" fillId="3" borderId="91" xfId="456" applyFont="1" applyFill="1" applyBorder="1" applyAlignment="1">
      <alignment horizontal="center" vertical="center"/>
    </xf>
    <xf numFmtId="1" fontId="4" fillId="3" borderId="91" xfId="456" applyNumberFormat="1" applyFont="1" applyFill="1" applyBorder="1" applyAlignment="1">
      <alignment horizontal="center" vertical="center"/>
    </xf>
    <xf numFmtId="1" fontId="4" fillId="3" borderId="91" xfId="446" applyNumberFormat="1" applyFont="1" applyFill="1" applyBorder="1" applyAlignment="1" applyProtection="1">
      <alignment horizontal="center" vertical="center"/>
    </xf>
    <xf numFmtId="169" fontId="4" fillId="3" borderId="91" xfId="456" applyNumberFormat="1" applyFont="1" applyFill="1" applyBorder="1" applyAlignment="1">
      <alignment horizontal="center" vertical="center"/>
    </xf>
    <xf numFmtId="10" fontId="4" fillId="3" borderId="92" xfId="445" applyNumberFormat="1" applyFont="1" applyFill="1" applyBorder="1" applyAlignment="1">
      <alignment horizontal="center" vertical="center"/>
    </xf>
    <xf numFmtId="166" fontId="4" fillId="3" borderId="96" xfId="448" applyFont="1" applyFill="1" applyBorder="1" applyAlignment="1">
      <alignment horizontal="left" vertical="center"/>
    </xf>
    <xf numFmtId="174" fontId="6" fillId="3" borderId="97" xfId="456" applyFont="1" applyFill="1" applyBorder="1" applyAlignment="1">
      <alignment horizontal="center" vertical="center"/>
    </xf>
    <xf numFmtId="1" fontId="6" fillId="3" borderId="97" xfId="456" applyNumberFormat="1" applyFont="1" applyFill="1" applyBorder="1" applyAlignment="1">
      <alignment horizontal="center" vertical="center"/>
    </xf>
    <xf numFmtId="1" fontId="6" fillId="3" borderId="97" xfId="449" applyNumberFormat="1" applyFont="1" applyFill="1" applyBorder="1" applyAlignment="1">
      <alignment horizontal="center" vertical="center"/>
    </xf>
    <xf numFmtId="169" fontId="4" fillId="3" borderId="97" xfId="456" applyNumberFormat="1" applyFont="1" applyFill="1" applyBorder="1" applyAlignment="1">
      <alignment horizontal="center" vertical="center"/>
    </xf>
    <xf numFmtId="215" fontId="4" fillId="3" borderId="98" xfId="450" applyNumberFormat="1" applyFont="1" applyFill="1" applyBorder="1" applyAlignment="1">
      <alignment horizontal="center" vertical="center"/>
    </xf>
    <xf numFmtId="166" fontId="4" fillId="3" borderId="101" xfId="448" applyFont="1" applyFill="1" applyBorder="1" applyAlignment="1">
      <alignment horizontal="left" vertical="center"/>
    </xf>
    <xf numFmtId="174" fontId="6" fillId="3" borderId="102" xfId="456" applyFont="1" applyFill="1" applyBorder="1" applyAlignment="1">
      <alignment horizontal="center" vertical="center"/>
    </xf>
    <xf numFmtId="1" fontId="6" fillId="3" borderId="102" xfId="456" applyNumberFormat="1" applyFont="1" applyFill="1" applyBorder="1" applyAlignment="1">
      <alignment horizontal="center" vertical="center"/>
    </xf>
    <xf numFmtId="1" fontId="6" fillId="3" borderId="102" xfId="449" applyNumberFormat="1" applyFont="1" applyFill="1" applyBorder="1" applyAlignment="1">
      <alignment horizontal="center" vertical="center"/>
    </xf>
    <xf numFmtId="215" fontId="4" fillId="3" borderId="103" xfId="456" applyNumberFormat="1" applyFont="1" applyFill="1" applyBorder="1" applyAlignment="1">
      <alignment horizontal="center" vertical="center"/>
    </xf>
    <xf numFmtId="174" fontId="4" fillId="3" borderId="20" xfId="456" applyFont="1" applyFill="1" applyBorder="1" applyAlignment="1">
      <alignment horizontal="left" vertical="center"/>
    </xf>
    <xf numFmtId="174" fontId="4" fillId="3" borderId="58" xfId="456" applyFont="1" applyFill="1" applyBorder="1" applyAlignment="1">
      <alignment horizontal="center" vertical="center"/>
    </xf>
    <xf numFmtId="1" fontId="4" fillId="3" borderId="58" xfId="456" applyNumberFormat="1" applyFont="1" applyFill="1" applyBorder="1" applyAlignment="1">
      <alignment horizontal="center" vertical="center"/>
    </xf>
    <xf numFmtId="1" fontId="4" fillId="3" borderId="58" xfId="449" applyNumberFormat="1" applyFont="1" applyFill="1" applyBorder="1" applyAlignment="1">
      <alignment horizontal="center" vertical="center"/>
    </xf>
    <xf numFmtId="169" fontId="4" fillId="3" borderId="58" xfId="456" applyNumberFormat="1" applyFont="1" applyFill="1" applyBorder="1" applyAlignment="1">
      <alignment horizontal="center" vertical="center"/>
    </xf>
    <xf numFmtId="10" fontId="4" fillId="3" borderId="21" xfId="456" applyNumberFormat="1" applyFont="1" applyFill="1" applyBorder="1" applyAlignment="1">
      <alignment horizontal="center" vertical="center"/>
    </xf>
    <xf numFmtId="174" fontId="113" fillId="0" borderId="0" xfId="456" applyFont="1" applyAlignment="1">
      <alignment vertical="center"/>
    </xf>
    <xf numFmtId="174" fontId="113" fillId="0" borderId="0" xfId="456" applyFont="1" applyAlignment="1">
      <alignment horizontal="center" vertical="center"/>
    </xf>
    <xf numFmtId="1" fontId="113" fillId="0" borderId="0" xfId="456" applyNumberFormat="1" applyFont="1" applyAlignment="1">
      <alignment horizontal="center" vertical="center"/>
    </xf>
    <xf numFmtId="1" fontId="113" fillId="0" borderId="0" xfId="449" applyNumberFormat="1" applyFont="1" applyFill="1" applyBorder="1" applyAlignment="1">
      <alignment horizontal="center" vertical="center"/>
    </xf>
    <xf numFmtId="169" fontId="113" fillId="0" borderId="0" xfId="456" applyNumberFormat="1" applyFont="1" applyAlignment="1">
      <alignment horizontal="center" vertical="center"/>
    </xf>
    <xf numFmtId="216" fontId="113" fillId="0" borderId="0" xfId="456" applyNumberFormat="1" applyFont="1" applyAlignment="1">
      <alignment horizontal="center" vertical="center"/>
    </xf>
    <xf numFmtId="0" fontId="66" fillId="0" borderId="0" xfId="439" applyFont="1" applyAlignment="1">
      <alignment vertical="center"/>
    </xf>
    <xf numFmtId="0" fontId="66" fillId="0" borderId="0" xfId="439" applyFont="1" applyAlignment="1">
      <alignment horizontal="center" vertical="center"/>
    </xf>
    <xf numFmtId="218" fontId="66" fillId="0" borderId="0" xfId="104" applyNumberFormat="1" applyFont="1" applyAlignment="1">
      <alignment vertical="center"/>
    </xf>
    <xf numFmtId="169" fontId="66" fillId="0" borderId="0" xfId="443" applyNumberFormat="1" applyFont="1" applyAlignment="1">
      <alignment horizontal="center" vertical="center"/>
    </xf>
    <xf numFmtId="218" fontId="66" fillId="0" borderId="0" xfId="104" applyNumberFormat="1" applyFont="1" applyAlignment="1">
      <alignment horizontal="center" vertical="center"/>
    </xf>
    <xf numFmtId="169" fontId="66" fillId="0" borderId="0" xfId="104" applyNumberFormat="1" applyFont="1" applyAlignment="1">
      <alignment horizontal="center" vertical="center"/>
    </xf>
    <xf numFmtId="2" fontId="16" fillId="0" borderId="0" xfId="375" applyNumberFormat="1" applyFont="1" applyAlignment="1">
      <alignment horizontal="center" vertical="center" wrapText="1"/>
    </xf>
    <xf numFmtId="172" fontId="16" fillId="0" borderId="0" xfId="375" applyNumberFormat="1" applyFont="1" applyAlignment="1">
      <alignment horizontal="center" vertical="center" wrapText="1"/>
    </xf>
    <xf numFmtId="0" fontId="8" fillId="0" borderId="0" xfId="439" applyFont="1" applyAlignment="1">
      <alignment vertical="center"/>
    </xf>
    <xf numFmtId="0" fontId="16" fillId="0" borderId="0" xfId="439" applyFont="1" applyAlignment="1">
      <alignment vertical="center" wrapText="1"/>
    </xf>
    <xf numFmtId="169" fontId="0" fillId="0" borderId="0" xfId="0" applyNumberFormat="1"/>
    <xf numFmtId="4" fontId="19" fillId="0" borderId="68" xfId="26" applyNumberFormat="1" applyFont="1" applyBorder="1" applyAlignment="1">
      <alignment horizontal="right"/>
    </xf>
    <xf numFmtId="4" fontId="19" fillId="0" borderId="45" xfId="26" applyNumberFormat="1" applyFont="1" applyBorder="1" applyAlignment="1">
      <alignment horizontal="right"/>
    </xf>
    <xf numFmtId="2" fontId="19" fillId="0" borderId="67" xfId="26" applyNumberFormat="1" applyFont="1" applyBorder="1" applyAlignment="1">
      <alignment horizontal="right"/>
    </xf>
    <xf numFmtId="0" fontId="17" fillId="3" borderId="45" xfId="0" applyFont="1" applyFill="1" applyBorder="1" applyAlignment="1">
      <alignment vertical="center" wrapText="1"/>
    </xf>
    <xf numFmtId="172" fontId="113" fillId="0" borderId="99" xfId="456" applyNumberFormat="1" applyFont="1" applyBorder="1" applyAlignment="1">
      <alignment horizontal="center" vertical="center" wrapText="1"/>
    </xf>
    <xf numFmtId="172" fontId="113" fillId="0" borderId="100" xfId="456" applyNumberFormat="1" applyFont="1" applyBorder="1" applyAlignment="1">
      <alignment horizontal="center" vertical="center" wrapText="1"/>
    </xf>
    <xf numFmtId="0" fontId="0" fillId="3" borderId="5" xfId="0" applyFont="1" applyFill="1" applyBorder="1" applyAlignment="1">
      <alignment horizontal="center" vertical="center"/>
    </xf>
    <xf numFmtId="1" fontId="0" fillId="3" borderId="5" xfId="0" applyNumberFormat="1" applyFont="1" applyFill="1" applyBorder="1" applyAlignment="1">
      <alignment horizontal="center" vertical="center"/>
    </xf>
    <xf numFmtId="9" fontId="0" fillId="0" borderId="0" xfId="3" applyFont="1"/>
    <xf numFmtId="219" fontId="6" fillId="0" borderId="45" xfId="0" applyNumberFormat="1" applyFont="1" applyFill="1" applyBorder="1" applyAlignment="1">
      <alignment vertical="center" wrapText="1"/>
    </xf>
    <xf numFmtId="0" fontId="6" fillId="3" borderId="45" xfId="0" applyFont="1" applyFill="1" applyBorder="1" applyAlignment="1">
      <alignment horizontal="center" vertical="center" wrapText="1"/>
    </xf>
    <xf numFmtId="0" fontId="6" fillId="3" borderId="45" xfId="0" applyFont="1" applyFill="1" applyBorder="1" applyAlignment="1">
      <alignment vertical="center" wrapText="1"/>
    </xf>
    <xf numFmtId="207" fontId="24" fillId="3" borderId="13" xfId="0" applyNumberFormat="1" applyFont="1" applyFill="1" applyBorder="1" applyAlignment="1">
      <alignment vertical="center"/>
    </xf>
    <xf numFmtId="10" fontId="42" fillId="0" borderId="98" xfId="445" applyNumberFormat="1" applyFont="1" applyFill="1" applyBorder="1" applyAlignment="1">
      <alignment horizontal="center" vertical="center"/>
    </xf>
    <xf numFmtId="10" fontId="42" fillId="50" borderId="98" xfId="445" applyNumberFormat="1" applyFont="1" applyFill="1" applyBorder="1" applyAlignment="1">
      <alignment horizontal="center" vertical="center"/>
    </xf>
    <xf numFmtId="220" fontId="0" fillId="0" borderId="0" xfId="0" applyNumberFormat="1"/>
    <xf numFmtId="9" fontId="24" fillId="3" borderId="7" xfId="3" applyNumberFormat="1" applyFont="1" applyFill="1" applyBorder="1" applyAlignment="1">
      <alignment horizontal="center" vertical="center"/>
    </xf>
    <xf numFmtId="168" fontId="4" fillId="0" borderId="80" xfId="2" applyFont="1" applyBorder="1" applyAlignment="1" applyProtection="1">
      <alignment vertical="center" wrapText="1"/>
      <protection locked="0"/>
    </xf>
    <xf numFmtId="168" fontId="104" fillId="0" borderId="80" xfId="2" applyFont="1" applyBorder="1" applyAlignment="1">
      <alignment vertical="center"/>
    </xf>
    <xf numFmtId="168" fontId="67" fillId="0" borderId="80" xfId="2" applyFont="1" applyFill="1" applyBorder="1" applyAlignment="1" applyProtection="1">
      <alignment vertical="center"/>
    </xf>
    <xf numFmtId="168" fontId="67" fillId="0" borderId="80" xfId="2" applyFont="1" applyFill="1" applyBorder="1" applyAlignment="1" applyProtection="1">
      <alignment vertical="center" wrapText="1"/>
    </xf>
    <xf numFmtId="168" fontId="4" fillId="0" borderId="80" xfId="2" applyFont="1" applyFill="1" applyBorder="1" applyAlignment="1" applyProtection="1">
      <alignment vertical="center" wrapText="1"/>
      <protection locked="0"/>
    </xf>
    <xf numFmtId="168" fontId="67" fillId="0" borderId="80" xfId="2" applyFont="1" applyBorder="1" applyAlignment="1">
      <alignment vertical="center"/>
    </xf>
    <xf numFmtId="168" fontId="4" fillId="0" borderId="80" xfId="2" applyFont="1" applyBorder="1" applyAlignment="1">
      <alignment vertical="center"/>
    </xf>
    <xf numFmtId="168" fontId="107" fillId="0" borderId="87" xfId="2" applyFont="1" applyBorder="1" applyAlignment="1">
      <alignment vertical="center"/>
    </xf>
    <xf numFmtId="174" fontId="42" fillId="0" borderId="97" xfId="456" applyFont="1" applyBorder="1" applyAlignment="1">
      <alignment vertical="center" wrapText="1"/>
    </xf>
    <xf numFmtId="172" fontId="6" fillId="0" borderId="97" xfId="456" applyNumberFormat="1" applyFont="1" applyBorder="1" applyAlignment="1">
      <alignment horizontal="center" vertical="center" wrapText="1"/>
    </xf>
    <xf numFmtId="216" fontId="42" fillId="0" borderId="97" xfId="445" applyNumberFormat="1" applyFont="1" applyFill="1" applyBorder="1" applyAlignment="1">
      <alignment horizontal="center" vertical="center"/>
    </xf>
    <xf numFmtId="174" fontId="42" fillId="0" borderId="107" xfId="456" applyFont="1" applyBorder="1" applyAlignment="1">
      <alignment vertical="center" wrapText="1"/>
    </xf>
    <xf numFmtId="172" fontId="113" fillId="0" borderId="107" xfId="456" applyNumberFormat="1" applyFont="1" applyBorder="1" applyAlignment="1">
      <alignment horizontal="center" vertical="center" wrapText="1"/>
    </xf>
    <xf numFmtId="1" fontId="42" fillId="0" borderId="107" xfId="456" applyNumberFormat="1" applyFont="1" applyBorder="1" applyAlignment="1">
      <alignment horizontal="center" vertical="center"/>
    </xf>
    <xf numFmtId="10" fontId="0" fillId="0" borderId="0" xfId="0" applyNumberFormat="1"/>
    <xf numFmtId="0" fontId="90" fillId="47" borderId="45" xfId="0" applyFont="1" applyFill="1" applyBorder="1" applyAlignment="1">
      <alignment horizontal="center" vertical="center"/>
    </xf>
    <xf numFmtId="0" fontId="74" fillId="41" borderId="6" xfId="0" applyFont="1" applyFill="1" applyBorder="1" applyAlignment="1">
      <alignment horizontal="left" vertical="center" wrapText="1"/>
    </xf>
    <xf numFmtId="0" fontId="74" fillId="41" borderId="46" xfId="0" applyFont="1" applyFill="1" applyBorder="1" applyAlignment="1">
      <alignment horizontal="left" vertical="center" wrapText="1"/>
    </xf>
    <xf numFmtId="0" fontId="74" fillId="41" borderId="26" xfId="0" applyFont="1" applyFill="1" applyBorder="1" applyAlignment="1">
      <alignment horizontal="left" vertical="center" wrapText="1"/>
    </xf>
    <xf numFmtId="0" fontId="74" fillId="4" borderId="56" xfId="0" applyFont="1" applyFill="1" applyBorder="1" applyAlignment="1">
      <alignment horizontal="right" vertical="center" wrapText="1"/>
    </xf>
    <xf numFmtId="0" fontId="74" fillId="4" borderId="46" xfId="0" applyFont="1" applyFill="1" applyBorder="1" applyAlignment="1">
      <alignment horizontal="right" vertical="center" wrapText="1"/>
    </xf>
    <xf numFmtId="0" fontId="74" fillId="4" borderId="47" xfId="0" applyFont="1" applyFill="1" applyBorder="1" applyAlignment="1">
      <alignment horizontal="right" vertical="center" wrapText="1"/>
    </xf>
    <xf numFmtId="0" fontId="24" fillId="3" borderId="23" xfId="0" applyFont="1" applyFill="1" applyBorder="1" applyAlignment="1">
      <alignment horizontal="right" vertical="center"/>
    </xf>
    <xf numFmtId="0" fontId="24" fillId="3" borderId="5" xfId="0" applyFont="1" applyFill="1" applyBorder="1" applyAlignment="1">
      <alignment horizontal="right" vertical="center"/>
    </xf>
    <xf numFmtId="0" fontId="74" fillId="4" borderId="60" xfId="0" applyFont="1" applyFill="1" applyBorder="1" applyAlignment="1">
      <alignment horizontal="right" vertical="center" wrapText="1"/>
    </xf>
    <xf numFmtId="0" fontId="64" fillId="0" borderId="12" xfId="9" applyFont="1" applyBorder="1" applyAlignment="1">
      <alignment horizontal="center" vertical="center"/>
    </xf>
    <xf numFmtId="0" fontId="64" fillId="0" borderId="0" xfId="9" applyFont="1" applyBorder="1" applyAlignment="1">
      <alignment horizontal="center" vertical="center"/>
    </xf>
    <xf numFmtId="0" fontId="64" fillId="0" borderId="13" xfId="9" applyFont="1" applyBorder="1" applyAlignment="1">
      <alignment horizontal="center" vertical="center"/>
    </xf>
    <xf numFmtId="0" fontId="63" fillId="0" borderId="12" xfId="9" applyFont="1" applyBorder="1" applyAlignment="1">
      <alignment horizontal="center" vertical="center"/>
    </xf>
    <xf numFmtId="0" fontId="63" fillId="0" borderId="0" xfId="9" applyFont="1" applyBorder="1" applyAlignment="1">
      <alignment horizontal="center" vertical="center"/>
    </xf>
    <xf numFmtId="0" fontId="63" fillId="0" borderId="13" xfId="9" applyFont="1" applyBorder="1" applyAlignment="1">
      <alignment horizontal="center" vertical="center"/>
    </xf>
    <xf numFmtId="0" fontId="72" fillId="3" borderId="52" xfId="0" applyFont="1" applyFill="1" applyBorder="1" applyAlignment="1" applyProtection="1">
      <alignment horizontal="center" vertical="center" wrapText="1"/>
      <protection locked="0"/>
    </xf>
    <xf numFmtId="0" fontId="72" fillId="3" borderId="4" xfId="0" applyFont="1" applyFill="1" applyBorder="1" applyAlignment="1" applyProtection="1">
      <alignment horizontal="center" vertical="center" wrapText="1"/>
      <protection locked="0"/>
    </xf>
    <xf numFmtId="0" fontId="72" fillId="3" borderId="54" xfId="0" applyFont="1" applyFill="1" applyBorder="1" applyAlignment="1" applyProtection="1">
      <alignment horizontal="center" vertical="center" wrapText="1"/>
      <protection locked="0"/>
    </xf>
    <xf numFmtId="0" fontId="73" fillId="3" borderId="8" xfId="0" applyFont="1" applyFill="1" applyBorder="1" applyAlignment="1" applyProtection="1">
      <alignment horizontal="center" vertical="center"/>
      <protection locked="0"/>
    </xf>
    <xf numFmtId="0" fontId="73" fillId="3" borderId="9" xfId="0" applyFont="1" applyFill="1" applyBorder="1" applyAlignment="1" applyProtection="1">
      <alignment horizontal="center" vertical="center"/>
      <protection locked="0"/>
    </xf>
    <xf numFmtId="0" fontId="73" fillId="3" borderId="10" xfId="0" applyFont="1" applyFill="1" applyBorder="1" applyAlignment="1" applyProtection="1">
      <alignment horizontal="center" vertical="center"/>
      <protection locked="0"/>
    </xf>
    <xf numFmtId="0" fontId="74" fillId="3" borderId="5" xfId="0" applyFont="1" applyFill="1" applyBorder="1" applyAlignment="1">
      <alignment horizontal="center" vertical="center"/>
    </xf>
    <xf numFmtId="0" fontId="24" fillId="3" borderId="45" xfId="0" applyFont="1" applyFill="1" applyBorder="1" applyAlignment="1">
      <alignment horizontal="right" vertical="center"/>
    </xf>
    <xf numFmtId="0" fontId="24" fillId="3" borderId="25" xfId="0" applyFont="1" applyFill="1" applyBorder="1" applyAlignment="1">
      <alignment horizontal="right" vertical="center"/>
    </xf>
    <xf numFmtId="0" fontId="24" fillId="3" borderId="14" xfId="0" applyFont="1" applyFill="1" applyBorder="1" applyAlignment="1">
      <alignment horizontal="right" vertical="center"/>
    </xf>
    <xf numFmtId="0" fontId="24" fillId="3" borderId="22" xfId="0" applyFont="1" applyFill="1" applyBorder="1" applyAlignment="1">
      <alignment horizontal="right" vertical="center"/>
    </xf>
    <xf numFmtId="43" fontId="25" fillId="0" borderId="0" xfId="432" applyFont="1" applyFill="1" applyBorder="1" applyAlignment="1">
      <alignment horizontal="left" vertical="center" wrapText="1"/>
    </xf>
    <xf numFmtId="0" fontId="16" fillId="0" borderId="0" xfId="370" applyFont="1" applyAlignment="1">
      <alignment horizontal="center" vertical="center"/>
    </xf>
    <xf numFmtId="0" fontId="24" fillId="3" borderId="8" xfId="0" applyFont="1" applyFill="1" applyBorder="1" applyAlignment="1">
      <alignment horizontal="right" vertical="center"/>
    </xf>
    <xf numFmtId="0" fontId="24" fillId="3" borderId="9" xfId="0" applyFont="1" applyFill="1" applyBorder="1" applyAlignment="1">
      <alignment horizontal="right" vertical="center"/>
    </xf>
    <xf numFmtId="0" fontId="24" fillId="3" borderId="10" xfId="0" applyFont="1" applyFill="1" applyBorder="1" applyAlignment="1">
      <alignment horizontal="right" vertical="center"/>
    </xf>
    <xf numFmtId="0" fontId="24" fillId="46" borderId="8" xfId="0" applyFont="1" applyFill="1" applyBorder="1" applyAlignment="1">
      <alignment horizontal="right" vertical="center"/>
    </xf>
    <xf numFmtId="0" fontId="24" fillId="46" borderId="9" xfId="0" applyFont="1" applyFill="1" applyBorder="1" applyAlignment="1">
      <alignment horizontal="right" vertical="center"/>
    </xf>
    <xf numFmtId="0" fontId="24" fillId="46" borderId="10" xfId="0" applyFont="1" applyFill="1" applyBorder="1" applyAlignment="1">
      <alignment horizontal="right" vertical="center"/>
    </xf>
    <xf numFmtId="0" fontId="24" fillId="3" borderId="7" xfId="0" applyFont="1" applyFill="1" applyBorder="1" applyAlignment="1">
      <alignment horizontal="right" vertical="center"/>
    </xf>
    <xf numFmtId="0" fontId="23" fillId="0" borderId="0" xfId="375" applyFont="1" applyAlignment="1">
      <alignment horizontal="center" vertical="center" wrapText="1"/>
    </xf>
    <xf numFmtId="0" fontId="16" fillId="0" borderId="0" xfId="0" applyFont="1" applyAlignment="1">
      <alignment horizontal="center" vertical="center" wrapText="1"/>
    </xf>
    <xf numFmtId="0" fontId="16" fillId="0" borderId="0" xfId="375" applyFont="1" applyAlignment="1">
      <alignment horizontal="center" vertical="center" wrapText="1"/>
    </xf>
    <xf numFmtId="0" fontId="90" fillId="47" borderId="7" xfId="0" applyFont="1" applyFill="1" applyBorder="1" applyAlignment="1">
      <alignment horizontal="center" vertical="center"/>
    </xf>
    <xf numFmtId="0" fontId="90" fillId="47" borderId="23" xfId="0" applyFont="1" applyFill="1" applyBorder="1" applyAlignment="1">
      <alignment horizontal="center" vertical="center"/>
    </xf>
    <xf numFmtId="0" fontId="90" fillId="42" borderId="7" xfId="0" applyFont="1" applyFill="1" applyBorder="1" applyAlignment="1">
      <alignment horizontal="center" vertical="center" wrapText="1"/>
    </xf>
    <xf numFmtId="0" fontId="90" fillId="42" borderId="23" xfId="0" applyFont="1" applyFill="1" applyBorder="1" applyAlignment="1">
      <alignment horizontal="center" vertical="center" wrapText="1"/>
    </xf>
    <xf numFmtId="0" fontId="90" fillId="47" borderId="45" xfId="0" applyFont="1" applyFill="1" applyBorder="1" applyAlignment="1">
      <alignment horizontal="center" vertical="center"/>
    </xf>
    <xf numFmtId="0" fontId="88" fillId="0" borderId="0" xfId="0" applyFont="1" applyAlignment="1">
      <alignment horizontal="center"/>
    </xf>
    <xf numFmtId="0" fontId="90" fillId="0" borderId="65" xfId="0" applyFont="1" applyFill="1" applyBorder="1" applyAlignment="1">
      <alignment horizontal="left" vertical="center" wrapText="1"/>
    </xf>
    <xf numFmtId="0" fontId="91" fillId="0" borderId="46" xfId="0" applyFont="1" applyFill="1" applyBorder="1" applyAlignment="1">
      <alignment horizontal="left" vertical="center" wrapText="1"/>
    </xf>
    <xf numFmtId="0" fontId="91" fillId="0" borderId="60" xfId="0" applyFont="1" applyFill="1" applyBorder="1" applyAlignment="1">
      <alignment horizontal="left" vertical="center" wrapText="1"/>
    </xf>
    <xf numFmtId="0" fontId="89" fillId="0" borderId="65" xfId="0" applyFont="1" applyFill="1" applyBorder="1" applyAlignment="1">
      <alignment horizontal="center" vertical="center" wrapText="1"/>
    </xf>
    <xf numFmtId="0" fontId="89" fillId="0" borderId="46" xfId="0" applyFont="1" applyFill="1" applyBorder="1" applyAlignment="1">
      <alignment horizontal="center" vertical="center" wrapText="1"/>
    </xf>
    <xf numFmtId="0" fontId="89" fillId="0" borderId="60" xfId="0" applyFont="1" applyFill="1" applyBorder="1" applyAlignment="1">
      <alignment horizontal="center" vertical="center" wrapText="1"/>
    </xf>
    <xf numFmtId="0" fontId="90" fillId="0" borderId="65" xfId="0" applyFont="1" applyFill="1" applyBorder="1" applyAlignment="1">
      <alignment horizontal="left" vertical="top" wrapText="1"/>
    </xf>
    <xf numFmtId="0" fontId="91" fillId="0" borderId="46" xfId="0" applyFont="1" applyFill="1" applyBorder="1" applyAlignment="1">
      <alignment horizontal="left" vertical="top" wrapText="1"/>
    </xf>
    <xf numFmtId="0" fontId="91" fillId="0" borderId="60" xfId="0" applyFont="1" applyFill="1" applyBorder="1" applyAlignment="1">
      <alignment horizontal="left" vertical="top" wrapText="1"/>
    </xf>
    <xf numFmtId="0" fontId="89" fillId="42" borderId="65" xfId="0" applyFont="1" applyFill="1" applyBorder="1" applyAlignment="1">
      <alignment horizontal="center" vertical="center"/>
    </xf>
    <xf numFmtId="0" fontId="89" fillId="42" borderId="46" xfId="0" applyFont="1" applyFill="1" applyBorder="1" applyAlignment="1">
      <alignment horizontal="center" vertical="center"/>
    </xf>
    <xf numFmtId="0" fontId="89" fillId="42" borderId="60" xfId="0" applyFont="1" applyFill="1" applyBorder="1" applyAlignment="1">
      <alignment horizontal="center" vertical="center"/>
    </xf>
    <xf numFmtId="0" fontId="4" fillId="47" borderId="65" xfId="0" applyFont="1" applyFill="1" applyBorder="1" applyAlignment="1">
      <alignment horizontal="center" vertical="center" wrapText="1"/>
    </xf>
    <xf numFmtId="0" fontId="4" fillId="47" borderId="46" xfId="0" applyFont="1" applyFill="1" applyBorder="1" applyAlignment="1">
      <alignment horizontal="center" vertical="center" wrapText="1"/>
    </xf>
    <xf numFmtId="0" fontId="4" fillId="47" borderId="60" xfId="0" applyFont="1" applyFill="1" applyBorder="1" applyAlignment="1">
      <alignment horizontal="center" vertical="center" wrapText="1"/>
    </xf>
    <xf numFmtId="0" fontId="4" fillId="47" borderId="7" xfId="0" applyFont="1" applyFill="1" applyBorder="1" applyAlignment="1">
      <alignment horizontal="center" vertical="center" wrapText="1"/>
    </xf>
    <xf numFmtId="0" fontId="4" fillId="47" borderId="23" xfId="0" applyFont="1" applyFill="1" applyBorder="1" applyAlignment="1">
      <alignment horizontal="center" vertical="center" wrapText="1"/>
    </xf>
    <xf numFmtId="0" fontId="17" fillId="0" borderId="65" xfId="0" applyFont="1" applyFill="1" applyBorder="1" applyAlignment="1">
      <alignment horizontal="center" vertical="center" wrapText="1"/>
    </xf>
    <xf numFmtId="0" fontId="17" fillId="42" borderId="45" xfId="0" applyFont="1" applyFill="1" applyBorder="1" applyAlignment="1">
      <alignment horizontal="center" vertical="center" wrapText="1"/>
    </xf>
    <xf numFmtId="0" fontId="17" fillId="0" borderId="46" xfId="0" applyFont="1" applyFill="1" applyBorder="1" applyAlignment="1">
      <alignment horizontal="center" vertical="center" wrapText="1"/>
    </xf>
    <xf numFmtId="0" fontId="17" fillId="0" borderId="60"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7" fillId="0" borderId="31" xfId="0" applyFont="1" applyFill="1" applyBorder="1" applyAlignment="1">
      <alignment horizontal="center" vertical="center" wrapText="1"/>
    </xf>
    <xf numFmtId="0" fontId="17" fillId="0" borderId="23" xfId="0" applyFont="1" applyFill="1" applyBorder="1" applyAlignment="1">
      <alignment horizontal="center" vertical="center" wrapText="1"/>
    </xf>
    <xf numFmtId="0" fontId="20" fillId="47" borderId="65" xfId="0" applyFont="1" applyFill="1" applyBorder="1" applyAlignment="1">
      <alignment horizontal="center" vertical="center" wrapText="1"/>
    </xf>
    <xf numFmtId="0" fontId="20" fillId="47" borderId="46" xfId="0" applyFont="1" applyFill="1" applyBorder="1" applyAlignment="1">
      <alignment horizontal="center" vertical="center" wrapText="1"/>
    </xf>
    <xf numFmtId="0" fontId="20" fillId="47" borderId="60" xfId="0" applyFont="1" applyFill="1" applyBorder="1" applyAlignment="1">
      <alignment horizontal="center" vertical="center" wrapText="1"/>
    </xf>
    <xf numFmtId="0" fontId="90" fillId="47" borderId="45" xfId="0" applyFont="1" applyFill="1" applyBorder="1" applyAlignment="1">
      <alignment horizontal="center" vertical="center" wrapText="1"/>
    </xf>
    <xf numFmtId="0" fontId="4" fillId="47" borderId="45" xfId="0" applyFont="1" applyFill="1" applyBorder="1" applyAlignment="1">
      <alignment horizontal="center" vertical="center"/>
    </xf>
    <xf numFmtId="0" fontId="4" fillId="47" borderId="45" xfId="0" applyFont="1" applyFill="1" applyBorder="1" applyAlignment="1">
      <alignment horizontal="center" vertical="center" wrapText="1"/>
    </xf>
    <xf numFmtId="0" fontId="92" fillId="47" borderId="45" xfId="0" applyFont="1" applyFill="1" applyBorder="1"/>
    <xf numFmtId="0" fontId="93" fillId="0" borderId="65" xfId="0" applyFont="1" applyBorder="1" applyAlignment="1">
      <alignment horizontal="right"/>
    </xf>
    <xf numFmtId="0" fontId="93" fillId="0" borderId="46" xfId="0" applyFont="1" applyBorder="1" applyAlignment="1">
      <alignment horizontal="right"/>
    </xf>
    <xf numFmtId="0" fontId="93" fillId="0" borderId="60" xfId="0" applyFont="1" applyBorder="1" applyAlignment="1">
      <alignment horizontal="right"/>
    </xf>
    <xf numFmtId="0" fontId="17" fillId="0" borderId="45" xfId="0" applyFont="1" applyFill="1" applyBorder="1" applyAlignment="1">
      <alignment horizontal="center" vertical="center" wrapText="1"/>
    </xf>
    <xf numFmtId="0" fontId="18" fillId="0" borderId="31"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6" fillId="0" borderId="0" xfId="439" applyFont="1" applyAlignment="1">
      <alignment horizontal="center" vertical="center" wrapText="1"/>
    </xf>
    <xf numFmtId="0" fontId="116" fillId="0" borderId="0" xfId="439" applyFont="1" applyAlignment="1">
      <alignment horizontal="center" wrapText="1"/>
    </xf>
    <xf numFmtId="0" fontId="110" fillId="0" borderId="0" xfId="439" applyFont="1" applyAlignment="1">
      <alignment horizontal="center" vertical="center"/>
    </xf>
    <xf numFmtId="174" fontId="111" fillId="0" borderId="0" xfId="456" applyFont="1" applyFill="1" applyAlignment="1">
      <alignment horizontal="center" vertical="center" wrapText="1"/>
    </xf>
    <xf numFmtId="172" fontId="113" fillId="0" borderId="99" xfId="456" applyNumberFormat="1" applyFont="1" applyBorder="1" applyAlignment="1">
      <alignment horizontal="center" vertical="center" wrapText="1"/>
    </xf>
    <xf numFmtId="172" fontId="113" fillId="0" borderId="100" xfId="456" applyNumberFormat="1" applyFont="1" applyBorder="1" applyAlignment="1">
      <alignment horizontal="center" vertical="center" wrapText="1"/>
    </xf>
    <xf numFmtId="172" fontId="113" fillId="0" borderId="104" xfId="456" applyNumberFormat="1" applyFont="1" applyBorder="1" applyAlignment="1">
      <alignment horizontal="center" vertical="center" wrapText="1"/>
    </xf>
    <xf numFmtId="0" fontId="104" fillId="0" borderId="33" xfId="0" applyFont="1" applyBorder="1" applyAlignment="1" applyProtection="1">
      <alignment vertical="center" wrapText="1"/>
      <protection locked="0"/>
    </xf>
    <xf numFmtId="0" fontId="104" fillId="0" borderId="72" xfId="0" applyFont="1" applyBorder="1" applyAlignment="1" applyProtection="1">
      <alignment vertical="center" wrapText="1"/>
      <protection locked="0"/>
    </xf>
    <xf numFmtId="0" fontId="105" fillId="0" borderId="105" xfId="0" applyFont="1" applyBorder="1" applyAlignment="1" applyProtection="1">
      <alignment horizontal="center" vertical="center" wrapText="1"/>
      <protection locked="0"/>
    </xf>
    <xf numFmtId="0" fontId="105" fillId="0" borderId="106" xfId="0" applyFont="1" applyBorder="1" applyAlignment="1" applyProtection="1">
      <alignment horizontal="center" vertical="center" wrapText="1"/>
      <protection locked="0"/>
    </xf>
    <xf numFmtId="0" fontId="104" fillId="0" borderId="56" xfId="0" applyFont="1" applyBorder="1" applyAlignment="1" applyProtection="1">
      <alignment vertical="center" wrapText="1"/>
      <protection locked="0"/>
    </xf>
    <xf numFmtId="0" fontId="104" fillId="0" borderId="70" xfId="0" applyFont="1" applyBorder="1" applyAlignment="1" applyProtection="1">
      <alignment vertical="center" wrapText="1"/>
      <protection locked="0"/>
    </xf>
    <xf numFmtId="0" fontId="19" fillId="0" borderId="81" xfId="0" applyFont="1" applyBorder="1" applyAlignment="1" applyProtection="1">
      <alignment horizontal="center" vertical="center" wrapText="1"/>
      <protection locked="0"/>
    </xf>
    <xf numFmtId="0" fontId="19" fillId="0" borderId="82" xfId="0" applyFont="1" applyBorder="1" applyAlignment="1" applyProtection="1">
      <alignment horizontal="center" vertical="center" wrapText="1"/>
      <protection locked="0"/>
    </xf>
    <xf numFmtId="0" fontId="103" fillId="0" borderId="56" xfId="0" applyFont="1" applyBorder="1" applyAlignment="1">
      <alignment vertical="center" wrapText="1"/>
    </xf>
    <xf numFmtId="0" fontId="103" fillId="0" borderId="70" xfId="0" applyFont="1" applyBorder="1" applyAlignment="1">
      <alignment vertical="center" wrapText="1"/>
    </xf>
    <xf numFmtId="1" fontId="104" fillId="0" borderId="56" xfId="0" applyNumberFormat="1" applyFont="1" applyBorder="1" applyAlignment="1">
      <alignment horizontal="center" vertical="center" wrapText="1"/>
    </xf>
    <xf numFmtId="1" fontId="104" fillId="0" borderId="46" xfId="0" applyNumberFormat="1" applyFont="1" applyBorder="1" applyAlignment="1">
      <alignment horizontal="center" vertical="center" wrapText="1"/>
    </xf>
    <xf numFmtId="1" fontId="104" fillId="0" borderId="82" xfId="0" applyNumberFormat="1" applyFont="1" applyBorder="1" applyAlignment="1">
      <alignment horizontal="center" vertical="center" wrapText="1"/>
    </xf>
    <xf numFmtId="0" fontId="105" fillId="0" borderId="81" xfId="0" applyFont="1" applyBorder="1" applyAlignment="1" applyProtection="1">
      <alignment horizontal="center" vertical="center" wrapText="1"/>
      <protection locked="0"/>
    </xf>
    <xf numFmtId="0" fontId="105" fillId="0" borderId="82" xfId="0" applyFont="1" applyBorder="1" applyAlignment="1" applyProtection="1">
      <alignment horizontal="center" vertical="center" wrapText="1"/>
      <protection locked="0"/>
    </xf>
    <xf numFmtId="3" fontId="19" fillId="0" borderId="81" xfId="433" applyNumberFormat="1" applyFont="1" applyFill="1" applyBorder="1" applyAlignment="1" applyProtection="1">
      <alignment horizontal="center" vertical="center" wrapText="1"/>
      <protection locked="0"/>
    </xf>
    <xf numFmtId="3" fontId="19" fillId="0" borderId="82" xfId="433" applyNumberFormat="1" applyFont="1" applyFill="1" applyBorder="1" applyAlignment="1" applyProtection="1">
      <alignment horizontal="center" vertical="center" wrapText="1"/>
      <protection locked="0"/>
    </xf>
    <xf numFmtId="170" fontId="19" fillId="0" borderId="81" xfId="433" applyNumberFormat="1" applyFont="1" applyFill="1" applyBorder="1" applyAlignment="1" applyProtection="1">
      <alignment horizontal="center" vertical="center" wrapText="1"/>
      <protection locked="0"/>
    </xf>
    <xf numFmtId="170" fontId="19" fillId="0" borderId="82" xfId="433" applyNumberFormat="1" applyFont="1" applyFill="1" applyBorder="1" applyAlignment="1" applyProtection="1">
      <alignment horizontal="center" vertical="center" wrapText="1"/>
      <protection locked="0"/>
    </xf>
    <xf numFmtId="3" fontId="4" fillId="0" borderId="56" xfId="0" applyNumberFormat="1" applyFont="1" applyBorder="1" applyAlignment="1">
      <alignment horizontal="center" vertical="center"/>
    </xf>
    <xf numFmtId="3" fontId="4" fillId="0" borderId="46" xfId="0" applyNumberFormat="1" applyFont="1" applyBorder="1" applyAlignment="1">
      <alignment horizontal="center" vertical="center"/>
    </xf>
    <xf numFmtId="3" fontId="4" fillId="0" borderId="82" xfId="0" applyNumberFormat="1" applyFont="1" applyBorder="1" applyAlignment="1">
      <alignment horizontal="center" vertical="center"/>
    </xf>
    <xf numFmtId="213" fontId="4" fillId="0" borderId="56" xfId="433" applyNumberFormat="1" applyFont="1" applyFill="1" applyBorder="1" applyAlignment="1" applyProtection="1">
      <alignment horizontal="center" vertical="center" wrapText="1"/>
      <protection locked="0"/>
    </xf>
    <xf numFmtId="213" fontId="4" fillId="0" borderId="46" xfId="433" applyNumberFormat="1" applyFont="1" applyFill="1" applyBorder="1" applyAlignment="1" applyProtection="1">
      <alignment horizontal="center" vertical="center" wrapText="1"/>
      <protection locked="0"/>
    </xf>
    <xf numFmtId="213" fontId="4" fillId="0" borderId="82" xfId="433" applyNumberFormat="1" applyFont="1" applyFill="1" applyBorder="1" applyAlignment="1" applyProtection="1">
      <alignment horizontal="center" vertical="center" wrapText="1"/>
      <protection locked="0"/>
    </xf>
    <xf numFmtId="170" fontId="19" fillId="0" borderId="81" xfId="433" applyNumberFormat="1" applyFont="1" applyFill="1" applyBorder="1" applyAlignment="1" applyProtection="1">
      <alignment horizontal="center" vertical="center"/>
      <protection locked="0"/>
    </xf>
    <xf numFmtId="170" fontId="19" fillId="0" borderId="82" xfId="433" applyNumberFormat="1" applyFont="1" applyFill="1" applyBorder="1" applyAlignment="1" applyProtection="1">
      <alignment horizontal="center" vertical="center"/>
      <protection locked="0"/>
    </xf>
    <xf numFmtId="0" fontId="104" fillId="0" borderId="56" xfId="0" applyFont="1" applyBorder="1" applyAlignment="1">
      <alignment vertical="center"/>
    </xf>
    <xf numFmtId="0" fontId="104" fillId="0" borderId="70" xfId="0" applyFont="1" applyBorder="1" applyAlignment="1">
      <alignment vertical="center"/>
    </xf>
    <xf numFmtId="0" fontId="103" fillId="0" borderId="56" xfId="0" applyFont="1" applyBorder="1" applyAlignment="1">
      <alignment vertical="center"/>
    </xf>
    <xf numFmtId="0" fontId="103" fillId="0" borderId="70" xfId="0" applyFont="1" applyBorder="1" applyAlignment="1">
      <alignment vertical="center"/>
    </xf>
    <xf numFmtId="0" fontId="70" fillId="0" borderId="0" xfId="0" applyFont="1" applyAlignment="1">
      <alignment horizontal="center"/>
    </xf>
    <xf numFmtId="0" fontId="70" fillId="0" borderId="75" xfId="0" applyFont="1" applyBorder="1" applyAlignment="1">
      <alignment horizontal="center" vertical="center" wrapText="1"/>
    </xf>
    <xf numFmtId="0" fontId="70" fillId="0" borderId="9" xfId="0" applyFont="1" applyBorder="1" applyAlignment="1">
      <alignment horizontal="center" vertical="center" wrapText="1"/>
    </xf>
    <xf numFmtId="0" fontId="70" fillId="0" borderId="10" xfId="0" applyFont="1" applyBorder="1" applyAlignment="1">
      <alignment horizontal="center" vertical="center" wrapText="1"/>
    </xf>
    <xf numFmtId="0" fontId="103" fillId="0" borderId="8" xfId="0" applyFont="1" applyFill="1" applyBorder="1" applyAlignment="1">
      <alignment horizontal="center" vertical="center" wrapText="1"/>
    </xf>
    <xf numFmtId="0" fontId="103" fillId="0" borderId="10" xfId="0" applyFont="1" applyFill="1" applyBorder="1" applyAlignment="1">
      <alignment horizontal="center" vertical="center" wrapText="1"/>
    </xf>
    <xf numFmtId="0" fontId="103" fillId="0" borderId="76" xfId="0" applyFont="1" applyFill="1" applyBorder="1" applyAlignment="1">
      <alignment horizontal="center" vertical="center" wrapText="1"/>
    </xf>
    <xf numFmtId="0" fontId="103" fillId="0" borderId="77" xfId="0" applyFont="1" applyFill="1" applyBorder="1" applyAlignment="1">
      <alignment horizontal="center" vertical="center" wrapText="1"/>
    </xf>
    <xf numFmtId="0" fontId="103" fillId="0" borderId="27" xfId="0" applyFont="1" applyBorder="1" applyAlignment="1">
      <alignment vertical="center"/>
    </xf>
    <xf numFmtId="0" fontId="103" fillId="0" borderId="29" xfId="0" applyFont="1" applyBorder="1" applyAlignment="1">
      <alignment vertical="center"/>
    </xf>
    <xf numFmtId="3" fontId="4" fillId="0" borderId="27" xfId="0" applyNumberFormat="1" applyFont="1" applyBorder="1" applyAlignment="1" applyProtection="1">
      <alignment horizontal="center" vertical="center" wrapText="1"/>
      <protection locked="0"/>
    </xf>
    <xf numFmtId="3" fontId="4" fillId="0" borderId="28" xfId="0" applyNumberFormat="1" applyFont="1" applyBorder="1" applyAlignment="1" applyProtection="1">
      <alignment horizontal="center" vertical="center" wrapText="1"/>
      <protection locked="0"/>
    </xf>
    <xf numFmtId="3" fontId="4" fillId="0" borderId="79" xfId="0" applyNumberFormat="1" applyFont="1" applyBorder="1" applyAlignment="1" applyProtection="1">
      <alignment horizontal="center" vertical="center" wrapText="1"/>
      <protection locked="0"/>
    </xf>
    <xf numFmtId="0" fontId="104" fillId="0" borderId="56" xfId="0" applyFont="1" applyBorder="1" applyAlignment="1" applyProtection="1">
      <alignment vertical="center"/>
      <protection locked="0"/>
    </xf>
    <xf numFmtId="0" fontId="104" fillId="0" borderId="70" xfId="0" applyFont="1" applyBorder="1" applyAlignment="1" applyProtection="1">
      <alignment vertical="center"/>
      <protection locked="0"/>
    </xf>
    <xf numFmtId="2" fontId="19" fillId="0" borderId="81" xfId="0" applyNumberFormat="1" applyFont="1" applyBorder="1" applyAlignment="1" applyProtection="1">
      <alignment horizontal="center" vertical="center" wrapText="1"/>
      <protection locked="0"/>
    </xf>
    <xf numFmtId="2" fontId="19" fillId="0" borderId="82" xfId="0" applyNumberFormat="1" applyFont="1" applyBorder="1" applyAlignment="1" applyProtection="1">
      <alignment horizontal="center" vertical="center" wrapText="1"/>
      <protection locked="0"/>
    </xf>
    <xf numFmtId="0" fontId="104" fillId="0" borderId="50" xfId="0" applyFont="1" applyBorder="1" applyAlignment="1" applyProtection="1">
      <alignment vertical="center"/>
      <protection locked="0"/>
    </xf>
    <xf numFmtId="0" fontId="104" fillId="0" borderId="83" xfId="0" applyFont="1" applyBorder="1" applyAlignment="1" applyProtection="1">
      <alignment vertical="center"/>
      <protection locked="0"/>
    </xf>
    <xf numFmtId="0" fontId="19" fillId="0" borderId="84" xfId="0" applyFont="1" applyBorder="1" applyAlignment="1" applyProtection="1">
      <alignment horizontal="center" vertical="center" wrapText="1"/>
      <protection locked="0"/>
    </xf>
    <xf numFmtId="0" fontId="19" fillId="0" borderId="85" xfId="0" applyFont="1" applyBorder="1" applyAlignment="1" applyProtection="1">
      <alignment horizontal="center" vertical="center" wrapText="1"/>
      <protection locked="0"/>
    </xf>
    <xf numFmtId="0" fontId="103" fillId="0" borderId="56" xfId="0" applyFont="1" applyBorder="1" applyAlignment="1">
      <alignment horizontal="left" vertical="center"/>
    </xf>
    <xf numFmtId="0" fontId="103" fillId="0" borderId="70" xfId="0" applyFont="1" applyBorder="1" applyAlignment="1">
      <alignment horizontal="left" vertical="center"/>
    </xf>
    <xf numFmtId="213" fontId="67" fillId="0" borderId="56" xfId="433" applyNumberFormat="1" applyFont="1" applyFill="1" applyBorder="1" applyAlignment="1" applyProtection="1">
      <alignment horizontal="center" vertical="center" wrapText="1"/>
    </xf>
    <xf numFmtId="213" fontId="67" fillId="0" borderId="46" xfId="433" applyNumberFormat="1" applyFont="1" applyFill="1" applyBorder="1" applyAlignment="1" applyProtection="1">
      <alignment horizontal="center" vertical="center" wrapText="1"/>
    </xf>
    <xf numFmtId="213" fontId="67" fillId="0" borderId="82" xfId="433" applyNumberFormat="1" applyFont="1" applyFill="1" applyBorder="1" applyAlignment="1" applyProtection="1">
      <alignment horizontal="center" vertical="center" wrapText="1"/>
    </xf>
    <xf numFmtId="0" fontId="19" fillId="0" borderId="56" xfId="9" applyFont="1" applyBorder="1" applyAlignment="1">
      <alignment horizontal="left" vertical="center"/>
    </xf>
    <xf numFmtId="0" fontId="19" fillId="0" borderId="46" xfId="9" applyFont="1" applyBorder="1" applyAlignment="1">
      <alignment horizontal="left" vertical="center"/>
    </xf>
    <xf numFmtId="0" fontId="19" fillId="0" borderId="60" xfId="9" applyFont="1" applyBorder="1" applyAlignment="1">
      <alignment horizontal="left" vertical="center"/>
    </xf>
    <xf numFmtId="0" fontId="19" fillId="0" borderId="33" xfId="9" applyFont="1" applyBorder="1" applyAlignment="1">
      <alignment horizontal="left" vertical="center"/>
    </xf>
    <xf numFmtId="0" fontId="19" fillId="0" borderId="71" xfId="9" applyFont="1" applyBorder="1" applyAlignment="1">
      <alignment horizontal="left" vertical="center"/>
    </xf>
    <xf numFmtId="0" fontId="19" fillId="0" borderId="57" xfId="9" applyFont="1" applyBorder="1" applyAlignment="1">
      <alignment horizontal="left" vertical="center"/>
    </xf>
    <xf numFmtId="0" fontId="19" fillId="0" borderId="27" xfId="9" applyFont="1" applyBorder="1" applyAlignment="1">
      <alignment horizontal="center" vertical="center"/>
    </xf>
    <xf numFmtId="0" fontId="19" fillId="0" borderId="28" xfId="9" applyFont="1" applyBorder="1" applyAlignment="1">
      <alignment horizontal="center" vertical="center"/>
    </xf>
    <xf numFmtId="0" fontId="19" fillId="0" borderId="32" xfId="9" applyFont="1" applyBorder="1" applyAlignment="1">
      <alignment horizontal="center" vertical="center"/>
    </xf>
    <xf numFmtId="2" fontId="105" fillId="0" borderId="81" xfId="0" applyNumberFormat="1" applyFont="1" applyBorder="1" applyAlignment="1" applyProtection="1">
      <alignment horizontal="center" vertical="center" wrapText="1"/>
      <protection locked="0"/>
    </xf>
    <xf numFmtId="2" fontId="105" fillId="0" borderId="82" xfId="0" applyNumberFormat="1" applyFont="1" applyBorder="1" applyAlignment="1" applyProtection="1">
      <alignment horizontal="center" vertical="center" wrapText="1"/>
      <protection locked="0"/>
    </xf>
    <xf numFmtId="0" fontId="105" fillId="0" borderId="84" xfId="0" applyFont="1" applyBorder="1" applyAlignment="1" applyProtection="1">
      <alignment horizontal="center" vertical="center" wrapText="1"/>
      <protection locked="0"/>
    </xf>
    <xf numFmtId="0" fontId="105" fillId="0" borderId="85" xfId="0" applyFont="1" applyBorder="1" applyAlignment="1" applyProtection="1">
      <alignment horizontal="center" vertical="center" wrapText="1"/>
      <protection locked="0"/>
    </xf>
    <xf numFmtId="0" fontId="109" fillId="45" borderId="0" xfId="0" applyFont="1" applyFill="1" applyAlignment="1">
      <alignment horizontal="justify" vertical="center" wrapText="1"/>
    </xf>
    <xf numFmtId="0" fontId="109" fillId="45" borderId="13" xfId="0" applyFont="1" applyFill="1" applyBorder="1" applyAlignment="1">
      <alignment horizontal="justify" vertical="center" wrapText="1"/>
    </xf>
    <xf numFmtId="3" fontId="42" fillId="45" borderId="0" xfId="0" applyNumberFormat="1" applyFont="1" applyFill="1" applyAlignment="1" applyProtection="1">
      <alignment horizontal="center" vertical="center"/>
      <protection locked="0"/>
    </xf>
    <xf numFmtId="213" fontId="67" fillId="0" borderId="56" xfId="38" applyNumberFormat="1" applyFont="1" applyFill="1" applyBorder="1" applyAlignment="1" applyProtection="1">
      <alignment horizontal="center" vertical="center" wrapText="1"/>
    </xf>
    <xf numFmtId="213" fontId="67" fillId="0" borderId="46" xfId="38" applyNumberFormat="1" applyFont="1" applyFill="1" applyBorder="1" applyAlignment="1" applyProtection="1">
      <alignment horizontal="center" vertical="center" wrapText="1"/>
    </xf>
    <xf numFmtId="213" fontId="67" fillId="0" borderId="82" xfId="38" applyNumberFormat="1" applyFont="1" applyFill="1" applyBorder="1" applyAlignment="1" applyProtection="1">
      <alignment horizontal="center" vertical="center" wrapText="1"/>
    </xf>
    <xf numFmtId="213" fontId="4" fillId="0" borderId="56" xfId="38" applyNumberFormat="1" applyFont="1" applyFill="1" applyBorder="1" applyAlignment="1" applyProtection="1">
      <alignment horizontal="center" vertical="center" wrapText="1"/>
      <protection locked="0"/>
    </xf>
    <xf numFmtId="213" fontId="4" fillId="0" borderId="46" xfId="38" applyNumberFormat="1" applyFont="1" applyFill="1" applyBorder="1" applyAlignment="1" applyProtection="1">
      <alignment horizontal="center" vertical="center" wrapText="1"/>
      <protection locked="0"/>
    </xf>
    <xf numFmtId="213" fontId="4" fillId="0" borderId="82" xfId="38" applyNumberFormat="1" applyFont="1" applyFill="1" applyBorder="1" applyAlignment="1" applyProtection="1">
      <alignment horizontal="center" vertical="center" wrapText="1"/>
      <protection locked="0"/>
    </xf>
    <xf numFmtId="0" fontId="103" fillId="3" borderId="12" xfId="0" applyFont="1" applyFill="1" applyBorder="1" applyAlignment="1">
      <alignment horizontal="center" vertical="center" wrapText="1"/>
    </xf>
    <xf numFmtId="0" fontId="103" fillId="3" borderId="0" xfId="0" applyFont="1" applyFill="1" applyAlignment="1">
      <alignment horizontal="center" vertical="center" wrapText="1"/>
    </xf>
    <xf numFmtId="0" fontId="103" fillId="45" borderId="8" xfId="0" applyFont="1" applyFill="1" applyBorder="1" applyAlignment="1">
      <alignment horizontal="center" vertical="center" wrapText="1"/>
    </xf>
    <xf numFmtId="0" fontId="103" fillId="45" borderId="10" xfId="0" applyFont="1" applyFill="1" applyBorder="1" applyAlignment="1">
      <alignment horizontal="center" vertical="center" wrapText="1"/>
    </xf>
    <xf numFmtId="0" fontId="103" fillId="45" borderId="76" xfId="0" applyFont="1" applyFill="1" applyBorder="1" applyAlignment="1">
      <alignment horizontal="center" vertical="center" wrapText="1"/>
    </xf>
    <xf numFmtId="0" fontId="103" fillId="45" borderId="77" xfId="0" applyFont="1" applyFill="1" applyBorder="1" applyAlignment="1">
      <alignment horizontal="center" vertical="center" wrapText="1"/>
    </xf>
    <xf numFmtId="170" fontId="105" fillId="0" borderId="81" xfId="38" applyNumberFormat="1" applyFont="1" applyFill="1" applyBorder="1" applyAlignment="1" applyProtection="1">
      <alignment horizontal="center" vertical="center"/>
      <protection locked="0"/>
    </xf>
    <xf numFmtId="170" fontId="105" fillId="0" borderId="82" xfId="38" applyNumberFormat="1" applyFont="1" applyFill="1" applyBorder="1" applyAlignment="1" applyProtection="1">
      <alignment horizontal="center" vertical="center"/>
      <protection locked="0"/>
    </xf>
    <xf numFmtId="170" fontId="105" fillId="0" borderId="81" xfId="38" applyNumberFormat="1" applyFont="1" applyFill="1" applyBorder="1" applyAlignment="1" applyProtection="1">
      <alignment horizontal="center" vertical="center" wrapText="1"/>
      <protection locked="0"/>
    </xf>
    <xf numFmtId="170" fontId="105" fillId="0" borderId="82" xfId="38" applyNumberFormat="1" applyFont="1" applyFill="1" applyBorder="1" applyAlignment="1" applyProtection="1">
      <alignment horizontal="center" vertical="center" wrapText="1"/>
      <protection locked="0"/>
    </xf>
    <xf numFmtId="3" fontId="105" fillId="0" borderId="81" xfId="38" applyNumberFormat="1" applyFont="1" applyFill="1" applyBorder="1" applyAlignment="1" applyProtection="1">
      <alignment horizontal="center" vertical="center" wrapText="1"/>
      <protection locked="0"/>
    </xf>
    <xf numFmtId="3" fontId="105" fillId="0" borderId="82" xfId="38" applyNumberFormat="1" applyFont="1" applyFill="1" applyBorder="1" applyAlignment="1" applyProtection="1">
      <alignment horizontal="center" vertical="center" wrapText="1"/>
      <protection locked="0"/>
    </xf>
    <xf numFmtId="9" fontId="105" fillId="0" borderId="81" xfId="10" applyFont="1" applyFill="1" applyBorder="1" applyAlignment="1" applyProtection="1">
      <alignment horizontal="center" vertical="center" wrapText="1"/>
      <protection locked="0"/>
    </xf>
    <xf numFmtId="9" fontId="105" fillId="0" borderId="82" xfId="10" applyFont="1" applyFill="1" applyBorder="1" applyAlignment="1" applyProtection="1">
      <alignment horizontal="center" vertical="center" wrapText="1"/>
      <protection locked="0"/>
    </xf>
    <xf numFmtId="0" fontId="70" fillId="0" borderId="0" xfId="0" applyFont="1" applyBorder="1" applyAlignment="1">
      <alignment horizontal="center"/>
    </xf>
    <xf numFmtId="0" fontId="94" fillId="3" borderId="8" xfId="0" applyFont="1" applyFill="1" applyBorder="1" applyAlignment="1">
      <alignment horizontal="left" vertical="center" wrapText="1"/>
    </xf>
    <xf numFmtId="0" fontId="94" fillId="3" borderId="9" xfId="0" applyFont="1" applyFill="1" applyBorder="1" applyAlignment="1">
      <alignment horizontal="left" vertical="center" wrapText="1"/>
    </xf>
    <xf numFmtId="0" fontId="94" fillId="3" borderId="10" xfId="0" applyFont="1" applyFill="1" applyBorder="1" applyAlignment="1">
      <alignment horizontal="left" vertical="center" wrapText="1"/>
    </xf>
    <xf numFmtId="0" fontId="94" fillId="0" borderId="33" xfId="0" applyFont="1" applyBorder="1" applyAlignment="1">
      <alignment horizontal="left" vertical="center" wrapText="1"/>
    </xf>
    <xf numFmtId="0" fontId="94" fillId="0" borderId="71" xfId="0" applyFont="1" applyBorder="1" applyAlignment="1">
      <alignment horizontal="left" vertical="center" wrapText="1"/>
    </xf>
    <xf numFmtId="44" fontId="70" fillId="3" borderId="74" xfId="0" applyNumberFormat="1" applyFont="1" applyFill="1" applyBorder="1" applyAlignment="1">
      <alignment horizontal="left" vertical="center" wrapText="1"/>
    </xf>
    <xf numFmtId="0" fontId="70" fillId="3" borderId="28" xfId="0" applyFont="1" applyFill="1" applyBorder="1" applyAlignment="1">
      <alignment horizontal="left" vertical="center" wrapText="1"/>
    </xf>
    <xf numFmtId="0" fontId="70" fillId="3" borderId="29" xfId="0" applyFont="1" applyFill="1" applyBorder="1" applyAlignment="1">
      <alignment horizontal="left" vertical="center" wrapText="1"/>
    </xf>
    <xf numFmtId="0" fontId="94" fillId="45" borderId="56" xfId="0" applyFont="1" applyFill="1" applyBorder="1" applyAlignment="1" applyProtection="1">
      <alignment horizontal="left" vertical="center" wrapText="1"/>
    </xf>
    <xf numFmtId="0" fontId="94" fillId="45" borderId="60" xfId="0" applyFont="1" applyFill="1" applyBorder="1" applyAlignment="1" applyProtection="1">
      <alignment horizontal="left" vertical="center" wrapText="1"/>
    </xf>
    <xf numFmtId="0" fontId="94" fillId="48" borderId="48" xfId="0" applyFont="1" applyFill="1" applyBorder="1" applyAlignment="1">
      <alignment horizontal="center" vertical="center" wrapText="1"/>
    </xf>
    <xf numFmtId="0" fontId="94" fillId="48" borderId="45" xfId="0" applyFont="1" applyFill="1" applyBorder="1" applyAlignment="1">
      <alignment horizontal="center" vertical="center" wrapText="1"/>
    </xf>
    <xf numFmtId="0" fontId="94" fillId="48" borderId="49" xfId="0" applyFont="1" applyFill="1" applyBorder="1" applyAlignment="1">
      <alignment horizontal="center" vertical="center" wrapText="1"/>
    </xf>
    <xf numFmtId="0" fontId="100" fillId="0" borderId="45" xfId="0" applyFont="1" applyBorder="1" applyAlignment="1">
      <alignment horizontal="center" vertical="center" wrapText="1"/>
    </xf>
    <xf numFmtId="0" fontId="80" fillId="43" borderId="1" xfId="0" applyFont="1" applyFill="1" applyBorder="1" applyAlignment="1">
      <alignment horizontal="center" vertical="center" wrapText="1"/>
    </xf>
    <xf numFmtId="0" fontId="80" fillId="43" borderId="2" xfId="0" applyFont="1" applyFill="1" applyBorder="1" applyAlignment="1">
      <alignment horizontal="center" vertical="center" wrapText="1"/>
    </xf>
    <xf numFmtId="0" fontId="80" fillId="43" borderId="3" xfId="0" applyFont="1" applyFill="1" applyBorder="1" applyAlignment="1">
      <alignment horizontal="center" vertical="center" wrapText="1"/>
    </xf>
    <xf numFmtId="0" fontId="80" fillId="43" borderId="52" xfId="0" applyFont="1" applyFill="1" applyBorder="1" applyAlignment="1">
      <alignment horizontal="center" vertical="center" wrapText="1"/>
    </xf>
    <xf numFmtId="0" fontId="80" fillId="43" borderId="62" xfId="0" applyFont="1" applyFill="1" applyBorder="1" applyAlignment="1">
      <alignment horizontal="center" vertical="center" wrapText="1"/>
    </xf>
    <xf numFmtId="0" fontId="80" fillId="43" borderId="54" xfId="0" applyFont="1" applyFill="1" applyBorder="1" applyAlignment="1">
      <alignment horizontal="center" vertical="center" wrapText="1"/>
    </xf>
    <xf numFmtId="0" fontId="83" fillId="3" borderId="24" xfId="0" applyFont="1" applyFill="1" applyBorder="1" applyAlignment="1">
      <alignment horizontal="center" vertical="center" wrapText="1"/>
    </xf>
    <xf numFmtId="0" fontId="83" fillId="3" borderId="12" xfId="0" applyFont="1" applyFill="1" applyBorder="1" applyAlignment="1">
      <alignment horizontal="center" vertical="center" wrapText="1"/>
    </xf>
    <xf numFmtId="0" fontId="87" fillId="45" borderId="8" xfId="0" applyFont="1" applyFill="1" applyBorder="1" applyAlignment="1">
      <alignment horizontal="right" vertical="center" wrapText="1"/>
    </xf>
    <xf numFmtId="0" fontId="87" fillId="45" borderId="9" xfId="0" applyFont="1" applyFill="1" applyBorder="1" applyAlignment="1">
      <alignment horizontal="right" vertical="center" wrapText="1"/>
    </xf>
    <xf numFmtId="0" fontId="19" fillId="0" borderId="52" xfId="26" applyFont="1" applyBorder="1" applyAlignment="1">
      <alignment horizontal="center"/>
    </xf>
    <xf numFmtId="0" fontId="19" fillId="0" borderId="62" xfId="26" applyFont="1" applyBorder="1" applyAlignment="1">
      <alignment horizontal="center"/>
    </xf>
    <xf numFmtId="0" fontId="19" fillId="0" borderId="54" xfId="26" applyFont="1" applyBorder="1" applyAlignment="1">
      <alignment horizontal="center"/>
    </xf>
    <xf numFmtId="0" fontId="19" fillId="0" borderId="27" xfId="26" applyFont="1" applyBorder="1" applyAlignment="1">
      <alignment horizontal="center"/>
    </xf>
    <xf numFmtId="0" fontId="19" fillId="0" borderId="32" xfId="26" applyFont="1" applyBorder="1" applyAlignment="1">
      <alignment horizontal="center"/>
    </xf>
    <xf numFmtId="0" fontId="19" fillId="0" borderId="56" xfId="26" applyFont="1" applyBorder="1" applyAlignment="1">
      <alignment horizontal="left" vertical="justify" wrapText="1"/>
    </xf>
    <xf numFmtId="0" fontId="19" fillId="0" borderId="60" xfId="26" applyFont="1" applyBorder="1" applyAlignment="1">
      <alignment horizontal="left" vertical="justify" wrapText="1"/>
    </xf>
    <xf numFmtId="0" fontId="75" fillId="0" borderId="20" xfId="0" applyFont="1" applyFill="1" applyBorder="1" applyAlignment="1" applyProtection="1">
      <alignment horizontal="left" vertical="center"/>
    </xf>
    <xf numFmtId="0" fontId="75" fillId="0" borderId="58" xfId="0" applyFont="1" applyFill="1" applyBorder="1" applyAlignment="1" applyProtection="1">
      <alignment horizontal="left" vertical="center"/>
    </xf>
    <xf numFmtId="0" fontId="19" fillId="0" borderId="16" xfId="26" applyFont="1" applyBorder="1" applyAlignment="1">
      <alignment horizontal="center"/>
    </xf>
    <xf numFmtId="0" fontId="19" fillId="0" borderId="63" xfId="26" applyFont="1" applyBorder="1" applyAlignment="1">
      <alignment horizontal="center"/>
    </xf>
    <xf numFmtId="0" fontId="19" fillId="0" borderId="33" xfId="0" applyFont="1" applyFill="1" applyBorder="1" applyAlignment="1" applyProtection="1">
      <alignment horizontal="left" vertical="center"/>
    </xf>
    <xf numFmtId="0" fontId="19" fillId="0" borderId="57" xfId="0" applyFont="1" applyFill="1" applyBorder="1" applyAlignment="1" applyProtection="1">
      <alignment horizontal="left" vertical="center"/>
    </xf>
    <xf numFmtId="0" fontId="19" fillId="0" borderId="18" xfId="26" applyFont="1" applyBorder="1" applyAlignment="1">
      <alignment horizontal="center"/>
    </xf>
    <xf numFmtId="0" fontId="19" fillId="0" borderId="56" xfId="26" applyFont="1" applyBorder="1" applyAlignment="1">
      <alignment horizontal="center" wrapText="1"/>
    </xf>
    <xf numFmtId="0" fontId="19" fillId="0" borderId="60" xfId="26" applyFont="1" applyBorder="1" applyAlignment="1">
      <alignment horizontal="center" wrapText="1"/>
    </xf>
    <xf numFmtId="0" fontId="19" fillId="0" borderId="56" xfId="26" applyFont="1" applyBorder="1" applyAlignment="1">
      <alignment horizontal="left"/>
    </xf>
    <xf numFmtId="0" fontId="19" fillId="0" borderId="60" xfId="26" applyFont="1" applyBorder="1" applyAlignment="1">
      <alignment horizontal="left"/>
    </xf>
    <xf numFmtId="0" fontId="19" fillId="0" borderId="17" xfId="26" applyFont="1" applyBorder="1" applyAlignment="1">
      <alignment horizontal="center"/>
    </xf>
    <xf numFmtId="0" fontId="19" fillId="0" borderId="33" xfId="26" applyFont="1" applyBorder="1" applyAlignment="1">
      <alignment horizontal="left" vertical="justify" wrapText="1"/>
    </xf>
    <xf numFmtId="0" fontId="19" fillId="0" borderId="57" xfId="26" applyFont="1" applyBorder="1" applyAlignment="1">
      <alignment horizontal="left" vertical="justify" wrapText="1"/>
    </xf>
    <xf numFmtId="0" fontId="40" fillId="0" borderId="61" xfId="121" applyFont="1" applyBorder="1" applyAlignment="1">
      <alignment horizontal="left" vertical="center" wrapText="1"/>
    </xf>
    <xf numFmtId="0" fontId="40" fillId="0" borderId="0" xfId="121" applyFont="1" applyBorder="1" applyAlignment="1">
      <alignment horizontal="left" vertical="center" wrapText="1"/>
    </xf>
    <xf numFmtId="0" fontId="19" fillId="0" borderId="56" xfId="26" applyFont="1" applyBorder="1" applyAlignment="1">
      <alignment horizontal="left" vertical="justify"/>
    </xf>
    <xf numFmtId="0" fontId="19" fillId="0" borderId="60" xfId="26" applyFont="1" applyBorder="1" applyAlignment="1">
      <alignment horizontal="left" vertical="justify"/>
    </xf>
    <xf numFmtId="0" fontId="19" fillId="0" borderId="48" xfId="26" applyFont="1" applyBorder="1" applyAlignment="1">
      <alignment horizontal="left" vertical="justify" wrapText="1"/>
    </xf>
    <xf numFmtId="0" fontId="19" fillId="0" borderId="45" xfId="26" applyFont="1" applyBorder="1" applyAlignment="1">
      <alignment horizontal="left" vertical="justify" wrapText="1"/>
    </xf>
    <xf numFmtId="0" fontId="19" fillId="0" borderId="33" xfId="26" applyFont="1" applyBorder="1" applyAlignment="1">
      <alignment horizontal="left"/>
    </xf>
    <xf numFmtId="0" fontId="19" fillId="0" borderId="57" xfId="26" applyFont="1" applyBorder="1" applyAlignment="1">
      <alignment horizontal="left"/>
    </xf>
    <xf numFmtId="0" fontId="19" fillId="0" borderId="56" xfId="26" applyFont="1" applyBorder="1" applyAlignment="1">
      <alignment horizontal="justify" vertical="justify" wrapText="1"/>
    </xf>
    <xf numFmtId="0" fontId="19" fillId="0" borderId="60" xfId="26" applyFont="1" applyBorder="1" applyAlignment="1">
      <alignment horizontal="justify" vertical="justify" wrapText="1"/>
    </xf>
  </cellXfs>
  <cellStyles count="461">
    <cellStyle name="20% - Accent1" xfId="125" xr:uid="{00000000-0005-0000-0000-000000000000}"/>
    <cellStyle name="20% - Accent2" xfId="126" xr:uid="{00000000-0005-0000-0000-000001000000}"/>
    <cellStyle name="20% - Accent3" xfId="127" xr:uid="{00000000-0005-0000-0000-000002000000}"/>
    <cellStyle name="20% - Accent4" xfId="128" xr:uid="{00000000-0005-0000-0000-000003000000}"/>
    <cellStyle name="20% - Accent5" xfId="129" xr:uid="{00000000-0005-0000-0000-000004000000}"/>
    <cellStyle name="20% - Accent6" xfId="130" xr:uid="{00000000-0005-0000-0000-000005000000}"/>
    <cellStyle name="20% - Énfasis1 2" xfId="131" xr:uid="{00000000-0005-0000-0000-000006000000}"/>
    <cellStyle name="20% - Énfasis2 2" xfId="132" xr:uid="{00000000-0005-0000-0000-000007000000}"/>
    <cellStyle name="20% - Énfasis3 2" xfId="133" xr:uid="{00000000-0005-0000-0000-000008000000}"/>
    <cellStyle name="20% - Énfasis4 2" xfId="134" xr:uid="{00000000-0005-0000-0000-000009000000}"/>
    <cellStyle name="20% - Énfasis5 2" xfId="135" xr:uid="{00000000-0005-0000-0000-00000A000000}"/>
    <cellStyle name="20% - Énfasis6 2" xfId="136" xr:uid="{00000000-0005-0000-0000-00000B000000}"/>
    <cellStyle name="2-decimales" xfId="137" xr:uid="{00000000-0005-0000-0000-00000C000000}"/>
    <cellStyle name="40% - Accent1" xfId="138" xr:uid="{00000000-0005-0000-0000-00000D000000}"/>
    <cellStyle name="40% - Accent2" xfId="139" xr:uid="{00000000-0005-0000-0000-00000E000000}"/>
    <cellStyle name="40% - Accent3" xfId="140" xr:uid="{00000000-0005-0000-0000-00000F000000}"/>
    <cellStyle name="40% - Accent4" xfId="141" xr:uid="{00000000-0005-0000-0000-000010000000}"/>
    <cellStyle name="40% - Accent5" xfId="142" xr:uid="{00000000-0005-0000-0000-000011000000}"/>
    <cellStyle name="40% - Accent6" xfId="143" xr:uid="{00000000-0005-0000-0000-000012000000}"/>
    <cellStyle name="40% - Énfasis1 2" xfId="144" xr:uid="{00000000-0005-0000-0000-000013000000}"/>
    <cellStyle name="40% - Énfasis2 2" xfId="145" xr:uid="{00000000-0005-0000-0000-000014000000}"/>
    <cellStyle name="40% - Énfasis3 2" xfId="146" xr:uid="{00000000-0005-0000-0000-000015000000}"/>
    <cellStyle name="40% - Énfasis4 2" xfId="147" xr:uid="{00000000-0005-0000-0000-000016000000}"/>
    <cellStyle name="40% - Énfasis5 2" xfId="148" xr:uid="{00000000-0005-0000-0000-000017000000}"/>
    <cellStyle name="40% - Énfasis6 2" xfId="149" xr:uid="{00000000-0005-0000-0000-000018000000}"/>
    <cellStyle name="60% - Accent1" xfId="150" xr:uid="{00000000-0005-0000-0000-000019000000}"/>
    <cellStyle name="60% - Accent2" xfId="151" xr:uid="{00000000-0005-0000-0000-00001A000000}"/>
    <cellStyle name="60% - Accent3" xfId="152" xr:uid="{00000000-0005-0000-0000-00001B000000}"/>
    <cellStyle name="60% - Accent4" xfId="153" xr:uid="{00000000-0005-0000-0000-00001C000000}"/>
    <cellStyle name="60% - Accent5" xfId="154" xr:uid="{00000000-0005-0000-0000-00001D000000}"/>
    <cellStyle name="60% - Accent6" xfId="155" xr:uid="{00000000-0005-0000-0000-00001E000000}"/>
    <cellStyle name="60% - Énfasis1 2" xfId="156" xr:uid="{00000000-0005-0000-0000-00001F000000}"/>
    <cellStyle name="60% - Énfasis2 2" xfId="157" xr:uid="{00000000-0005-0000-0000-000020000000}"/>
    <cellStyle name="60% - Énfasis3 2" xfId="158" xr:uid="{00000000-0005-0000-0000-000021000000}"/>
    <cellStyle name="60% - Énfasis4 2" xfId="159" xr:uid="{00000000-0005-0000-0000-000022000000}"/>
    <cellStyle name="60% - Énfasis5 2" xfId="160" xr:uid="{00000000-0005-0000-0000-000023000000}"/>
    <cellStyle name="60% - Énfasis6 2" xfId="161" xr:uid="{00000000-0005-0000-0000-000024000000}"/>
    <cellStyle name="Accent1" xfId="162" xr:uid="{00000000-0005-0000-0000-000025000000}"/>
    <cellStyle name="Accent2" xfId="163" xr:uid="{00000000-0005-0000-0000-000026000000}"/>
    <cellStyle name="Accent3" xfId="164" xr:uid="{00000000-0005-0000-0000-000027000000}"/>
    <cellStyle name="Accent4" xfId="165" xr:uid="{00000000-0005-0000-0000-000028000000}"/>
    <cellStyle name="Accent5" xfId="166" xr:uid="{00000000-0005-0000-0000-000029000000}"/>
    <cellStyle name="Accent6" xfId="167" xr:uid="{00000000-0005-0000-0000-00002A000000}"/>
    <cellStyle name="Bad" xfId="168" xr:uid="{00000000-0005-0000-0000-00002B000000}"/>
    <cellStyle name="Buena 2" xfId="169" xr:uid="{00000000-0005-0000-0000-00002C000000}"/>
    <cellStyle name="Calculation" xfId="170" xr:uid="{00000000-0005-0000-0000-00002D000000}"/>
    <cellStyle name="Cálculo 2" xfId="171" xr:uid="{00000000-0005-0000-0000-00002E000000}"/>
    <cellStyle name="Celda de comprobación 2" xfId="172" xr:uid="{00000000-0005-0000-0000-00002F000000}"/>
    <cellStyle name="Celda vinculada 2" xfId="173" xr:uid="{00000000-0005-0000-0000-000030000000}"/>
    <cellStyle name="Check Cell" xfId="174" xr:uid="{00000000-0005-0000-0000-000031000000}"/>
    <cellStyle name="CIENTOS" xfId="175" xr:uid="{00000000-0005-0000-0000-000032000000}"/>
    <cellStyle name="CIENTOS 2D" xfId="176" xr:uid="{00000000-0005-0000-0000-000033000000}"/>
    <cellStyle name="CIENTOS 3D" xfId="177" xr:uid="{00000000-0005-0000-0000-000034000000}"/>
    <cellStyle name="CIENTOS 4D" xfId="178" xr:uid="{00000000-0005-0000-0000-000035000000}"/>
    <cellStyle name="CIENTOS_ANALISIS UNITARIO CONCRETO DE 3000 PSI Y VARIOS (ACERO GRADO 60)" xfId="179" xr:uid="{00000000-0005-0000-0000-000036000000}"/>
    <cellStyle name="Comma" xfId="180" xr:uid="{00000000-0005-0000-0000-000037000000}"/>
    <cellStyle name="Comma 2" xfId="181" xr:uid="{00000000-0005-0000-0000-000038000000}"/>
    <cellStyle name="Comma_O.C.-CCALN-030-mano de Obra estructura" xfId="182" xr:uid="{00000000-0005-0000-0000-000039000000}"/>
    <cellStyle name="Comma0" xfId="183" xr:uid="{00000000-0005-0000-0000-00003A000000}"/>
    <cellStyle name="Comma0 - Modelo5" xfId="184" xr:uid="{00000000-0005-0000-0000-00003B000000}"/>
    <cellStyle name="Comma0 10" xfId="185" xr:uid="{00000000-0005-0000-0000-00003C000000}"/>
    <cellStyle name="Comma0 11" xfId="186" xr:uid="{00000000-0005-0000-0000-00003D000000}"/>
    <cellStyle name="Comma0 12" xfId="187" xr:uid="{00000000-0005-0000-0000-00003E000000}"/>
    <cellStyle name="Comma0 2" xfId="188" xr:uid="{00000000-0005-0000-0000-00003F000000}"/>
    <cellStyle name="Comma0 3" xfId="189" xr:uid="{00000000-0005-0000-0000-000040000000}"/>
    <cellStyle name="Comma0 4" xfId="190" xr:uid="{00000000-0005-0000-0000-000041000000}"/>
    <cellStyle name="Comma0 5" xfId="191" xr:uid="{00000000-0005-0000-0000-000042000000}"/>
    <cellStyle name="Comma0 6" xfId="192" xr:uid="{00000000-0005-0000-0000-000043000000}"/>
    <cellStyle name="Comma0 7" xfId="193" xr:uid="{00000000-0005-0000-0000-000044000000}"/>
    <cellStyle name="Comma0 8" xfId="194" xr:uid="{00000000-0005-0000-0000-000045000000}"/>
    <cellStyle name="Comma0 9" xfId="195" xr:uid="{00000000-0005-0000-0000-000046000000}"/>
    <cellStyle name="Comma1 - Modelo1" xfId="196" xr:uid="{00000000-0005-0000-0000-000047000000}"/>
    <cellStyle name="Curren - Modelo2" xfId="197" xr:uid="{00000000-0005-0000-0000-000048000000}"/>
    <cellStyle name="Currency" xfId="198" xr:uid="{00000000-0005-0000-0000-000049000000}"/>
    <cellStyle name="Currency [0]_APU" xfId="199" xr:uid="{00000000-0005-0000-0000-00004A000000}"/>
    <cellStyle name="Currency 2" xfId="200" xr:uid="{00000000-0005-0000-0000-00004B000000}"/>
    <cellStyle name="Currency 3" xfId="201" xr:uid="{00000000-0005-0000-0000-00004C000000}"/>
    <cellStyle name="Currency 4" xfId="202" xr:uid="{00000000-0005-0000-0000-00004D000000}"/>
    <cellStyle name="Currency 5" xfId="203" xr:uid="{00000000-0005-0000-0000-00004E000000}"/>
    <cellStyle name="Currency 6" xfId="204" xr:uid="{00000000-0005-0000-0000-00004F000000}"/>
    <cellStyle name="Currency 7" xfId="205" xr:uid="{00000000-0005-0000-0000-000050000000}"/>
    <cellStyle name="Currency 8" xfId="206" xr:uid="{00000000-0005-0000-0000-000051000000}"/>
    <cellStyle name="Currency 9" xfId="207" xr:uid="{00000000-0005-0000-0000-000052000000}"/>
    <cellStyle name="Currency_APU" xfId="208" xr:uid="{00000000-0005-0000-0000-000053000000}"/>
    <cellStyle name="Currency0" xfId="209" xr:uid="{00000000-0005-0000-0000-000054000000}"/>
    <cellStyle name="Currency0 2" xfId="210" xr:uid="{00000000-0005-0000-0000-000055000000}"/>
    <cellStyle name="Date" xfId="211" xr:uid="{00000000-0005-0000-0000-000056000000}"/>
    <cellStyle name="Date 2" xfId="212" xr:uid="{00000000-0005-0000-0000-000057000000}"/>
    <cellStyle name="Encabezado 4 2" xfId="213" xr:uid="{00000000-0005-0000-0000-000058000000}"/>
    <cellStyle name="Énfasis 1" xfId="214" xr:uid="{00000000-0005-0000-0000-000059000000}"/>
    <cellStyle name="Énfasis 2" xfId="215" xr:uid="{00000000-0005-0000-0000-00005A000000}"/>
    <cellStyle name="Énfasis 3" xfId="216" xr:uid="{00000000-0005-0000-0000-00005B000000}"/>
    <cellStyle name="Énfasis1 - 20%" xfId="217" xr:uid="{00000000-0005-0000-0000-00005C000000}"/>
    <cellStyle name="Énfasis1 - 40%" xfId="218" xr:uid="{00000000-0005-0000-0000-00005D000000}"/>
    <cellStyle name="Énfasis1 - 60%" xfId="219" xr:uid="{00000000-0005-0000-0000-00005E000000}"/>
    <cellStyle name="Énfasis1 2" xfId="220" xr:uid="{00000000-0005-0000-0000-00005F000000}"/>
    <cellStyle name="Énfasis2 - 20%" xfId="221" xr:uid="{00000000-0005-0000-0000-000060000000}"/>
    <cellStyle name="Énfasis2 - 40%" xfId="222" xr:uid="{00000000-0005-0000-0000-000061000000}"/>
    <cellStyle name="Énfasis2 - 60%" xfId="223" xr:uid="{00000000-0005-0000-0000-000062000000}"/>
    <cellStyle name="Énfasis2 2" xfId="224" xr:uid="{00000000-0005-0000-0000-000063000000}"/>
    <cellStyle name="Énfasis3 - 20%" xfId="225" xr:uid="{00000000-0005-0000-0000-000064000000}"/>
    <cellStyle name="Énfasis3 - 40%" xfId="226" xr:uid="{00000000-0005-0000-0000-000065000000}"/>
    <cellStyle name="Énfasis3 - 60%" xfId="227" xr:uid="{00000000-0005-0000-0000-000066000000}"/>
    <cellStyle name="Énfasis3 2" xfId="228" xr:uid="{00000000-0005-0000-0000-000067000000}"/>
    <cellStyle name="Énfasis4 - 20%" xfId="229" xr:uid="{00000000-0005-0000-0000-000068000000}"/>
    <cellStyle name="Énfasis4 - 40%" xfId="230" xr:uid="{00000000-0005-0000-0000-000069000000}"/>
    <cellStyle name="Énfasis4 - 60%" xfId="231" xr:uid="{00000000-0005-0000-0000-00006A000000}"/>
    <cellStyle name="Énfasis4 2" xfId="232" xr:uid="{00000000-0005-0000-0000-00006B000000}"/>
    <cellStyle name="Énfasis5 - 20%" xfId="233" xr:uid="{00000000-0005-0000-0000-00006C000000}"/>
    <cellStyle name="Énfasis5 - 40%" xfId="234" xr:uid="{00000000-0005-0000-0000-00006D000000}"/>
    <cellStyle name="Énfasis5 - 60%" xfId="235" xr:uid="{00000000-0005-0000-0000-00006E000000}"/>
    <cellStyle name="Énfasis5 2" xfId="236" xr:uid="{00000000-0005-0000-0000-00006F000000}"/>
    <cellStyle name="Énfasis6 - 20%" xfId="237" xr:uid="{00000000-0005-0000-0000-000070000000}"/>
    <cellStyle name="Énfasis6 - 40%" xfId="238" xr:uid="{00000000-0005-0000-0000-000071000000}"/>
    <cellStyle name="Énfasis6 - 60%" xfId="239" xr:uid="{00000000-0005-0000-0000-000072000000}"/>
    <cellStyle name="Énfasis6 2" xfId="240" xr:uid="{00000000-0005-0000-0000-000073000000}"/>
    <cellStyle name="ENTERO" xfId="241" xr:uid="{00000000-0005-0000-0000-000074000000}"/>
    <cellStyle name="Entrada 2" xfId="242" xr:uid="{00000000-0005-0000-0000-000075000000}"/>
    <cellStyle name="Estilo 1" xfId="243" xr:uid="{00000000-0005-0000-0000-000076000000}"/>
    <cellStyle name="Euro" xfId="31" xr:uid="{00000000-0005-0000-0000-000077000000}"/>
    <cellStyle name="Euro 2" xfId="245" xr:uid="{00000000-0005-0000-0000-000078000000}"/>
    <cellStyle name="Euro 3" xfId="246" xr:uid="{00000000-0005-0000-0000-000079000000}"/>
    <cellStyle name="Euro 4" xfId="244" xr:uid="{00000000-0005-0000-0000-00007A000000}"/>
    <cellStyle name="Excel Built-in Normal" xfId="247" xr:uid="{00000000-0005-0000-0000-00007B000000}"/>
    <cellStyle name="Explanatory Text" xfId="248" xr:uid="{00000000-0005-0000-0000-00007C000000}"/>
    <cellStyle name="F2" xfId="249" xr:uid="{00000000-0005-0000-0000-00007D000000}"/>
    <cellStyle name="F3" xfId="250" xr:uid="{00000000-0005-0000-0000-00007E000000}"/>
    <cellStyle name="F4" xfId="251" xr:uid="{00000000-0005-0000-0000-00007F000000}"/>
    <cellStyle name="F5" xfId="252" xr:uid="{00000000-0005-0000-0000-000080000000}"/>
    <cellStyle name="F6" xfId="253" xr:uid="{00000000-0005-0000-0000-000081000000}"/>
    <cellStyle name="F7" xfId="254" xr:uid="{00000000-0005-0000-0000-000082000000}"/>
    <cellStyle name="F8" xfId="255" xr:uid="{00000000-0005-0000-0000-000083000000}"/>
    <cellStyle name="Fixed" xfId="256" xr:uid="{00000000-0005-0000-0000-000084000000}"/>
    <cellStyle name="Fixed 2" xfId="257" xr:uid="{00000000-0005-0000-0000-000085000000}"/>
    <cellStyle name="Good" xfId="258" xr:uid="{00000000-0005-0000-0000-000086000000}"/>
    <cellStyle name="GRADOSMINSEG" xfId="259" xr:uid="{00000000-0005-0000-0000-000087000000}"/>
    <cellStyle name="Heading 1" xfId="260" xr:uid="{00000000-0005-0000-0000-000088000000}"/>
    <cellStyle name="Heading 1 2" xfId="261" xr:uid="{00000000-0005-0000-0000-000089000000}"/>
    <cellStyle name="Heading 2" xfId="262" xr:uid="{00000000-0005-0000-0000-00008A000000}"/>
    <cellStyle name="Heading 2 2" xfId="263" xr:uid="{00000000-0005-0000-0000-00008B000000}"/>
    <cellStyle name="Heading 3" xfId="264" xr:uid="{00000000-0005-0000-0000-00008C000000}"/>
    <cellStyle name="Heading 4" xfId="265" xr:uid="{00000000-0005-0000-0000-00008D000000}"/>
    <cellStyle name="Heading1" xfId="266" xr:uid="{00000000-0005-0000-0000-00008E000000}"/>
    <cellStyle name="Heading2" xfId="267" xr:uid="{00000000-0005-0000-0000-00008F000000}"/>
    <cellStyle name="Hipervínculo 2" xfId="268" xr:uid="{00000000-0005-0000-0000-000090000000}"/>
    <cellStyle name="Hipervínculo 3" xfId="269" xr:uid="{00000000-0005-0000-0000-000091000000}"/>
    <cellStyle name="Incorrecto 2" xfId="270" xr:uid="{00000000-0005-0000-0000-000092000000}"/>
    <cellStyle name="Input" xfId="271" xr:uid="{00000000-0005-0000-0000-000093000000}"/>
    <cellStyle name="Linked Cell" xfId="272" xr:uid="{00000000-0005-0000-0000-000094000000}"/>
    <cellStyle name="MILE DE MILLONES" xfId="273" xr:uid="{00000000-0005-0000-0000-000095000000}"/>
    <cellStyle name="MILES" xfId="274" xr:uid="{00000000-0005-0000-0000-000096000000}"/>
    <cellStyle name="Millares" xfId="433" builtinId="3"/>
    <cellStyle name="Millares [0]" xfId="1" builtinId="6"/>
    <cellStyle name="Millares [0] 2" xfId="13" xr:uid="{00000000-0005-0000-0000-000099000000}"/>
    <cellStyle name="Millares [0] 2 2" xfId="18" xr:uid="{00000000-0005-0000-0000-00009A000000}"/>
    <cellStyle name="Millares [0] 2 2 2" xfId="86" xr:uid="{00000000-0005-0000-0000-00009B000000}"/>
    <cellStyle name="Millares [0] 2 2 3" xfId="85" xr:uid="{00000000-0005-0000-0000-00009C000000}"/>
    <cellStyle name="Millares [0] 2 2 4" xfId="81" xr:uid="{00000000-0005-0000-0000-00009D000000}"/>
    <cellStyle name="Millares [0] 2 3" xfId="87" xr:uid="{00000000-0005-0000-0000-00009E000000}"/>
    <cellStyle name="Millares [0] 2 4" xfId="84" xr:uid="{00000000-0005-0000-0000-00009F000000}"/>
    <cellStyle name="Millares [0] 2 5" xfId="70" xr:uid="{00000000-0005-0000-0000-0000A0000000}"/>
    <cellStyle name="Millares [0] 2 6" xfId="275" xr:uid="{00000000-0005-0000-0000-0000A1000000}"/>
    <cellStyle name="Millares [0] 3" xfId="16" xr:uid="{00000000-0005-0000-0000-0000A2000000}"/>
    <cellStyle name="Millares [0] 3 2" xfId="89" xr:uid="{00000000-0005-0000-0000-0000A3000000}"/>
    <cellStyle name="Millares [0] 3 2 2" xfId="277" xr:uid="{00000000-0005-0000-0000-0000A4000000}"/>
    <cellStyle name="Millares [0] 3 3" xfId="88" xr:uid="{00000000-0005-0000-0000-0000A5000000}"/>
    <cellStyle name="Millares [0] 3 4" xfId="72" xr:uid="{00000000-0005-0000-0000-0000A6000000}"/>
    <cellStyle name="Millares [0] 3 5" xfId="276" xr:uid="{00000000-0005-0000-0000-0000A7000000}"/>
    <cellStyle name="Millares [0] 4" xfId="90" xr:uid="{00000000-0005-0000-0000-0000A8000000}"/>
    <cellStyle name="Millares [0] 4 2" xfId="279" xr:uid="{00000000-0005-0000-0000-0000A9000000}"/>
    <cellStyle name="Millares [0] 4 3" xfId="278" xr:uid="{00000000-0005-0000-0000-0000AA000000}"/>
    <cellStyle name="Millares [0] 5" xfId="280" xr:uid="{00000000-0005-0000-0000-0000AB000000}"/>
    <cellStyle name="Millares [0] 5 2" xfId="281" xr:uid="{00000000-0005-0000-0000-0000AC000000}"/>
    <cellStyle name="Millares 10" xfId="28" xr:uid="{00000000-0005-0000-0000-0000AD000000}"/>
    <cellStyle name="Millares 10 2" xfId="34" xr:uid="{00000000-0005-0000-0000-0000AE000000}"/>
    <cellStyle name="Millares 10 2 2" xfId="91" xr:uid="{00000000-0005-0000-0000-0000AF000000}"/>
    <cellStyle name="Millares 10 2 3" xfId="283" xr:uid="{00000000-0005-0000-0000-0000B0000000}"/>
    <cellStyle name="Millares 10 3" xfId="92" xr:uid="{00000000-0005-0000-0000-0000B1000000}"/>
    <cellStyle name="Millares 10 3 2" xfId="284" xr:uid="{00000000-0005-0000-0000-0000B2000000}"/>
    <cellStyle name="Millares 10 4" xfId="33" xr:uid="{00000000-0005-0000-0000-0000B3000000}"/>
    <cellStyle name="Millares 10 4 2" xfId="285" xr:uid="{00000000-0005-0000-0000-0000B4000000}"/>
    <cellStyle name="Millares 10 5" xfId="286" xr:uid="{00000000-0005-0000-0000-0000B5000000}"/>
    <cellStyle name="Millares 10 6" xfId="287" xr:uid="{00000000-0005-0000-0000-0000B6000000}"/>
    <cellStyle name="Millares 10 7" xfId="282" xr:uid="{00000000-0005-0000-0000-0000B7000000}"/>
    <cellStyle name="Millares 11" xfId="288" xr:uid="{00000000-0005-0000-0000-0000B8000000}"/>
    <cellStyle name="Millares 12" xfId="289" xr:uid="{00000000-0005-0000-0000-0000B9000000}"/>
    <cellStyle name="Millares 13" xfId="290" xr:uid="{00000000-0005-0000-0000-0000BA000000}"/>
    <cellStyle name="Millares 14" xfId="291" xr:uid="{00000000-0005-0000-0000-0000BB000000}"/>
    <cellStyle name="Millares 15" xfId="292" xr:uid="{00000000-0005-0000-0000-0000BC000000}"/>
    <cellStyle name="Millares 15 2" xfId="441" xr:uid="{00000000-0005-0000-0000-0000BD000000}"/>
    <cellStyle name="Millares 15 2 2" xfId="442" xr:uid="{00000000-0005-0000-0000-0000BE000000}"/>
    <cellStyle name="Millares 16" xfId="293" xr:uid="{00000000-0005-0000-0000-0000BF000000}"/>
    <cellStyle name="Millares 17" xfId="294" xr:uid="{00000000-0005-0000-0000-0000C0000000}"/>
    <cellStyle name="Millares 18" xfId="295" xr:uid="{00000000-0005-0000-0000-0000C1000000}"/>
    <cellStyle name="Millares 19" xfId="296" xr:uid="{00000000-0005-0000-0000-0000C2000000}"/>
    <cellStyle name="Millares 2" xfId="14" xr:uid="{00000000-0005-0000-0000-0000C3000000}"/>
    <cellStyle name="Millares 2 2" xfId="19" xr:uid="{00000000-0005-0000-0000-0000C4000000}"/>
    <cellStyle name="Millares 2 2 2" xfId="95" xr:uid="{00000000-0005-0000-0000-0000C5000000}"/>
    <cellStyle name="Millares 2 2 2 2" xfId="449" xr:uid="{00000000-0005-0000-0000-0000C6000000}"/>
    <cellStyle name="Millares 2 2 3" xfId="94" xr:uid="{00000000-0005-0000-0000-0000C7000000}"/>
    <cellStyle name="Millares 2 2 3 2" xfId="448" xr:uid="{00000000-0005-0000-0000-0000C8000000}"/>
    <cellStyle name="Millares 2 2 4" xfId="36" xr:uid="{00000000-0005-0000-0000-0000C9000000}"/>
    <cellStyle name="Millares 2 2 5" xfId="297" xr:uid="{00000000-0005-0000-0000-0000CA000000}"/>
    <cellStyle name="Millares 2 3" xfId="37" xr:uid="{00000000-0005-0000-0000-0000CB000000}"/>
    <cellStyle name="Millares 2 3 2" xfId="77" xr:uid="{00000000-0005-0000-0000-0000CC000000}"/>
    <cellStyle name="Millares 2 3 3" xfId="96" xr:uid="{00000000-0005-0000-0000-0000CD000000}"/>
    <cellStyle name="Millares 2 3 4" xfId="298" xr:uid="{00000000-0005-0000-0000-0000CE000000}"/>
    <cellStyle name="Millares 2 4" xfId="97" xr:uid="{00000000-0005-0000-0000-0000CF000000}"/>
    <cellStyle name="Millares 2 4 2" xfId="299" xr:uid="{00000000-0005-0000-0000-0000D0000000}"/>
    <cellStyle name="Millares 2 5" xfId="38" xr:uid="{00000000-0005-0000-0000-0000D1000000}"/>
    <cellStyle name="Millares 2 5 2" xfId="8" xr:uid="{00000000-0005-0000-0000-0000D2000000}"/>
    <cellStyle name="Millares 2 6" xfId="93" xr:uid="{00000000-0005-0000-0000-0000D3000000}"/>
    <cellStyle name="Millares 2 7" xfId="35" xr:uid="{00000000-0005-0000-0000-0000D4000000}"/>
    <cellStyle name="Millares 20" xfId="300" xr:uid="{00000000-0005-0000-0000-0000D5000000}"/>
    <cellStyle name="Millares 21" xfId="301" xr:uid="{00000000-0005-0000-0000-0000D6000000}"/>
    <cellStyle name="Millares 22" xfId="302" xr:uid="{00000000-0005-0000-0000-0000D7000000}"/>
    <cellStyle name="Millares 23" xfId="303" xr:uid="{00000000-0005-0000-0000-0000D8000000}"/>
    <cellStyle name="Millares 24" xfId="304" xr:uid="{00000000-0005-0000-0000-0000D9000000}"/>
    <cellStyle name="Millares 25" xfId="305" xr:uid="{00000000-0005-0000-0000-0000DA000000}"/>
    <cellStyle name="Millares 26" xfId="306" xr:uid="{00000000-0005-0000-0000-0000DB000000}"/>
    <cellStyle name="Millares 27" xfId="23" xr:uid="{00000000-0005-0000-0000-0000DC000000}"/>
    <cellStyle name="Millares 27 2" xfId="98" xr:uid="{00000000-0005-0000-0000-0000DD000000}"/>
    <cellStyle name="Millares 27 3" xfId="307" xr:uid="{00000000-0005-0000-0000-0000DE000000}"/>
    <cellStyle name="Millares 28" xfId="308" xr:uid="{00000000-0005-0000-0000-0000DF000000}"/>
    <cellStyle name="Millares 29" xfId="309" xr:uid="{00000000-0005-0000-0000-0000E0000000}"/>
    <cellStyle name="Millares 3" xfId="39" xr:uid="{00000000-0005-0000-0000-0000E1000000}"/>
    <cellStyle name="Millares 3 2" xfId="7" xr:uid="{00000000-0005-0000-0000-0000E2000000}"/>
    <cellStyle name="Millares 3 2 2" xfId="17" xr:uid="{00000000-0005-0000-0000-0000E3000000}"/>
    <cellStyle name="Millares 3 2 2 2" xfId="101" xr:uid="{00000000-0005-0000-0000-0000E4000000}"/>
    <cellStyle name="Millares 3 2 2 3" xfId="40" xr:uid="{00000000-0005-0000-0000-0000E5000000}"/>
    <cellStyle name="Millares 3 2 3" xfId="100" xr:uid="{00000000-0005-0000-0000-0000E6000000}"/>
    <cellStyle name="Millares 3 2 4" xfId="311" xr:uid="{00000000-0005-0000-0000-0000E7000000}"/>
    <cellStyle name="Millares 3 3" xfId="41" xr:uid="{00000000-0005-0000-0000-0000E8000000}"/>
    <cellStyle name="Millares 3 3 2" xfId="312" xr:uid="{00000000-0005-0000-0000-0000E9000000}"/>
    <cellStyle name="Millares 3 4" xfId="102" xr:uid="{00000000-0005-0000-0000-0000EA000000}"/>
    <cellStyle name="Millares 3 4 2" xfId="313" xr:uid="{00000000-0005-0000-0000-0000EB000000}"/>
    <cellStyle name="Millares 3 5" xfId="99" xr:uid="{00000000-0005-0000-0000-0000EC000000}"/>
    <cellStyle name="Millares 3 6" xfId="310" xr:uid="{00000000-0005-0000-0000-0000ED000000}"/>
    <cellStyle name="Millares 3_6._Presupuesto General Señalización" xfId="314" xr:uid="{00000000-0005-0000-0000-0000EE000000}"/>
    <cellStyle name="Millares 30" xfId="315" xr:uid="{00000000-0005-0000-0000-0000EF000000}"/>
    <cellStyle name="Millares 31" xfId="316" xr:uid="{00000000-0005-0000-0000-0000F0000000}"/>
    <cellStyle name="Millares 32" xfId="317" xr:uid="{00000000-0005-0000-0000-0000F1000000}"/>
    <cellStyle name="Millares 33" xfId="318" xr:uid="{00000000-0005-0000-0000-0000F2000000}"/>
    <cellStyle name="Millares 34" xfId="319" xr:uid="{00000000-0005-0000-0000-0000F3000000}"/>
    <cellStyle name="Millares 35" xfId="320" xr:uid="{00000000-0005-0000-0000-0000F4000000}"/>
    <cellStyle name="Millares 36" xfId="321" xr:uid="{00000000-0005-0000-0000-0000F5000000}"/>
    <cellStyle name="Millares 37" xfId="322" xr:uid="{00000000-0005-0000-0000-0000F6000000}"/>
    <cellStyle name="Millares 38" xfId="123" xr:uid="{00000000-0005-0000-0000-0000F7000000}"/>
    <cellStyle name="Millares 4" xfId="42" xr:uid="{00000000-0005-0000-0000-0000F8000000}"/>
    <cellStyle name="Millares 4 2" xfId="43" xr:uid="{00000000-0005-0000-0000-0000F9000000}"/>
    <cellStyle name="Millares 4 2 2" xfId="324" xr:uid="{00000000-0005-0000-0000-0000FA000000}"/>
    <cellStyle name="Millares 4 3" xfId="44" xr:uid="{00000000-0005-0000-0000-0000FB000000}"/>
    <cellStyle name="Millares 4 3 2" xfId="103" xr:uid="{00000000-0005-0000-0000-0000FC000000}"/>
    <cellStyle name="Millares 4 3 3" xfId="325" xr:uid="{00000000-0005-0000-0000-0000FD000000}"/>
    <cellStyle name="Millares 4 3 4" xfId="451" xr:uid="{00000000-0005-0000-0000-0000FE000000}"/>
    <cellStyle name="Millares 4 4" xfId="104" xr:uid="{00000000-0005-0000-0000-0000FF000000}"/>
    <cellStyle name="Millares 4 5" xfId="323" xr:uid="{00000000-0005-0000-0000-000000010000}"/>
    <cellStyle name="Millares 5" xfId="105" xr:uid="{00000000-0005-0000-0000-000001010000}"/>
    <cellStyle name="Millares 5 2" xfId="327" xr:uid="{00000000-0005-0000-0000-000002010000}"/>
    <cellStyle name="Millares 5 3" xfId="326" xr:uid="{00000000-0005-0000-0000-000003010000}"/>
    <cellStyle name="Millares 6" xfId="45" xr:uid="{00000000-0005-0000-0000-000004010000}"/>
    <cellStyle name="Millares 6 2" xfId="329" xr:uid="{00000000-0005-0000-0000-000005010000}"/>
    <cellStyle name="Millares 6 3" xfId="328" xr:uid="{00000000-0005-0000-0000-000006010000}"/>
    <cellStyle name="Millares 7" xfId="106" xr:uid="{00000000-0005-0000-0000-000007010000}"/>
    <cellStyle name="Millares 7 2" xfId="330" xr:uid="{00000000-0005-0000-0000-000008010000}"/>
    <cellStyle name="Millares 8" xfId="83" xr:uid="{00000000-0005-0000-0000-000009010000}"/>
    <cellStyle name="Millares 8 2" xfId="332" xr:uid="{00000000-0005-0000-0000-00000A010000}"/>
    <cellStyle name="Millares 8 3" xfId="333" xr:uid="{00000000-0005-0000-0000-00000B010000}"/>
    <cellStyle name="Millares 8 4" xfId="334" xr:uid="{00000000-0005-0000-0000-00000C010000}"/>
    <cellStyle name="Millares 8 5" xfId="335" xr:uid="{00000000-0005-0000-0000-00000D010000}"/>
    <cellStyle name="Millares 8 6" xfId="336" xr:uid="{00000000-0005-0000-0000-00000E010000}"/>
    <cellStyle name="Millares 8 7" xfId="337" xr:uid="{00000000-0005-0000-0000-00000F010000}"/>
    <cellStyle name="Millares 8 8" xfId="331" xr:uid="{00000000-0005-0000-0000-000010010000}"/>
    <cellStyle name="Millares 9" xfId="32" xr:uid="{00000000-0005-0000-0000-000011010000}"/>
    <cellStyle name="Millares 9 2" xfId="338" xr:uid="{00000000-0005-0000-0000-000012010000}"/>
    <cellStyle name="Millares_costosInterventoria2003" xfId="432" xr:uid="{00000000-0005-0000-0000-000013010000}"/>
    <cellStyle name="Millares_UNITARIOS MIGUEL" xfId="453" xr:uid="{00000000-0005-0000-0000-000014010000}"/>
    <cellStyle name="MILLONES" xfId="339" xr:uid="{00000000-0005-0000-0000-000015010000}"/>
    <cellStyle name="Moneda" xfId="2" builtinId="4"/>
    <cellStyle name="Moneda [0]" xfId="454" builtinId="7"/>
    <cellStyle name="Moneda [0] 2" xfId="78" xr:uid="{00000000-0005-0000-0000-000018010000}"/>
    <cellStyle name="Moneda [0] 2 2" xfId="82" xr:uid="{00000000-0005-0000-0000-000019010000}"/>
    <cellStyle name="Moneda [0] 2 3" xfId="340" xr:uid="{00000000-0005-0000-0000-00001A010000}"/>
    <cellStyle name="Moneda [0] 2 4" xfId="437" xr:uid="{00000000-0005-0000-0000-00001B010000}"/>
    <cellStyle name="Moneda [0] 3" xfId="108" xr:uid="{00000000-0005-0000-0000-00001C010000}"/>
    <cellStyle name="Moneda [0] 3 2" xfId="342" xr:uid="{00000000-0005-0000-0000-00001D010000}"/>
    <cellStyle name="Moneda [0] 3 3" xfId="341" xr:uid="{00000000-0005-0000-0000-00001E010000}"/>
    <cellStyle name="Moneda [0] 3 4" xfId="459" xr:uid="{00000000-0005-0000-0000-00001F010000}"/>
    <cellStyle name="Moneda [0] 4" xfId="46" xr:uid="{00000000-0005-0000-0000-000020010000}"/>
    <cellStyle name="Moneda [0] 4 2" xfId="343" xr:uid="{00000000-0005-0000-0000-000021010000}"/>
    <cellStyle name="Moneda [0] 5" xfId="120" xr:uid="{00000000-0005-0000-0000-000022010000}"/>
    <cellStyle name="Moneda [0] 5 2" xfId="344" xr:uid="{00000000-0005-0000-0000-000023010000}"/>
    <cellStyle name="Moneda [00]" xfId="345" xr:uid="{00000000-0005-0000-0000-000024010000}"/>
    <cellStyle name="Moneda [2]" xfId="346" xr:uid="{00000000-0005-0000-0000-000025010000}"/>
    <cellStyle name="Moneda 10" xfId="4" xr:uid="{00000000-0005-0000-0000-000026010000}"/>
    <cellStyle name="Moneda 10 2" xfId="47" xr:uid="{00000000-0005-0000-0000-000027010000}"/>
    <cellStyle name="Moneda 10 3" xfId="347" xr:uid="{00000000-0005-0000-0000-000028010000}"/>
    <cellStyle name="Moneda 11" xfId="348" xr:uid="{00000000-0005-0000-0000-000029010000}"/>
    <cellStyle name="Moneda 2" xfId="48" xr:uid="{00000000-0005-0000-0000-00002A010000}"/>
    <cellStyle name="Moneda 2 11" xfId="49" xr:uid="{00000000-0005-0000-0000-00002B010000}"/>
    <cellStyle name="Moneda 2 11 2" xfId="109" xr:uid="{00000000-0005-0000-0000-00002C010000}"/>
    <cellStyle name="Moneda 2 2" xfId="350" xr:uid="{00000000-0005-0000-0000-00002D010000}"/>
    <cellStyle name="Moneda 2 3" xfId="351" xr:uid="{00000000-0005-0000-0000-00002E010000}"/>
    <cellStyle name="Moneda 2 4" xfId="352" xr:uid="{00000000-0005-0000-0000-00002F010000}"/>
    <cellStyle name="Moneda 2 5" xfId="353" xr:uid="{00000000-0005-0000-0000-000030010000}"/>
    <cellStyle name="Moneda 2 6" xfId="349" xr:uid="{00000000-0005-0000-0000-000031010000}"/>
    <cellStyle name="Moneda 2 7" xfId="452" xr:uid="{00000000-0005-0000-0000-000032010000}"/>
    <cellStyle name="Moneda 2 8" xfId="460" xr:uid="{00000000-0005-0000-0000-000033010000}"/>
    <cellStyle name="Moneda 3" xfId="50" xr:uid="{00000000-0005-0000-0000-000034010000}"/>
    <cellStyle name="Moneda 3 2" xfId="51" xr:uid="{00000000-0005-0000-0000-000035010000}"/>
    <cellStyle name="Moneda 3 2 2" xfId="355" xr:uid="{00000000-0005-0000-0000-000036010000}"/>
    <cellStyle name="Moneda 3 2 2 2" xfId="443" xr:uid="{00000000-0005-0000-0000-000037010000}"/>
    <cellStyle name="Moneda 3 3" xfId="356" xr:uid="{00000000-0005-0000-0000-000038010000}"/>
    <cellStyle name="Moneda 3 4" xfId="357" xr:uid="{00000000-0005-0000-0000-000039010000}"/>
    <cellStyle name="Moneda 3 5" xfId="358" xr:uid="{00000000-0005-0000-0000-00003A010000}"/>
    <cellStyle name="Moneda 3 6" xfId="354" xr:uid="{00000000-0005-0000-0000-00003B010000}"/>
    <cellStyle name="Moneda 3 7" xfId="438" xr:uid="{00000000-0005-0000-0000-00003C010000}"/>
    <cellStyle name="Moneda 4" xfId="110" xr:uid="{00000000-0005-0000-0000-00003D010000}"/>
    <cellStyle name="Moneda 4 2" xfId="360" xr:uid="{00000000-0005-0000-0000-00003E010000}"/>
    <cellStyle name="Moneda 4 2 6" xfId="447" xr:uid="{00000000-0005-0000-0000-00003F010000}"/>
    <cellStyle name="Moneda 4 3" xfId="359" xr:uid="{00000000-0005-0000-0000-000040010000}"/>
    <cellStyle name="Moneda 5" xfId="107" xr:uid="{00000000-0005-0000-0000-000041010000}"/>
    <cellStyle name="Moneda 5 2" xfId="362" xr:uid="{00000000-0005-0000-0000-000042010000}"/>
    <cellStyle name="Moneda 5 2 2 2" xfId="450" xr:uid="{00000000-0005-0000-0000-000043010000}"/>
    <cellStyle name="Moneda 5 3" xfId="361" xr:uid="{00000000-0005-0000-0000-000044010000}"/>
    <cellStyle name="Moneda 6" xfId="363" xr:uid="{00000000-0005-0000-0000-000045010000}"/>
    <cellStyle name="Moneda 7" xfId="364" xr:uid="{00000000-0005-0000-0000-000046010000}"/>
    <cellStyle name="Moneda 8" xfId="52" xr:uid="{00000000-0005-0000-0000-000047010000}"/>
    <cellStyle name="Moneda 8 2" xfId="365" xr:uid="{00000000-0005-0000-0000-000048010000}"/>
    <cellStyle name="Moneda 9" xfId="366" xr:uid="{00000000-0005-0000-0000-000049010000}"/>
    <cellStyle name="Moneda_Propuesta SCV-045-99" xfId="5" xr:uid="{00000000-0005-0000-0000-00004A010000}"/>
    <cellStyle name="Neutral 2" xfId="367" xr:uid="{00000000-0005-0000-0000-00004B010000}"/>
    <cellStyle name="No. punto" xfId="368" xr:uid="{00000000-0005-0000-0000-00004C010000}"/>
    <cellStyle name="Normal" xfId="0" builtinId="0"/>
    <cellStyle name="Normal 10" xfId="22" xr:uid="{00000000-0005-0000-0000-00004E010000}"/>
    <cellStyle name="Normal 15" xfId="53" xr:uid="{00000000-0005-0000-0000-00004F010000}"/>
    <cellStyle name="Normal 15 2" xfId="71" xr:uid="{00000000-0005-0000-0000-000050010000}"/>
    <cellStyle name="Normal 15 2 2" xfId="111" xr:uid="{00000000-0005-0000-0000-000051010000}"/>
    <cellStyle name="Normal 16" xfId="24" xr:uid="{00000000-0005-0000-0000-000052010000}"/>
    <cellStyle name="Normal 16 2" xfId="29" xr:uid="{00000000-0005-0000-0000-000053010000}"/>
    <cellStyle name="Normal 19" xfId="54" xr:uid="{00000000-0005-0000-0000-000054010000}"/>
    <cellStyle name="Normal 19 2" xfId="55" xr:uid="{00000000-0005-0000-0000-000055010000}"/>
    <cellStyle name="Normal 2" xfId="9" xr:uid="{00000000-0005-0000-0000-000056010000}"/>
    <cellStyle name="Normal 2 10" xfId="369" xr:uid="{00000000-0005-0000-0000-000057010000}"/>
    <cellStyle name="Normal 2 10 2" xfId="370" xr:uid="{00000000-0005-0000-0000-000058010000}"/>
    <cellStyle name="Normal 2 10 3" xfId="371" xr:uid="{00000000-0005-0000-0000-000059010000}"/>
    <cellStyle name="Normal 2 2" xfId="12" xr:uid="{00000000-0005-0000-0000-00005A010000}"/>
    <cellStyle name="Normal 2 2 2" xfId="26" xr:uid="{00000000-0005-0000-0000-00005B010000}"/>
    <cellStyle name="Normal 2 2 2 2" xfId="75" xr:uid="{00000000-0005-0000-0000-00005C010000}"/>
    <cellStyle name="Normal 2 2 2 2 2" xfId="113" xr:uid="{00000000-0005-0000-0000-00005D010000}"/>
    <cellStyle name="Normal 2 2 2 3" xfId="56" xr:uid="{00000000-0005-0000-0000-00005E010000}"/>
    <cellStyle name="Normal 2 2 2 4" xfId="373" xr:uid="{00000000-0005-0000-0000-00005F010000}"/>
    <cellStyle name="Normal 2 2 3" xfId="57" xr:uid="{00000000-0005-0000-0000-000060010000}"/>
    <cellStyle name="Normal 2 2 3 2" xfId="115" xr:uid="{00000000-0005-0000-0000-000061010000}"/>
    <cellStyle name="Normal 2 2 3 2 2" xfId="444" xr:uid="{00000000-0005-0000-0000-000062010000}"/>
    <cellStyle name="Normal 2 2 3 3" xfId="114" xr:uid="{00000000-0005-0000-0000-000063010000}"/>
    <cellStyle name="Normal 2 2 4" xfId="76" xr:uid="{00000000-0005-0000-0000-000064010000}"/>
    <cellStyle name="Normal 2 2 5" xfId="112" xr:uid="{00000000-0005-0000-0000-000065010000}"/>
    <cellStyle name="Normal 2 2 6" xfId="372" xr:uid="{00000000-0005-0000-0000-000066010000}"/>
    <cellStyle name="Normal 2 3" xfId="20" xr:uid="{00000000-0005-0000-0000-000067010000}"/>
    <cellStyle name="Normal 2 3 2" xfId="375" xr:uid="{00000000-0005-0000-0000-000068010000}"/>
    <cellStyle name="Normal 2 3 3" xfId="374" xr:uid="{00000000-0005-0000-0000-000069010000}"/>
    <cellStyle name="Normal 2 4" xfId="376" xr:uid="{00000000-0005-0000-0000-00006A010000}"/>
    <cellStyle name="Normal 2 4 2 2 4" xfId="435" xr:uid="{00000000-0005-0000-0000-00006B010000}"/>
    <cellStyle name="Normal 2 4 2 2 4 2" xfId="456" xr:uid="{00000000-0005-0000-0000-00006C010000}"/>
    <cellStyle name="Normal 2_APU 200 - 320 BORRADOR" xfId="377" xr:uid="{00000000-0005-0000-0000-00006D010000}"/>
    <cellStyle name="Normal 23" xfId="378" xr:uid="{00000000-0005-0000-0000-00006E010000}"/>
    <cellStyle name="Normal 3" xfId="11" xr:uid="{00000000-0005-0000-0000-00006F010000}"/>
    <cellStyle name="Normal 3 2" xfId="58" xr:uid="{00000000-0005-0000-0000-000070010000}"/>
    <cellStyle name="Normal 3 2 2" xfId="30" xr:uid="{00000000-0005-0000-0000-000071010000}"/>
    <cellStyle name="Normal 3 2 2 2" xfId="121" xr:uid="{00000000-0005-0000-0000-000072010000}"/>
    <cellStyle name="Normal 3 2 2 3" xfId="379" xr:uid="{00000000-0005-0000-0000-000073010000}"/>
    <cellStyle name="Normal 3 2 3" xfId="116" xr:uid="{00000000-0005-0000-0000-000074010000}"/>
    <cellStyle name="Normal 3 22 4" xfId="21" xr:uid="{00000000-0005-0000-0000-000075010000}"/>
    <cellStyle name="Normal 3 3" xfId="59" xr:uid="{00000000-0005-0000-0000-000076010000}"/>
    <cellStyle name="Normal 3 3 2" xfId="380" xr:uid="{00000000-0005-0000-0000-000077010000}"/>
    <cellStyle name="Normal 3 4" xfId="117" xr:uid="{00000000-0005-0000-0000-000078010000}"/>
    <cellStyle name="Normal 3 5" xfId="434" xr:uid="{00000000-0005-0000-0000-000079010000}"/>
    <cellStyle name="Normal 3_PRESUPUESTO" xfId="381" xr:uid="{00000000-0005-0000-0000-00007A010000}"/>
    <cellStyle name="Normal 32" xfId="73" xr:uid="{00000000-0005-0000-0000-00007B010000}"/>
    <cellStyle name="Normal 4" xfId="60" xr:uid="{00000000-0005-0000-0000-00007C010000}"/>
    <cellStyle name="Normal 4 2" xfId="61" xr:uid="{00000000-0005-0000-0000-00007D010000}"/>
    <cellStyle name="Normal 4 2 2" xfId="62" xr:uid="{00000000-0005-0000-0000-00007E010000}"/>
    <cellStyle name="Normal 4 3" xfId="124" xr:uid="{00000000-0005-0000-0000-00007F010000}"/>
    <cellStyle name="Normal 4 3 2" xfId="439" xr:uid="{00000000-0005-0000-0000-000080010000}"/>
    <cellStyle name="Normal 40" xfId="382" xr:uid="{00000000-0005-0000-0000-000081010000}"/>
    <cellStyle name="Normal 5" xfId="63" xr:uid="{00000000-0005-0000-0000-000082010000}"/>
    <cellStyle name="Normal 5 2" xfId="64" xr:uid="{00000000-0005-0000-0000-000083010000}"/>
    <cellStyle name="Normal 5 2 2" xfId="385" xr:uid="{00000000-0005-0000-0000-000084010000}"/>
    <cellStyle name="Normal 5 2 3" xfId="384" xr:uid="{00000000-0005-0000-0000-000085010000}"/>
    <cellStyle name="Normal 5 3" xfId="65" xr:uid="{00000000-0005-0000-0000-000086010000}"/>
    <cellStyle name="Normal 5 3 2" xfId="118" xr:uid="{00000000-0005-0000-0000-000087010000}"/>
    <cellStyle name="Normal 5 3 3" xfId="386" xr:uid="{00000000-0005-0000-0000-000088010000}"/>
    <cellStyle name="Normal 5 4" xfId="387" xr:uid="{00000000-0005-0000-0000-000089010000}"/>
    <cellStyle name="Normal 5 5" xfId="383" xr:uid="{00000000-0005-0000-0000-00008A010000}"/>
    <cellStyle name="Normal 5 6" xfId="457" xr:uid="{00000000-0005-0000-0000-00008B010000}"/>
    <cellStyle name="Normal 6" xfId="66" xr:uid="{00000000-0005-0000-0000-00008C010000}"/>
    <cellStyle name="Normal 6 2" xfId="79" xr:uid="{00000000-0005-0000-0000-00008D010000}"/>
    <cellStyle name="Normal 7" xfId="67" xr:uid="{00000000-0005-0000-0000-00008E010000}"/>
    <cellStyle name="Normal 7 2" xfId="440" xr:uid="{00000000-0005-0000-0000-00008F010000}"/>
    <cellStyle name="Normal 8" xfId="122" xr:uid="{00000000-0005-0000-0000-000090010000}"/>
    <cellStyle name="Normal 9 2" xfId="68" xr:uid="{00000000-0005-0000-0000-000091010000}"/>
    <cellStyle name="Notas 2" xfId="388" xr:uid="{00000000-0005-0000-0000-000092010000}"/>
    <cellStyle name="Note" xfId="389" xr:uid="{00000000-0005-0000-0000-000093010000}"/>
    <cellStyle name="Output" xfId="390" xr:uid="{00000000-0005-0000-0000-000094010000}"/>
    <cellStyle name="Percen - Modelo3" xfId="391" xr:uid="{00000000-0005-0000-0000-000095010000}"/>
    <cellStyle name="Percent" xfId="392" xr:uid="{00000000-0005-0000-0000-000096010000}"/>
    <cellStyle name="Percent 2" xfId="393" xr:uid="{00000000-0005-0000-0000-000097010000}"/>
    <cellStyle name="Percent_FLORENCI" xfId="394" xr:uid="{00000000-0005-0000-0000-000098010000}"/>
    <cellStyle name="Porcentaje" xfId="3" builtinId="5"/>
    <cellStyle name="Porcentaje 2" xfId="10" xr:uid="{00000000-0005-0000-0000-00009A010000}"/>
    <cellStyle name="Porcentaje 2 2" xfId="27" xr:uid="{00000000-0005-0000-0000-00009B010000}"/>
    <cellStyle name="Porcentaje 2 2 2" xfId="395" xr:uid="{00000000-0005-0000-0000-00009C010000}"/>
    <cellStyle name="Porcentaje 2 3" xfId="396" xr:uid="{00000000-0005-0000-0000-00009D010000}"/>
    <cellStyle name="Porcentaje 2 3 2" xfId="397" xr:uid="{00000000-0005-0000-0000-00009E010000}"/>
    <cellStyle name="Porcentaje 2 4" xfId="398" xr:uid="{00000000-0005-0000-0000-00009F010000}"/>
    <cellStyle name="Porcentaje 2 4 2" xfId="399" xr:uid="{00000000-0005-0000-0000-0000A0010000}"/>
    <cellStyle name="Porcentaje 2 5" xfId="400" xr:uid="{00000000-0005-0000-0000-0000A1010000}"/>
    <cellStyle name="Porcentaje 2 6" xfId="401" xr:uid="{00000000-0005-0000-0000-0000A2010000}"/>
    <cellStyle name="Porcentaje 2 7" xfId="436" xr:uid="{00000000-0005-0000-0000-0000A3010000}"/>
    <cellStyle name="Porcentaje 3" xfId="25" xr:uid="{00000000-0005-0000-0000-0000A4010000}"/>
    <cellStyle name="Porcentaje 3 2" xfId="402" xr:uid="{00000000-0005-0000-0000-0000A5010000}"/>
    <cellStyle name="Porcentaje 3 2 2" xfId="446" xr:uid="{00000000-0005-0000-0000-0000A6010000}"/>
    <cellStyle name="Porcentaje 4" xfId="6" xr:uid="{00000000-0005-0000-0000-0000A7010000}"/>
    <cellStyle name="Porcentaje 4 2" xfId="403" xr:uid="{00000000-0005-0000-0000-0000A8010000}"/>
    <cellStyle name="Porcentaje 4 3" xfId="458" xr:uid="{00000000-0005-0000-0000-0000A9010000}"/>
    <cellStyle name="Porcentaje 5" xfId="15" xr:uid="{00000000-0005-0000-0000-0000AA010000}"/>
    <cellStyle name="Porcentaje 8 2" xfId="445" xr:uid="{00000000-0005-0000-0000-0000AB010000}"/>
    <cellStyle name="Porcentaje 9" xfId="74" xr:uid="{00000000-0005-0000-0000-0000AC010000}"/>
    <cellStyle name="Porcentaje 9 2" xfId="119" xr:uid="{00000000-0005-0000-0000-0000AD010000}"/>
    <cellStyle name="Porcentual 10" xfId="404" xr:uid="{00000000-0005-0000-0000-0000AE010000}"/>
    <cellStyle name="Porcentual 10 2" xfId="405" xr:uid="{00000000-0005-0000-0000-0000AF010000}"/>
    <cellStyle name="Porcentual 2" xfId="69" xr:uid="{00000000-0005-0000-0000-0000B0010000}"/>
    <cellStyle name="Porcentual 2 2" xfId="406" xr:uid="{00000000-0005-0000-0000-0000B1010000}"/>
    <cellStyle name="Porcentual 2 2 2" xfId="407" xr:uid="{00000000-0005-0000-0000-0000B2010000}"/>
    <cellStyle name="Porcentual 2 3" xfId="408" xr:uid="{00000000-0005-0000-0000-0000B3010000}"/>
    <cellStyle name="Porcentual 2 4" xfId="409" xr:uid="{00000000-0005-0000-0000-0000B4010000}"/>
    <cellStyle name="Porcentual 2 5" xfId="410" xr:uid="{00000000-0005-0000-0000-0000B5010000}"/>
    <cellStyle name="Porcentual 2 6" xfId="411" xr:uid="{00000000-0005-0000-0000-0000B6010000}"/>
    <cellStyle name="Porcentual 3" xfId="80" xr:uid="{00000000-0005-0000-0000-0000B7010000}"/>
    <cellStyle name="Porcentual 3 2" xfId="412" xr:uid="{00000000-0005-0000-0000-0000B8010000}"/>
    <cellStyle name="Porcentual 3 3" xfId="413" xr:uid="{00000000-0005-0000-0000-0000B9010000}"/>
    <cellStyle name="Porcentual 4" xfId="414" xr:uid="{00000000-0005-0000-0000-0000BA010000}"/>
    <cellStyle name="Porcentual 4 15" xfId="455" xr:uid="{00000000-0005-0000-0000-0000BB010000}"/>
    <cellStyle name="Porcentual 4 2" xfId="415" xr:uid="{00000000-0005-0000-0000-0000BC010000}"/>
    <cellStyle name="Porcentual 5" xfId="416" xr:uid="{00000000-0005-0000-0000-0000BD010000}"/>
    <cellStyle name="Porcentual 5 2" xfId="417" xr:uid="{00000000-0005-0000-0000-0000BE010000}"/>
    <cellStyle name="Porcentual 6" xfId="418" xr:uid="{00000000-0005-0000-0000-0000BF010000}"/>
    <cellStyle name="Porcentual 7" xfId="419" xr:uid="{00000000-0005-0000-0000-0000C0010000}"/>
    <cellStyle name="Salida 2" xfId="420" xr:uid="{00000000-0005-0000-0000-0000C1010000}"/>
    <cellStyle name="Texto de advertencia 2" xfId="421" xr:uid="{00000000-0005-0000-0000-0000C2010000}"/>
    <cellStyle name="Texto explicativo 2" xfId="422" xr:uid="{00000000-0005-0000-0000-0000C3010000}"/>
    <cellStyle name="Title" xfId="423" xr:uid="{00000000-0005-0000-0000-0000C4010000}"/>
    <cellStyle name="TITULO" xfId="424" xr:uid="{00000000-0005-0000-0000-0000C5010000}"/>
    <cellStyle name="Título 1 2" xfId="425" xr:uid="{00000000-0005-0000-0000-0000C6010000}"/>
    <cellStyle name="Título 2 2" xfId="426" xr:uid="{00000000-0005-0000-0000-0000C7010000}"/>
    <cellStyle name="Título 3 2" xfId="427" xr:uid="{00000000-0005-0000-0000-0000C8010000}"/>
    <cellStyle name="Título 4" xfId="428" xr:uid="{00000000-0005-0000-0000-0000C9010000}"/>
    <cellStyle name="Título de hoja" xfId="429" xr:uid="{00000000-0005-0000-0000-0000CA010000}"/>
    <cellStyle name="Total 2" xfId="430" xr:uid="{00000000-0005-0000-0000-0000CB010000}"/>
    <cellStyle name="Warning Text" xfId="431" xr:uid="{00000000-0005-0000-0000-0000CC010000}"/>
  </cellStyles>
  <dxfs count="2">
    <dxf>
      <font>
        <condense val="0"/>
        <extend val="0"/>
        <color indexed="8"/>
      </font>
    </dxf>
    <dxf>
      <font>
        <condense val="0"/>
        <extend val="0"/>
        <color indexed="8"/>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4.xml"/><Relationship Id="rId21" Type="http://schemas.openxmlformats.org/officeDocument/2006/relationships/worksheet" Target="worksheets/sheet21.xml"/><Relationship Id="rId42" Type="http://schemas.openxmlformats.org/officeDocument/2006/relationships/externalLink" Target="externalLinks/externalLink19.xml"/><Relationship Id="rId63" Type="http://schemas.openxmlformats.org/officeDocument/2006/relationships/externalLink" Target="externalLinks/externalLink40.xml"/><Relationship Id="rId84" Type="http://schemas.openxmlformats.org/officeDocument/2006/relationships/externalLink" Target="externalLinks/externalLink61.xml"/><Relationship Id="rId138" Type="http://schemas.openxmlformats.org/officeDocument/2006/relationships/externalLink" Target="externalLinks/externalLink115.xml"/><Relationship Id="rId159" Type="http://schemas.openxmlformats.org/officeDocument/2006/relationships/externalLink" Target="externalLinks/externalLink136.xml"/><Relationship Id="rId170" Type="http://schemas.openxmlformats.org/officeDocument/2006/relationships/externalLink" Target="externalLinks/externalLink147.xml"/><Relationship Id="rId107" Type="http://schemas.openxmlformats.org/officeDocument/2006/relationships/externalLink" Target="externalLinks/externalLink84.xml"/><Relationship Id="rId11" Type="http://schemas.openxmlformats.org/officeDocument/2006/relationships/worksheet" Target="worksheets/sheet11.xml"/><Relationship Id="rId32" Type="http://schemas.openxmlformats.org/officeDocument/2006/relationships/externalLink" Target="externalLinks/externalLink9.xml"/><Relationship Id="rId53" Type="http://schemas.openxmlformats.org/officeDocument/2006/relationships/externalLink" Target="externalLinks/externalLink30.xml"/><Relationship Id="rId74" Type="http://schemas.openxmlformats.org/officeDocument/2006/relationships/externalLink" Target="externalLinks/externalLink51.xml"/><Relationship Id="rId128" Type="http://schemas.openxmlformats.org/officeDocument/2006/relationships/externalLink" Target="externalLinks/externalLink105.xml"/><Relationship Id="rId149" Type="http://schemas.openxmlformats.org/officeDocument/2006/relationships/externalLink" Target="externalLinks/externalLink126.xml"/><Relationship Id="rId5" Type="http://schemas.openxmlformats.org/officeDocument/2006/relationships/worksheet" Target="worksheets/sheet5.xml"/><Relationship Id="rId95" Type="http://schemas.openxmlformats.org/officeDocument/2006/relationships/externalLink" Target="externalLinks/externalLink72.xml"/><Relationship Id="rId160" Type="http://schemas.openxmlformats.org/officeDocument/2006/relationships/externalLink" Target="externalLinks/externalLink137.xml"/><Relationship Id="rId181" Type="http://schemas.openxmlformats.org/officeDocument/2006/relationships/externalLink" Target="externalLinks/externalLink158.xml"/><Relationship Id="rId22" Type="http://schemas.openxmlformats.org/officeDocument/2006/relationships/worksheet" Target="worksheets/sheet22.xml"/><Relationship Id="rId43" Type="http://schemas.openxmlformats.org/officeDocument/2006/relationships/externalLink" Target="externalLinks/externalLink20.xml"/><Relationship Id="rId64" Type="http://schemas.openxmlformats.org/officeDocument/2006/relationships/externalLink" Target="externalLinks/externalLink41.xml"/><Relationship Id="rId118" Type="http://schemas.openxmlformats.org/officeDocument/2006/relationships/externalLink" Target="externalLinks/externalLink95.xml"/><Relationship Id="rId139" Type="http://schemas.openxmlformats.org/officeDocument/2006/relationships/externalLink" Target="externalLinks/externalLink116.xml"/><Relationship Id="rId85" Type="http://schemas.openxmlformats.org/officeDocument/2006/relationships/externalLink" Target="externalLinks/externalLink62.xml"/><Relationship Id="rId150" Type="http://schemas.openxmlformats.org/officeDocument/2006/relationships/externalLink" Target="externalLinks/externalLink127.xml"/><Relationship Id="rId171" Type="http://schemas.openxmlformats.org/officeDocument/2006/relationships/externalLink" Target="externalLinks/externalLink148.xml"/><Relationship Id="rId12" Type="http://schemas.openxmlformats.org/officeDocument/2006/relationships/worksheet" Target="worksheets/sheet12.xml"/><Relationship Id="rId33" Type="http://schemas.openxmlformats.org/officeDocument/2006/relationships/externalLink" Target="externalLinks/externalLink10.xml"/><Relationship Id="rId108" Type="http://schemas.openxmlformats.org/officeDocument/2006/relationships/externalLink" Target="externalLinks/externalLink85.xml"/><Relationship Id="rId129" Type="http://schemas.openxmlformats.org/officeDocument/2006/relationships/externalLink" Target="externalLinks/externalLink106.xml"/><Relationship Id="rId54" Type="http://schemas.openxmlformats.org/officeDocument/2006/relationships/externalLink" Target="externalLinks/externalLink31.xml"/><Relationship Id="rId75" Type="http://schemas.openxmlformats.org/officeDocument/2006/relationships/externalLink" Target="externalLinks/externalLink52.xml"/><Relationship Id="rId96" Type="http://schemas.openxmlformats.org/officeDocument/2006/relationships/externalLink" Target="externalLinks/externalLink73.xml"/><Relationship Id="rId140" Type="http://schemas.openxmlformats.org/officeDocument/2006/relationships/externalLink" Target="externalLinks/externalLink117.xml"/><Relationship Id="rId161" Type="http://schemas.openxmlformats.org/officeDocument/2006/relationships/externalLink" Target="externalLinks/externalLink138.xml"/><Relationship Id="rId182" Type="http://schemas.openxmlformats.org/officeDocument/2006/relationships/externalLink" Target="externalLinks/externalLink159.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96.xml"/><Relationship Id="rId44" Type="http://schemas.openxmlformats.org/officeDocument/2006/relationships/externalLink" Target="externalLinks/externalLink21.xml"/><Relationship Id="rId65" Type="http://schemas.openxmlformats.org/officeDocument/2006/relationships/externalLink" Target="externalLinks/externalLink42.xml"/><Relationship Id="rId86" Type="http://schemas.openxmlformats.org/officeDocument/2006/relationships/externalLink" Target="externalLinks/externalLink63.xml"/><Relationship Id="rId130" Type="http://schemas.openxmlformats.org/officeDocument/2006/relationships/externalLink" Target="externalLinks/externalLink107.xml"/><Relationship Id="rId151" Type="http://schemas.openxmlformats.org/officeDocument/2006/relationships/externalLink" Target="externalLinks/externalLink128.xml"/><Relationship Id="rId172" Type="http://schemas.openxmlformats.org/officeDocument/2006/relationships/externalLink" Target="externalLinks/externalLink14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6.xml"/><Relationship Id="rId109" Type="http://schemas.openxmlformats.org/officeDocument/2006/relationships/externalLink" Target="externalLinks/externalLink86.xml"/><Relationship Id="rId34" Type="http://schemas.openxmlformats.org/officeDocument/2006/relationships/externalLink" Target="externalLinks/externalLink11.xml"/><Relationship Id="rId50" Type="http://schemas.openxmlformats.org/officeDocument/2006/relationships/externalLink" Target="externalLinks/externalLink27.xml"/><Relationship Id="rId55" Type="http://schemas.openxmlformats.org/officeDocument/2006/relationships/externalLink" Target="externalLinks/externalLink32.xml"/><Relationship Id="rId76" Type="http://schemas.openxmlformats.org/officeDocument/2006/relationships/externalLink" Target="externalLinks/externalLink53.xml"/><Relationship Id="rId97" Type="http://schemas.openxmlformats.org/officeDocument/2006/relationships/externalLink" Target="externalLinks/externalLink74.xml"/><Relationship Id="rId104" Type="http://schemas.openxmlformats.org/officeDocument/2006/relationships/externalLink" Target="externalLinks/externalLink81.xml"/><Relationship Id="rId120" Type="http://schemas.openxmlformats.org/officeDocument/2006/relationships/externalLink" Target="externalLinks/externalLink97.xml"/><Relationship Id="rId125" Type="http://schemas.openxmlformats.org/officeDocument/2006/relationships/externalLink" Target="externalLinks/externalLink102.xml"/><Relationship Id="rId141" Type="http://schemas.openxmlformats.org/officeDocument/2006/relationships/externalLink" Target="externalLinks/externalLink118.xml"/><Relationship Id="rId146" Type="http://schemas.openxmlformats.org/officeDocument/2006/relationships/externalLink" Target="externalLinks/externalLink123.xml"/><Relationship Id="rId167" Type="http://schemas.openxmlformats.org/officeDocument/2006/relationships/externalLink" Target="externalLinks/externalLink144.xml"/><Relationship Id="rId188"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48.xml"/><Relationship Id="rId92" Type="http://schemas.openxmlformats.org/officeDocument/2006/relationships/externalLink" Target="externalLinks/externalLink69.xml"/><Relationship Id="rId162" Type="http://schemas.openxmlformats.org/officeDocument/2006/relationships/externalLink" Target="externalLinks/externalLink139.xml"/><Relationship Id="rId183" Type="http://schemas.openxmlformats.org/officeDocument/2006/relationships/externalLink" Target="externalLinks/externalLink160.xml"/><Relationship Id="rId2" Type="http://schemas.openxmlformats.org/officeDocument/2006/relationships/worksheet" Target="worksheets/sheet2.xml"/><Relationship Id="rId29" Type="http://schemas.openxmlformats.org/officeDocument/2006/relationships/externalLink" Target="externalLinks/externalLink6.xml"/><Relationship Id="rId24" Type="http://schemas.openxmlformats.org/officeDocument/2006/relationships/externalLink" Target="externalLinks/externalLink1.xml"/><Relationship Id="rId40" Type="http://schemas.openxmlformats.org/officeDocument/2006/relationships/externalLink" Target="externalLinks/externalLink17.xml"/><Relationship Id="rId45" Type="http://schemas.openxmlformats.org/officeDocument/2006/relationships/externalLink" Target="externalLinks/externalLink22.xml"/><Relationship Id="rId66" Type="http://schemas.openxmlformats.org/officeDocument/2006/relationships/externalLink" Target="externalLinks/externalLink43.xml"/><Relationship Id="rId87" Type="http://schemas.openxmlformats.org/officeDocument/2006/relationships/externalLink" Target="externalLinks/externalLink64.xml"/><Relationship Id="rId110" Type="http://schemas.openxmlformats.org/officeDocument/2006/relationships/externalLink" Target="externalLinks/externalLink87.xml"/><Relationship Id="rId115" Type="http://schemas.openxmlformats.org/officeDocument/2006/relationships/externalLink" Target="externalLinks/externalLink92.xml"/><Relationship Id="rId131" Type="http://schemas.openxmlformats.org/officeDocument/2006/relationships/externalLink" Target="externalLinks/externalLink108.xml"/><Relationship Id="rId136" Type="http://schemas.openxmlformats.org/officeDocument/2006/relationships/externalLink" Target="externalLinks/externalLink113.xml"/><Relationship Id="rId157" Type="http://schemas.openxmlformats.org/officeDocument/2006/relationships/externalLink" Target="externalLinks/externalLink134.xml"/><Relationship Id="rId178" Type="http://schemas.openxmlformats.org/officeDocument/2006/relationships/externalLink" Target="externalLinks/externalLink155.xml"/><Relationship Id="rId61" Type="http://schemas.openxmlformats.org/officeDocument/2006/relationships/externalLink" Target="externalLinks/externalLink38.xml"/><Relationship Id="rId82" Type="http://schemas.openxmlformats.org/officeDocument/2006/relationships/externalLink" Target="externalLinks/externalLink59.xml"/><Relationship Id="rId152" Type="http://schemas.openxmlformats.org/officeDocument/2006/relationships/externalLink" Target="externalLinks/externalLink129.xml"/><Relationship Id="rId173" Type="http://schemas.openxmlformats.org/officeDocument/2006/relationships/externalLink" Target="externalLinks/externalLink150.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7.xml"/><Relationship Id="rId35" Type="http://schemas.openxmlformats.org/officeDocument/2006/relationships/externalLink" Target="externalLinks/externalLink12.xml"/><Relationship Id="rId56" Type="http://schemas.openxmlformats.org/officeDocument/2006/relationships/externalLink" Target="externalLinks/externalLink33.xml"/><Relationship Id="rId77" Type="http://schemas.openxmlformats.org/officeDocument/2006/relationships/externalLink" Target="externalLinks/externalLink54.xml"/><Relationship Id="rId100" Type="http://schemas.openxmlformats.org/officeDocument/2006/relationships/externalLink" Target="externalLinks/externalLink77.xml"/><Relationship Id="rId105" Type="http://schemas.openxmlformats.org/officeDocument/2006/relationships/externalLink" Target="externalLinks/externalLink82.xml"/><Relationship Id="rId126" Type="http://schemas.openxmlformats.org/officeDocument/2006/relationships/externalLink" Target="externalLinks/externalLink103.xml"/><Relationship Id="rId147" Type="http://schemas.openxmlformats.org/officeDocument/2006/relationships/externalLink" Target="externalLinks/externalLink124.xml"/><Relationship Id="rId168" Type="http://schemas.openxmlformats.org/officeDocument/2006/relationships/externalLink" Target="externalLinks/externalLink145.xml"/><Relationship Id="rId8" Type="http://schemas.openxmlformats.org/officeDocument/2006/relationships/worksheet" Target="worksheets/sheet8.xml"/><Relationship Id="rId51" Type="http://schemas.openxmlformats.org/officeDocument/2006/relationships/externalLink" Target="externalLinks/externalLink28.xml"/><Relationship Id="rId72" Type="http://schemas.openxmlformats.org/officeDocument/2006/relationships/externalLink" Target="externalLinks/externalLink49.xml"/><Relationship Id="rId93" Type="http://schemas.openxmlformats.org/officeDocument/2006/relationships/externalLink" Target="externalLinks/externalLink70.xml"/><Relationship Id="rId98" Type="http://schemas.openxmlformats.org/officeDocument/2006/relationships/externalLink" Target="externalLinks/externalLink75.xml"/><Relationship Id="rId121" Type="http://schemas.openxmlformats.org/officeDocument/2006/relationships/externalLink" Target="externalLinks/externalLink98.xml"/><Relationship Id="rId142" Type="http://schemas.openxmlformats.org/officeDocument/2006/relationships/externalLink" Target="externalLinks/externalLink119.xml"/><Relationship Id="rId163" Type="http://schemas.openxmlformats.org/officeDocument/2006/relationships/externalLink" Target="externalLinks/externalLink140.xml"/><Relationship Id="rId184" Type="http://schemas.openxmlformats.org/officeDocument/2006/relationships/externalLink" Target="externalLinks/externalLink161.xml"/><Relationship Id="rId3" Type="http://schemas.openxmlformats.org/officeDocument/2006/relationships/worksheet" Target="worksheets/sheet3.xml"/><Relationship Id="rId25" Type="http://schemas.openxmlformats.org/officeDocument/2006/relationships/externalLink" Target="externalLinks/externalLink2.xml"/><Relationship Id="rId46" Type="http://schemas.openxmlformats.org/officeDocument/2006/relationships/externalLink" Target="externalLinks/externalLink23.xml"/><Relationship Id="rId67" Type="http://schemas.openxmlformats.org/officeDocument/2006/relationships/externalLink" Target="externalLinks/externalLink44.xml"/><Relationship Id="rId116" Type="http://schemas.openxmlformats.org/officeDocument/2006/relationships/externalLink" Target="externalLinks/externalLink93.xml"/><Relationship Id="rId137" Type="http://schemas.openxmlformats.org/officeDocument/2006/relationships/externalLink" Target="externalLinks/externalLink114.xml"/><Relationship Id="rId158" Type="http://schemas.openxmlformats.org/officeDocument/2006/relationships/externalLink" Target="externalLinks/externalLink135.xml"/><Relationship Id="rId20" Type="http://schemas.openxmlformats.org/officeDocument/2006/relationships/worksheet" Target="worksheets/sheet20.xml"/><Relationship Id="rId41" Type="http://schemas.openxmlformats.org/officeDocument/2006/relationships/externalLink" Target="externalLinks/externalLink18.xml"/><Relationship Id="rId62" Type="http://schemas.openxmlformats.org/officeDocument/2006/relationships/externalLink" Target="externalLinks/externalLink39.xml"/><Relationship Id="rId83" Type="http://schemas.openxmlformats.org/officeDocument/2006/relationships/externalLink" Target="externalLinks/externalLink60.xml"/><Relationship Id="rId88" Type="http://schemas.openxmlformats.org/officeDocument/2006/relationships/externalLink" Target="externalLinks/externalLink65.xml"/><Relationship Id="rId111" Type="http://schemas.openxmlformats.org/officeDocument/2006/relationships/externalLink" Target="externalLinks/externalLink88.xml"/><Relationship Id="rId132" Type="http://schemas.openxmlformats.org/officeDocument/2006/relationships/externalLink" Target="externalLinks/externalLink109.xml"/><Relationship Id="rId153" Type="http://schemas.openxmlformats.org/officeDocument/2006/relationships/externalLink" Target="externalLinks/externalLink130.xml"/><Relationship Id="rId174" Type="http://schemas.openxmlformats.org/officeDocument/2006/relationships/externalLink" Target="externalLinks/externalLink151.xml"/><Relationship Id="rId179" Type="http://schemas.openxmlformats.org/officeDocument/2006/relationships/externalLink" Target="externalLinks/externalLink156.xml"/><Relationship Id="rId15" Type="http://schemas.openxmlformats.org/officeDocument/2006/relationships/worksheet" Target="worksheets/sheet15.xml"/><Relationship Id="rId36" Type="http://schemas.openxmlformats.org/officeDocument/2006/relationships/externalLink" Target="externalLinks/externalLink13.xml"/><Relationship Id="rId57" Type="http://schemas.openxmlformats.org/officeDocument/2006/relationships/externalLink" Target="externalLinks/externalLink34.xml"/><Relationship Id="rId106" Type="http://schemas.openxmlformats.org/officeDocument/2006/relationships/externalLink" Target="externalLinks/externalLink83.xml"/><Relationship Id="rId127" Type="http://schemas.openxmlformats.org/officeDocument/2006/relationships/externalLink" Target="externalLinks/externalLink104.xml"/><Relationship Id="rId10" Type="http://schemas.openxmlformats.org/officeDocument/2006/relationships/worksheet" Target="worksheets/sheet10.xml"/><Relationship Id="rId31" Type="http://schemas.openxmlformats.org/officeDocument/2006/relationships/externalLink" Target="externalLinks/externalLink8.xml"/><Relationship Id="rId52" Type="http://schemas.openxmlformats.org/officeDocument/2006/relationships/externalLink" Target="externalLinks/externalLink29.xml"/><Relationship Id="rId73" Type="http://schemas.openxmlformats.org/officeDocument/2006/relationships/externalLink" Target="externalLinks/externalLink50.xml"/><Relationship Id="rId78" Type="http://schemas.openxmlformats.org/officeDocument/2006/relationships/externalLink" Target="externalLinks/externalLink55.xml"/><Relationship Id="rId94" Type="http://schemas.openxmlformats.org/officeDocument/2006/relationships/externalLink" Target="externalLinks/externalLink71.xml"/><Relationship Id="rId99" Type="http://schemas.openxmlformats.org/officeDocument/2006/relationships/externalLink" Target="externalLinks/externalLink76.xml"/><Relationship Id="rId101" Type="http://schemas.openxmlformats.org/officeDocument/2006/relationships/externalLink" Target="externalLinks/externalLink78.xml"/><Relationship Id="rId122" Type="http://schemas.openxmlformats.org/officeDocument/2006/relationships/externalLink" Target="externalLinks/externalLink99.xml"/><Relationship Id="rId143" Type="http://schemas.openxmlformats.org/officeDocument/2006/relationships/externalLink" Target="externalLinks/externalLink120.xml"/><Relationship Id="rId148" Type="http://schemas.openxmlformats.org/officeDocument/2006/relationships/externalLink" Target="externalLinks/externalLink125.xml"/><Relationship Id="rId164" Type="http://schemas.openxmlformats.org/officeDocument/2006/relationships/externalLink" Target="externalLinks/externalLink141.xml"/><Relationship Id="rId169" Type="http://schemas.openxmlformats.org/officeDocument/2006/relationships/externalLink" Target="externalLinks/externalLink146.xml"/><Relationship Id="rId18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57.xml"/><Relationship Id="rId26" Type="http://schemas.openxmlformats.org/officeDocument/2006/relationships/externalLink" Target="externalLinks/externalLink3.xml"/><Relationship Id="rId47" Type="http://schemas.openxmlformats.org/officeDocument/2006/relationships/externalLink" Target="externalLinks/externalLink24.xml"/><Relationship Id="rId68" Type="http://schemas.openxmlformats.org/officeDocument/2006/relationships/externalLink" Target="externalLinks/externalLink45.xml"/><Relationship Id="rId89" Type="http://schemas.openxmlformats.org/officeDocument/2006/relationships/externalLink" Target="externalLinks/externalLink66.xml"/><Relationship Id="rId112" Type="http://schemas.openxmlformats.org/officeDocument/2006/relationships/externalLink" Target="externalLinks/externalLink89.xml"/><Relationship Id="rId133" Type="http://schemas.openxmlformats.org/officeDocument/2006/relationships/externalLink" Target="externalLinks/externalLink110.xml"/><Relationship Id="rId154" Type="http://schemas.openxmlformats.org/officeDocument/2006/relationships/externalLink" Target="externalLinks/externalLink131.xml"/><Relationship Id="rId175" Type="http://schemas.openxmlformats.org/officeDocument/2006/relationships/externalLink" Target="externalLinks/externalLink152.xml"/><Relationship Id="rId16" Type="http://schemas.openxmlformats.org/officeDocument/2006/relationships/worksheet" Target="worksheets/sheet16.xml"/><Relationship Id="rId37" Type="http://schemas.openxmlformats.org/officeDocument/2006/relationships/externalLink" Target="externalLinks/externalLink14.xml"/><Relationship Id="rId58" Type="http://schemas.openxmlformats.org/officeDocument/2006/relationships/externalLink" Target="externalLinks/externalLink35.xml"/><Relationship Id="rId79" Type="http://schemas.openxmlformats.org/officeDocument/2006/relationships/externalLink" Target="externalLinks/externalLink56.xml"/><Relationship Id="rId102" Type="http://schemas.openxmlformats.org/officeDocument/2006/relationships/externalLink" Target="externalLinks/externalLink79.xml"/><Relationship Id="rId123" Type="http://schemas.openxmlformats.org/officeDocument/2006/relationships/externalLink" Target="externalLinks/externalLink100.xml"/><Relationship Id="rId144" Type="http://schemas.openxmlformats.org/officeDocument/2006/relationships/externalLink" Target="externalLinks/externalLink121.xml"/><Relationship Id="rId90" Type="http://schemas.openxmlformats.org/officeDocument/2006/relationships/externalLink" Target="externalLinks/externalLink67.xml"/><Relationship Id="rId165" Type="http://schemas.openxmlformats.org/officeDocument/2006/relationships/externalLink" Target="externalLinks/externalLink142.xml"/><Relationship Id="rId186" Type="http://schemas.openxmlformats.org/officeDocument/2006/relationships/styles" Target="styles.xml"/><Relationship Id="rId27" Type="http://schemas.openxmlformats.org/officeDocument/2006/relationships/externalLink" Target="externalLinks/externalLink4.xml"/><Relationship Id="rId48" Type="http://schemas.openxmlformats.org/officeDocument/2006/relationships/externalLink" Target="externalLinks/externalLink25.xml"/><Relationship Id="rId69" Type="http://schemas.openxmlformats.org/officeDocument/2006/relationships/externalLink" Target="externalLinks/externalLink46.xml"/><Relationship Id="rId113" Type="http://schemas.openxmlformats.org/officeDocument/2006/relationships/externalLink" Target="externalLinks/externalLink90.xml"/><Relationship Id="rId134" Type="http://schemas.openxmlformats.org/officeDocument/2006/relationships/externalLink" Target="externalLinks/externalLink111.xml"/><Relationship Id="rId80" Type="http://schemas.openxmlformats.org/officeDocument/2006/relationships/externalLink" Target="externalLinks/externalLink57.xml"/><Relationship Id="rId155" Type="http://schemas.openxmlformats.org/officeDocument/2006/relationships/externalLink" Target="externalLinks/externalLink132.xml"/><Relationship Id="rId176" Type="http://schemas.openxmlformats.org/officeDocument/2006/relationships/externalLink" Target="externalLinks/externalLink153.xml"/><Relationship Id="rId17" Type="http://schemas.openxmlformats.org/officeDocument/2006/relationships/worksheet" Target="worksheets/sheet17.xml"/><Relationship Id="rId38" Type="http://schemas.openxmlformats.org/officeDocument/2006/relationships/externalLink" Target="externalLinks/externalLink15.xml"/><Relationship Id="rId59" Type="http://schemas.openxmlformats.org/officeDocument/2006/relationships/externalLink" Target="externalLinks/externalLink36.xml"/><Relationship Id="rId103" Type="http://schemas.openxmlformats.org/officeDocument/2006/relationships/externalLink" Target="externalLinks/externalLink80.xml"/><Relationship Id="rId124" Type="http://schemas.openxmlformats.org/officeDocument/2006/relationships/externalLink" Target="externalLinks/externalLink101.xml"/><Relationship Id="rId70" Type="http://schemas.openxmlformats.org/officeDocument/2006/relationships/externalLink" Target="externalLinks/externalLink47.xml"/><Relationship Id="rId91" Type="http://schemas.openxmlformats.org/officeDocument/2006/relationships/externalLink" Target="externalLinks/externalLink68.xml"/><Relationship Id="rId145" Type="http://schemas.openxmlformats.org/officeDocument/2006/relationships/externalLink" Target="externalLinks/externalLink122.xml"/><Relationship Id="rId166" Type="http://schemas.openxmlformats.org/officeDocument/2006/relationships/externalLink" Target="externalLinks/externalLink143.xml"/><Relationship Id="rId187" Type="http://schemas.openxmlformats.org/officeDocument/2006/relationships/sharedStrings" Target="sharedStrings.xml"/><Relationship Id="rId1" Type="http://schemas.openxmlformats.org/officeDocument/2006/relationships/worksheet" Target="worksheets/sheet1.xml"/><Relationship Id="rId28" Type="http://schemas.openxmlformats.org/officeDocument/2006/relationships/externalLink" Target="externalLinks/externalLink5.xml"/><Relationship Id="rId49" Type="http://schemas.openxmlformats.org/officeDocument/2006/relationships/externalLink" Target="externalLinks/externalLink26.xml"/><Relationship Id="rId114" Type="http://schemas.openxmlformats.org/officeDocument/2006/relationships/externalLink" Target="externalLinks/externalLink91.xml"/><Relationship Id="rId60" Type="http://schemas.openxmlformats.org/officeDocument/2006/relationships/externalLink" Target="externalLinks/externalLink37.xml"/><Relationship Id="rId81" Type="http://schemas.openxmlformats.org/officeDocument/2006/relationships/externalLink" Target="externalLinks/externalLink58.xml"/><Relationship Id="rId135" Type="http://schemas.openxmlformats.org/officeDocument/2006/relationships/externalLink" Target="externalLinks/externalLink112.xml"/><Relationship Id="rId156" Type="http://schemas.openxmlformats.org/officeDocument/2006/relationships/externalLink" Target="externalLinks/externalLink133.xml"/><Relationship Id="rId177" Type="http://schemas.openxmlformats.org/officeDocument/2006/relationships/externalLink" Target="externalLinks/externalLink15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1" Type="http://schemas.openxmlformats.org/officeDocument/2006/relationships/image" Target="../media/image2.png"/></Relationships>
</file>

<file path=xl/drawings/_rels/drawing20.xml.rels><?xml version="1.0" encoding="UTF-8" standalone="yes"?>
<Relationships xmlns="http://schemas.openxmlformats.org/package/2006/relationships"><Relationship Id="rId1" Type="http://schemas.openxmlformats.org/officeDocument/2006/relationships/image" Target="../media/image2.png"/></Relationships>
</file>

<file path=xl/drawings/_rels/drawing2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81226</xdr:colOff>
      <xdr:row>57</xdr:row>
      <xdr:rowOff>64822</xdr:rowOff>
    </xdr:from>
    <xdr:to>
      <xdr:col>5</xdr:col>
      <xdr:colOff>1348468</xdr:colOff>
      <xdr:row>60</xdr:row>
      <xdr:rowOff>155287</xdr:rowOff>
    </xdr:to>
    <xdr:pic>
      <xdr:nvPicPr>
        <xdr:cNvPr id="3" name="7 Imagen">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226" y="32049772"/>
          <a:ext cx="8853224" cy="7191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187036</xdr:colOff>
      <xdr:row>1</xdr:row>
      <xdr:rowOff>0</xdr:rowOff>
    </xdr:from>
    <xdr:ext cx="1916205" cy="572145"/>
    <xdr:pic>
      <xdr:nvPicPr>
        <xdr:cNvPr id="5" name="Imagen 3">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7036" y="180109"/>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347133</xdr:colOff>
      <xdr:row>0</xdr:row>
      <xdr:rowOff>143933</xdr:rowOff>
    </xdr:from>
    <xdr:ext cx="1916205" cy="572145"/>
    <xdr:pic>
      <xdr:nvPicPr>
        <xdr:cNvPr id="3" name="Imagen 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7133" y="143933"/>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197223</xdr:colOff>
      <xdr:row>1</xdr:row>
      <xdr:rowOff>80682</xdr:rowOff>
    </xdr:from>
    <xdr:ext cx="1916205" cy="572145"/>
    <xdr:pic>
      <xdr:nvPicPr>
        <xdr:cNvPr id="4" name="Imagen 3">
          <a:extLst>
            <a:ext uri="{FF2B5EF4-FFF2-40B4-BE49-F238E27FC236}">
              <a16:creationId xmlns:a16="http://schemas.microsoft.com/office/drawing/2014/main" id="{00000000-0008-0000-05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8541" y="259976"/>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68580</xdr:colOff>
      <xdr:row>0</xdr:row>
      <xdr:rowOff>114300</xdr:rowOff>
    </xdr:from>
    <xdr:ext cx="1916205" cy="572145"/>
    <xdr:pic>
      <xdr:nvPicPr>
        <xdr:cNvPr id="4" name="Imagen 3">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 y="114300"/>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91440</xdr:colOff>
      <xdr:row>0</xdr:row>
      <xdr:rowOff>121920</xdr:rowOff>
    </xdr:from>
    <xdr:ext cx="1916205" cy="572145"/>
    <xdr:pic>
      <xdr:nvPicPr>
        <xdr:cNvPr id="3" name="Imagen 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21920"/>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55418</xdr:colOff>
      <xdr:row>2</xdr:row>
      <xdr:rowOff>62345</xdr:rowOff>
    </xdr:from>
    <xdr:ext cx="1916205" cy="572145"/>
    <xdr:pic>
      <xdr:nvPicPr>
        <xdr:cNvPr id="4" name="Imagen 3">
          <a:extLst>
            <a:ext uri="{FF2B5EF4-FFF2-40B4-BE49-F238E27FC236}">
              <a16:creationId xmlns:a16="http://schemas.microsoft.com/office/drawing/2014/main" id="{00000000-0008-0000-08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1163" y="422563"/>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0</xdr:row>
      <xdr:rowOff>123825</xdr:rowOff>
    </xdr:from>
    <xdr:ext cx="1916205" cy="572145"/>
    <xdr:pic>
      <xdr:nvPicPr>
        <xdr:cNvPr id="2" name="Imagen 3">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23825"/>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0</xdr:row>
      <xdr:rowOff>123825</xdr:rowOff>
    </xdr:from>
    <xdr:ext cx="1916205" cy="572145"/>
    <xdr:pic>
      <xdr:nvPicPr>
        <xdr:cNvPr id="2" name="Imagen 3">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23825"/>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0</xdr:row>
      <xdr:rowOff>123825</xdr:rowOff>
    </xdr:from>
    <xdr:ext cx="1916205" cy="572145"/>
    <xdr:pic>
      <xdr:nvPicPr>
        <xdr:cNvPr id="2" name="Imagen 3">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23825"/>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0</xdr:row>
      <xdr:rowOff>123825</xdr:rowOff>
    </xdr:from>
    <xdr:ext cx="1916205" cy="572145"/>
    <xdr:pic>
      <xdr:nvPicPr>
        <xdr:cNvPr id="2" name="Imagen 3">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23825"/>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0</xdr:row>
      <xdr:rowOff>123825</xdr:rowOff>
    </xdr:from>
    <xdr:ext cx="1916205" cy="572145"/>
    <xdr:pic>
      <xdr:nvPicPr>
        <xdr:cNvPr id="2" name="Imagen 3">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23825"/>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0</xdr:row>
      <xdr:rowOff>123825</xdr:rowOff>
    </xdr:from>
    <xdr:ext cx="1916205" cy="572145"/>
    <xdr:pic>
      <xdr:nvPicPr>
        <xdr:cNvPr id="2" name="Imagen 3">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23825"/>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0</xdr:row>
      <xdr:rowOff>123825</xdr:rowOff>
    </xdr:from>
    <xdr:ext cx="1916205" cy="572145"/>
    <xdr:pic>
      <xdr:nvPicPr>
        <xdr:cNvPr id="2" name="Imagen 3">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23825"/>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0</xdr:row>
      <xdr:rowOff>123825</xdr:rowOff>
    </xdr:from>
    <xdr:ext cx="1916205" cy="572145"/>
    <xdr:pic>
      <xdr:nvPicPr>
        <xdr:cNvPr id="2" name="Imagen 3">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9125" y="123825"/>
          <a:ext cx="1916205" cy="572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1</xdr:col>
      <xdr:colOff>91439</xdr:colOff>
      <xdr:row>0</xdr:row>
      <xdr:rowOff>137160</xdr:rowOff>
    </xdr:from>
    <xdr:to>
      <xdr:col>1</xdr:col>
      <xdr:colOff>1209675</xdr:colOff>
      <xdr:row>3</xdr:row>
      <xdr:rowOff>140547</xdr:rowOff>
    </xdr:to>
    <xdr:pic>
      <xdr:nvPicPr>
        <xdr:cNvPr id="2" name="Imagen 1">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1989" y="137160"/>
          <a:ext cx="1118236" cy="5748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91439</xdr:colOff>
      <xdr:row>0</xdr:row>
      <xdr:rowOff>137160</xdr:rowOff>
    </xdr:from>
    <xdr:to>
      <xdr:col>2</xdr:col>
      <xdr:colOff>209549</xdr:colOff>
      <xdr:row>3</xdr:row>
      <xdr:rowOff>140547</xdr:rowOff>
    </xdr:to>
    <xdr:pic>
      <xdr:nvPicPr>
        <xdr:cNvPr id="2" name="Imagen 1">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1989" y="137160"/>
          <a:ext cx="1784985" cy="5748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91439</xdr:colOff>
      <xdr:row>0</xdr:row>
      <xdr:rowOff>137160</xdr:rowOff>
    </xdr:from>
    <xdr:to>
      <xdr:col>2</xdr:col>
      <xdr:colOff>447675</xdr:colOff>
      <xdr:row>3</xdr:row>
      <xdr:rowOff>140547</xdr:rowOff>
    </xdr:to>
    <xdr:pic>
      <xdr:nvPicPr>
        <xdr:cNvPr id="2" name="Imagen 1">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1989" y="137160"/>
          <a:ext cx="1118236" cy="5748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85725</xdr:colOff>
      <xdr:row>0</xdr:row>
      <xdr:rowOff>152400</xdr:rowOff>
    </xdr:from>
    <xdr:to>
      <xdr:col>1</xdr:col>
      <xdr:colOff>1400175</xdr:colOff>
      <xdr:row>3</xdr:row>
      <xdr:rowOff>153974</xdr:rowOff>
    </xdr:to>
    <xdr:pic>
      <xdr:nvPicPr>
        <xdr:cNvPr id="3" name="2 Imagen">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676275" y="152400"/>
          <a:ext cx="1314450" cy="573074"/>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67733</xdr:colOff>
      <xdr:row>0</xdr:row>
      <xdr:rowOff>76199</xdr:rowOff>
    </xdr:from>
    <xdr:to>
      <xdr:col>1</xdr:col>
      <xdr:colOff>1464733</xdr:colOff>
      <xdr:row>3</xdr:row>
      <xdr:rowOff>115146</xdr:rowOff>
    </xdr:to>
    <xdr:pic>
      <xdr:nvPicPr>
        <xdr:cNvPr id="2" name="Imagen 1">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8758" y="76199"/>
          <a:ext cx="1397000" cy="6104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67733</xdr:colOff>
      <xdr:row>0</xdr:row>
      <xdr:rowOff>76199</xdr:rowOff>
    </xdr:from>
    <xdr:to>
      <xdr:col>1</xdr:col>
      <xdr:colOff>1464733</xdr:colOff>
      <xdr:row>3</xdr:row>
      <xdr:rowOff>115146</xdr:rowOff>
    </xdr:to>
    <xdr:pic>
      <xdr:nvPicPr>
        <xdr:cNvPr id="2" name="Imagen 1">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8758" y="76199"/>
          <a:ext cx="2187575" cy="5247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114300</xdr:colOff>
      <xdr:row>0</xdr:row>
      <xdr:rowOff>99060</xdr:rowOff>
    </xdr:from>
    <xdr:to>
      <xdr:col>1</xdr:col>
      <xdr:colOff>1397000</xdr:colOff>
      <xdr:row>3</xdr:row>
      <xdr:rowOff>92287</xdr:rowOff>
    </xdr:to>
    <xdr:pic>
      <xdr:nvPicPr>
        <xdr:cNvPr id="2" name="Imagen 1">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3425" y="99060"/>
          <a:ext cx="2187575" cy="5552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91440</xdr:colOff>
      <xdr:row>0</xdr:row>
      <xdr:rowOff>137160</xdr:rowOff>
    </xdr:from>
    <xdr:to>
      <xdr:col>1</xdr:col>
      <xdr:colOff>1378373</xdr:colOff>
      <xdr:row>3</xdr:row>
      <xdr:rowOff>140547</xdr:rowOff>
    </xdr:to>
    <xdr:pic>
      <xdr:nvPicPr>
        <xdr:cNvPr id="2" name="Imagen 1">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1990" y="137160"/>
          <a:ext cx="2191808" cy="565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anner/Downloads/file:/Servidor/RFRAGOZO/Downloads/OLGA/Plan%20de%20choque%20Acueducto%20Caucasia/Documents%20and%20Settings/Katty/Mis%20documentos/FREDONIA/presupuesto%20PMAA/A.P.U%20ACUEDUCTO%202004.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JORGE%20MEJIA/PLUVIAL%20COQUIVACOA-%2031%20OCTUBRE/COMPRAS/HEXAPODOS/EVALUACION%20COSTOS%20DE%20HEXAPODO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ngel%202006/PROCESOS_LIC_PAV_LOC/LICITACION_PPL_4_GRUPOS/PRESUPUESTOS_26_06_06/PRESUP_DEFINITIVOS_4G/PRESUP_PRECIOS_UNIFICADOS_OK/PRESUPUESTO%205-7.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hanner/Downloads/file:/F:/RFRAGOZO/Downloads/Uttecnico1/Documents%20and%20Settings/USUARIO/Mis%20documentos/Riohacha/Riohacha%204%20(10-02-09)/PRESUP%20ESPEC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PC\Users\Public\JEISON%20S-ELIX\jkm\PU-%20Caseta%20Planta%20Electrica-Palacio-CIVI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C\Users\Public\JEISON%20S-ELIX\PROYECTOS\CH\BATERIAS%20SANITARIAS%20RURALES\Construcci&#243;nBateriasSanitariasINSPECCI&#211;NAGUACHICA%20GOB1\Pto-Construcci&#243;n-Bater&#237;aSanitar&#237;a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RVIDOR-PC\Users\Public\JEISON%20S-ELIX\jkm\PU-%20Caseta%20Planta%20Electrica-ELECTRIC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IDOR-PC\Users\Public\JEISON%20S-ELIX\jkm\PU-%20Caseta%20Planta%20Electrica-Palacio.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PC\Users\Public\JEISON%20S-ELIX\jkm\PALACIO-ALCALDIA\PROYECTOS\ESTRUCTURAS\SALONES%20COMUNALES\LA%20PESQUERA\CANCHAS\PROPUEST\PROPUEST\SALA%20DE%20URGENCIAS%20H.S.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MaCaroCar/Documents/PERSONAL%20MACAROCAR/PPTO%20PRELIMINAR%20PPL/APU%20VOL%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hanner/Downloads/file:/Uttecnico1/Users/hp/Downloads/Documents/PROYECTO%20PLAN%20DEPARTAMENTAL%20DE%20AGUA_08-NOV-2010/PRESUP_RIOHACHA%20Y%20MAICAO/Comuna%2010/Impulsion%20E5%20Y%20E6/PAOI%202009/PAOI%202009%20P.%20ALCANTARILLAD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hanner/Downloads/file:/Uttecnico1/Users/Luis%20A%20Diaz/AppData/Local/Microsoft/Windows/Temporary%20Internet%20Files/Content.Outlook/2BYSFU06/PAOI%202009/PAOI%202009%20P.%20ALCANTARILL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PC\Users\Public\JEISON%20S-ELIX\Users\Jose%20Carlos%20Galindo\Desktop\PROYECTOS\CH\BATERIAS%20SANITARIAS%20RURALES\Construcci&#243;nBateriasSanitariasINSPECCI&#211;NAGUACHICA%20GOB1\Pto-Construcci&#243;n-Bater&#237;aSanitar&#237;a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Users/hanner/Downloads/file:/Servidor/planeacion/J/Info/Mis%20Documentos/IIL/TEXACO%2014/Copia%20de%20seguridad%20de%20PPTO%20TEXACO%2014.xlk"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Presupuesto%20T/TIERRA%20BUENA%20FACTIBILIDAD%2010.09.2004%2040%20CASAS%20264%20APARTAMENTOS%20(CD%2015.09.20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ORLIDIA/CORANTIOQUIA/Procesos%202007/OBRA/SAN%20PEDRO/presupuesto%20san%20pedro_13%20juni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hanner/Downloads/presupuesto%20pozos%20actualizado%203%20abril%20202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hanner/Downloads/file:/Servidor/planeacion/Documents%20and%20Settings/qbex1/Escritorio/San%20Bernardo%20del%20Viento/Proyecto%20AJUSTADO/San%20Bernardo/PRES%20SANBERNA/PRESUPUESTO%20ALC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POAI/POAI%202014/ALCANTARILLADO/PRESUPUESTOS%20POI%20ALCANTARILLADO%20201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jkm/PU-%20Caseta%20Planta%20Electrica-Palacio-CIVI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ACUEDUCTO/PROYECTO%20OPTIMIZACI&#211;N%20HIDRANTES/Configuraci&#243;n%20local/Archivos%20temporales%20de%20Internet/OLKF/Revisi&#243;n%20textos%20Tuberi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CUEDUCTO/PROYECTO%20OPTIMIZACI&#211;N%20HIDRANTES/Configuraci&#243;n%20local/Archivos%20temporales%20de%20Internet/OLK13B/F-BAM-002-1%20Actualizacion%20codigos%20de%20materi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Jose%20Carlos%20Galindo/Desktop/PROYECTOS/CH/BATERIAS%20SANITARIAS%20RURALES/Construcci&#243;nBateriasSanitariasINSPECCI&#211;NAGUACHICA%20GOB1/Pto-Construcci&#243;n-Bater&#237;aSanitar&#237;a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C\C\Users\OSCARRODRIGUEZ\Desktop\ESTACION%20SUR%20FOTOS\Hoja%20de%20c&#225;lculo%20en%20presentacion_consolidada_19_1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Wilsonvega/pmaacampamento/CD-CAMPAMENTO/DISE&#209;O/PRESUPUESTOS-DIS/ALCANTARILLADO/Presupuestos%20sistema%20de%20alcantarillado%20(Campament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jkm/PU-%20Caseta%20Planta%20Electrica-ELECTRIC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jkm/PU-%20Caseta%20Planta%20Electrica-Palaci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jkm/PALACIO-ALCALDIA/PROYECTOS/ESTRUCTURAS/SALONES%20COMUNALES/LA%20PESQUERA/CANCHAS/PROPUEST/PROPUEST/SALA%20DE%20URGENCIAS%20H.S.L..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Libro7"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ACUEDUCTO/PROYECTO%20OPTIMIZACI&#211;N%20HIDRANTES/PRE-ptto/Modelaci_nSincelejo_24_06_06_Final_Meta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ACUEDUCTO/PROYECTO%20OPTIMIZACI&#211;N%20HIDRANTES/INFORMES%20ADESA/INFORMES%20A&#209;O%202004/TURNOS%20ABASTECIMIENTO%20200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ACUEDUCTO/PROYECTO%20OPTIMIZACI&#211;N%20HIDRANTES/TRANS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ACUEDUCTO/PROYECTO%20OPTIMIZACI&#211;N%20HIDRANTES/TARIFAS/E%20COSTOS%20SINCELEJO/CMI.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Users\adolfo\Desktop\ING%20INGENIRIA%20S.A\3.%20GRUPO%20B\B06A-CUBIERTA%20DEPORTIVA%20750m\7.%20Presupuesto\09112012_Versi&#243;n_03\Z_Alta_750M&#178;\0911-2012_Presupuesto_750%20_Alta_Suelo%20AB_V03.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ADOLFO%20ALONSO%20BUITRA/Documents/ADOLFO/Documentos_General_2010-2011/Obras_2010/Francisco_Calderon/Federacion_Cafeteros/Presupuesto_Federacion/PRESUPUESTO%20Y%20APUS%20608-MONIQUIRAMARZO.LXS.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Users/Usuario/SkyDrive/Documentos/b%20Proyectos%20Cobro/b50%20jose%20julian%20vias%20grupo%202/c%20propuesta/presupuesto%20grupo%202%201.01%2020140921.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ACUEDUCTO/PROYECTO%20OPTIMIZACI&#211;N%20HIDRANTES/Configuraci&#243;n%20local/Archivos%20temporales%20de%20Internet/OLK5/ACT%20FIJ%20%20con%20Ajustes%20por%20inflaci&#243;n%20%202003...20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hanner/Downloads/file:/F:/3.%20PROYECTOS/PROYECTOS/2017/2.%20SANEAMIENTO%20B&#193;SICO/12.%20DICIEMBRE/AL01024-122017%20OPTIMIZACI&#211;N%20BARRIO%20CENTRO/2.%20PRESUPUESTO/PRESUPUESTO%20AL%20CENTRO.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hanner/Downloads/file:/Servidor/3.%20PROYECTOS/PROYECTOS/2016/AGUA%20POTABLE/7.%20JULIO/AC01035-072016-%20BARRIO%20ACUEDUCTO/4.%20PRESUPUESTO/AC01024-052016-Presupuesto%20BARRIO%20ACUEDUCTO%20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Users/ISIDRO/Downloads/PRESUPUESTO%20PAVIMENTO%20EN%20DIFERENTES%20BARRIOS%20DEL%20DISTRITO%20DE%20RIOHACHA%202021%20FINAL%20ORIGINAL%20ULTIMO%20OK%20LISTO.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www.contratos.gov.co/INFORMES%20TRIMESTRAL/INFORME%20FINAL/DIC-05-FEB-0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Dise&#241;os%20Tipo\A01C-AULA%2040%20NI&#209;OS%20CLIMA%20CALIDO\A01C-AULA%201%20MOD_%20C\5.%20Presupuesto\A1F-(2_Aula_Alta(AB)_CF).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presupuesto%20idu/CANTIDADES%20OBRA/comunicaciones/PTTO%20COMUNICACIONES%2014-ABR-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amilia%20Monsalvo%20D&#237;az/Equipo%20Anterior/Rossana/CONSULTORIA/2009/Insumos%202009.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Users/hanner/Downloads/file:/F:/3.%20PROYECTOS/PROYECTOS/2017/2.%20SANEAMIENTO%20B&#193;SICO/8.%20AGOSTO/AL01015-082017-COLECTOR%20SANITARIO%20JAG/2.%20PRESUPUESTO/PRESUPUESTO-SEGUNDA%20ALTERNATIVA%20JOSE%20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hanner/Downloads/file:/Servidor/3.%20PROYECTOS/PROYECTOS/2016/SANEAMIENTO%20BASICO/6.%20JUNIO/AL01034-062016-%20Anillo/Presupuesto%20Calle%2040-70%20Entre%20Carrera%207c%20-12%20-%20Alcaldia%20(05-07-2016).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cjparrao1/Desktop/Presupuesto/IDU%20-%20copia/Componentes%20enTrabajo/Presupuesto%20Por%20Tramo/Tramo%203/Presupuesto%20Tramo%203.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INGENIERA%20CIVIL\OBRAS\META\CN569-2010%20ACAPULCO1\AVANCE%20DE%20OBRA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3.%20PROYECTOS/PROYECTOS/POAI/POAI%202014/ALCANTARILLADO/PRESUPUESTOS%20POI%20ALCANTARILLADO%202014....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METODOLO1/Usuario/proyecto%20valle%20mantenimiento/PE_0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Users/David/AppData/Local/Temp/Costos%20operaci&#243;n%20y%20mantenimiento%20-%20Proyectos%20Tipo%20V2.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Precios/lista%20nueva%202020.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diegoalejandro/Downloads/SOACHA%20Presupuesto_750%20_Intermedia_Suelo%20CD_V04V2.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ING.%20RICARDO%20SANZ\CONSOLTEC\SUAITA\SUAITA%20-%20REGALIAS%20HUELLAS\PROYECTO%20SUAITA%20CD%20DNP\8.%20PRESUPUESTO\1.%20PPTO%20PH%20SUAITA%20DNP.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escritorio\Copia%20Memoria%2002.10.17\MUNICIPIO%20DE%20CALIFORNIA\ESPACIO%20PUBLICO%202020\PPTO%20MOBILIARIO%20URBANO%202020%20V-1.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hanner/Downloads/file:/Servidor/3.%20PROYECTOS/PROYECTOS/2016/AGUA%20POTABLE/6.%20JUNIO/AC01031-062016-%20CARIBE/AC01031-062016-%20Presupuesto%20aCUEDUCTO%20Alcaldia%20CARIBE%20-%2018-08-2016.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Users/hanner/Downloads/file:/Servidor/RFRAGOZO/Downloads/Equipo01/r_catalina/Documents%20and%20Settings/Katty/Mis%20documentos/FREDONIA/presupuesto%20PMAA/A.P.U%20ACUEDUCTO%20200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LANDRADE/OFICINA/Contrato%20GO2010056/informacion%202008/COSTEO%20DE%20A.I.U.%20Y%20FACTOR%20MULTIPLICADOR%20PARA%20PROYECTAR%20A&#209;O%20200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2012/ANTIOQUIA/JERIC&#211;/01%20Presupuesto%2009-07-12/GP-469%20-%20Ppto%20Teatro%20Jerico%20V16%20-%20etapa%202.xlsx" TargetMode="External"/></Relationships>
</file>

<file path=xl/externalLinks/_rels/externalLink73.xml.rels><?xml version="1.0" encoding="UTF-8" standalone="yes"?>
<Relationships xmlns="http://schemas.openxmlformats.org/package/2006/relationships"><Relationship Id="rId1" Type="http://schemas.microsoft.com/office/2006/relationships/xlExternalLinkPath/xlPathMissing" Target="Hoja%20de%20c&#225;lculo%20en%20TRAMO%201%20PLANOS%20LOC%20HIDRAULICO%20Porciosa%20nov%202017.dwg"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Users/adolfo/Desktop/PRESUPUESTO%20INGENIE.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Dropbox/SAGUT/SAGUT%202018.2%20Pruebas%20Mac%20Toshiba/PROGRAMA/BASE%20DE%20DATOS%20PARA%20PRESUPUESTO.xlsm"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Users/hanner/Downloads/file:/Serv_rebombeo/publica_rebombeo/GERENCIA%20DE%20PROYECTOS/3%20VALORACION%20DE%20ACTIVOS/1%20SINCELEJO%2014%20ABRIL%20REV/Partidimetro%20Actualizado%20ADES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pgomez02dc\achoconta\PedroGomez\Factibilidades%20proyectos\Centros%20Comerciales\CALI\Version2-Ventas25%25-Arriendo75%25\E5-Cali-Tasa7.5-Credit85%25Soc15%25-ventas25%25-IMPRES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BD4F8E65\E5-Cali-Tasa7.5-Credit85%2525Soc15%2525-ventas25%2525-IMPRES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TRONCAL%2010/PRESUPUESTO/RECIBIDA/PRESUPUESTO/An&#225;lisis%20de%20precios%20unitarios/Datos%20b&#225;sic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PE_01.xlsm"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92.168.100.7\Usuarios%20VIP%20Edificadora\TEMP\PRECIOS%20PROM94=100copi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BIIM/CAROLINA%20OLARTE/Consolidacion%20Territorial/Entregables/PROYECTOS%20UACT%20-%20Finales/7.%20Nechi/3.%20Presupuesto/Presupuesto%20Nechi%20(2Feb.2015).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JORGE\VILLA%20SARA\ACTAS%20Y%20PRESUPUESTO%20VILLA%20SARA\Cofinanciacion\FICHAS%20Y%20FORMATOS\UNITARIOS%20GENERALE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Sanear9/d/PROYECTOS/CORANTIOQUIA/VENECIA/1.%20DIAGNOSTICO/ALCANTARILLADO/VENECI_AA_D_IN_01%20A%204.2%20RCH%20Alcantarillado.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Users/hanner/Downloads/file:/Equipo01/r_catalina/Documents%20and%20Settings/Olga%20Muriel/Mis%20documentos/PMAAFREDONIA/PMAA/DISE&#209;O/PRESUPUESTOS/Presupuesto%20Acueducto/Presupuesto%20-DISE&#209;OS/Dise&#241;o%20caramant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Edwin/PMAA%20Campamento/Campamento/Presupuesto/BASE%20DE%20PRESUPUESTO.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Users/adolfo/Desktop/ING%20INGENIRIA%20S.A/B7A%20-Cancha%20750/3.%20Dise&#241;o%20Hidrosanitario/SABANA_PRESUPUESTO_CanchaMultiple_900_08sep2012.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192.168.100.7\Usuarios%20VIP%20Edificadora\users\LCHARRVE\LFCH\varios\BOLETIN1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192.168.100.7\Usuarios%20VIP%20Edificadora\USERS\DOCSEGUIMACRO\RECIBIDOS\DICIEMBRE\CAMBIARIA\CAMSEG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EBI.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Sanearpc8/d/PROYECTOS/BUENOS%20AIRES/DISE&#209;O/Dise&#241;o%20hidraulico%20de%20component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Users/hanner/Downloads/file:/F:/RFRAGOZO/Downloads/Sanear14/d/PROYECTOS/GUAJIRA/PROYECTOS/EL%20MOLINO/02%20FASE%20ANTEPROYECTO/MOLINO_AL_D_IN_02_GEN_A%20X%20Alcant(Antep)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Users/hanner/Downloads/file:/F:/PLANES%20MAESTROS/VILLANUEVA/VILLANUEVA%20ALCANTARILLADO/DISE&#209;O/DISE&#209;O,%20INFORME%20Y%20ANEXOS/VNUEVA_AL_D_IN_03%20A%202%20Dise&#241;o.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Users/hanner/Downloads/file:/Servidor/3.%20PROYECTOS/PROYECTOS/5.%20LISTAS%20DE%20PRECIOS/LISTA%20DE%20PRECIOS%202016/APU%202016%20-(01-09-2016)/2%20DEMOLICIONES.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Documents%20and%20Settings/MANUEL%20RICARDO%20GOMEZ/I.D.U/KM%205%20V&#237;a%20la%20Calera/PROCESO%20PRECONTRACUTUAL/presupuestos/Construcci&#243;n/EJEMPLOS/Copia%20de%20PRESUPUESTO%20PUENTE%20TRANSVERSAL%2045%20-%20V.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Pc1/Mis%20documentos/Datos/K1/03%20Grupo%2005/02%20Dise&#241;os/01%20Ahorcado/02%20Memorias/02%20Hojas/Cantidades%20de%20Obra/02%20VILLAHERMOSA.Chalo/01%20Dis_AC_VH_021114.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F:\Volumes\DPS\GT%20Infraestructura%20y%20Habitat\MODIFICABLES\Area%20de%20Infraestructura\Coordinacion%20Tecnica%20I&amp;H\Dise&#241;os%20Tipo\B12F-VESTIER%20CLIMA%20FRIO\5.%20Presupuesto\B12F_Presupuesto_Zalta\PRESUPUESTO%20BASE%20COLEGIOS%2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Documents%20and%20Settings/cmcarden1/Mis%20documentos/MARIA%20CAROLINA/PRESUPUESTO/CONSTRUCCI&#211;N/CALI%20TUNA%20BAJA/1.%20PRESUPUESTO%20CALI%20TUNA%20BAJA%20FIN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F:\Volumes\DPS\GT%20Infraestructura%20y%20Habitat\MODIFICABLES\Area%20de%20Infraestructura\Coordinacion%20Tecnica%20I&amp;H\Dise&#241;os%20Tipo\B12F-VESTIER%20CLIMA%20FRIO\5.%20Presupuesto\B12F_Presupuesto_Zalta\B12F_Cantidades_Z.ALTA%20(AB).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Users/jhonatanmauricio/Downloads/F:/VILLA%20TAKOA/Presupuesto/APUS%20VILLA%20TAKO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Users/USUARIO/Downloads/apus%20febrero%202012%20BOYACA%20(1)/apus%20febrero%20de%202012%20-%20GRUPO%201.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F:\Users\INGABU%20SAS\Desktop\ING%20INGENIRIA%20S.A\1.%20GRUPO%20A\A01M-AULA%20MADERA\7.%20Presupuesto\A01M-AULA%20MADERA21112012.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EVAL2.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Escritorio/PP/PP%20no%20usados/1&#186;%20de%20Mayo%20con%2049C.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Users/Ing.%20Oscar/Downloads/MATRIZ%20PARA%20EL%20CALCULO%20DEL%20AIU%202009.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DA780B7\Arriendo-Dic10%2525-adicional%2020"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Users/Karen%20Herrera/Downloads/Infraestructura%20SID/OCAD%20-%20Proyectos%20Aprobados%20I/KRA%2080D1%20DE%20SAN%20FERNANDO/CARRERA%2080D1%20SAN%20FERNANDO%20VB/PRESUPUESTOS/PROG.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TOSHIBA/CLIENTES/AAA/-%20PROYECTOS%202015/PTAP%20BARANOA-POLONUEVO/PPTO.xls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Users/adolfo/Downloads/1409-2012_Presupuesto_750(1)............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2016/PROYECTA-BIIM/PROYECTO/PROYECTO/Proyecto%20Tipacoqu&#233;%20ALC/13.%20Presupuesto%20Y%20APU&#180;S/PRESUPUESTO%20Y%20APU&#180;s%20TIPACOQUE%20%20%2006-10-2014.xlsx"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Users/USUARIO/Desktop/ESPB/1.%20PROYECTOS/MUNICIPIOS/MACRO%20PARA%20PRESUPUESTO/APU'S%20GOBERNACION%202013%20GENERAL%20-%20CABETO.xlsm"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JORGE\VILLA%20SARA\ACTAS%20Y%20PRESUPUESTO%20VILLA%20SARA\SAYAYIN\PRESUPUESTO%20%20def%20-%20APU%20V.7%20REVISADA%20GP.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Users/Practicante/AppData/Roaming/Microsoft/Excel/PRESUPUESTO%20ACUEDUCTO%20BARRIO%20LOS%20MANGOS-VILLA%20ZIRUMA%20(Recuperado).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Master\F\Documents%20and%20Settings\yesit%20cornejo\Configuraci&#243;n%20local\Archivos%20temporales%20de%20Internet\Content.IE5\FQ5GOJFQ\FNCV.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Users/hanner/Downloads/file:/Servidor/3.%20PROYECTOS/PROYECTOS/2016/SANEAMIENTO%20BASICO/7.JULIO/AL01030-062016-%2015%20de%20Mayo/3.%20PRESUPUESTO/AL01030-062016-PRESUPUESTO.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Edwin/Marcelino%20Tascon/BASE/HOJA%20BASE/BASE%20DE%20PRESUPUESTO.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Users/AARBOLEDA/AppData/Roaming/Microsoft/Excel/AC01016-032016-%20PRESUPUESTO%20MICROMEDICION%20(version%202).xlsb"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E0C35F3\PRESUPUESTO%20LINEA%20ANTIGUA_DEFINITIVO%20(24-05-2018).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Users/jose%20Manuel/Downloads/PRESUPUESTO%20OFICIAL%20MANTENIMIENTO%20POZOS%20DE%20RESPALDO%20DISTRITO%202020%20(TELETRABAJO-H.F).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B45BB734\AL01021-042016%20-%20Presupuesto%20ALCALDIA%20CAMILO%20TORRES(15-02-2017).xlsx-REVISADO.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hanner/Downloads/file:/F:/3.%20PROYECTOS/PROYECTOS/2016/AGUA%20POTABLE%20-%20copia/2.%20FEBRERO/AC01012-022016-%20AMPLIACION%20PTAP/AC01011-022016-%20CONVENCIONAL/8.%20PRESUPUESTO/PRESUPUESTO%20PTAP%20(04-10-2017).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Users/nubia%20prada/Downloads/PRESUPUESTOS%2017%20-%2010%20-%202013/21-PRESUPUESTO%20EL%20CARMEN%20-%20YARIMA/Gepa/PRECIOS%20INVIAS/apus%20febrero%20de%202012%20-%20GRUPO%203.xlsx"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Sanear16/d/PERSONALES/FERNANDO/CURSO%20PTAP/PARSHALL%20AMAG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Users/hanner/Downloads/file:/Servidor/3.%20PROYECTOS/PROYECTOS/5.%20LISTAS%20DE%20PRECIOS/LISTA%20DE%20PRECIOS%202016/APU%202016%20-(01-09-2016)/1%20PRELIMINARE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Pc-eleal/BASE/HOJA%20BASE/BASE%20DE%20PRESUPUEST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50%20Vivienda/RNC%20Carvajal/para%20quemar/dvd/lo%20del%206/ROBERT/Via%20Jiguales/Analisis%20precios%20Gobernacion%20200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ACUEDUCTO/PROYECTO%20OPTIMIZACI&#211;N%20HIDRANTES/PROYECTO%2024%20HORAS%20SINCELEJO/Indicadores%20Corporativos%202005%20Sincelejo%2009-05%20Escenario%20Rea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Users/hanner/Downloads/file:/Servidor/3.%20PROYECTOS/PROYECTOS/2016/AGUA%20POTABLE/8.%20AGOSTO/AC01036-082016-%20BARRIO%20SAN%20MARTIN%20DE%20PORRES/4.%20PRESUPUESTO/AC01024-052016-Presupuesto%20BARRIO%20SAN%20MARTIN%20DE%20PORRES.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Users/hanner/Downloads/file:/F:/RFRAGOZO/Downloads/Sanear16/d/PROYECTOS/Segovia1/ANTEPROYECTO/Anclajes-segovia2.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TILO\DOC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Users/hanner/Downloads/file:/Servidor/3.%20PROYECTOS/PROYECTOS/2016/AGUA%20POTABLE/9.%20SEPTIEMBRE/AC01039-092016-%20BARRIO%20EL%20TATUAL/4.%20PRESUPUESTO/AC01039-092016-Presupuesto%20Barrio%20El%20Tatual.xlsx"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CORANTIOQUIA/AREA%20METROPOLITANA/CONVENIO%20286/PARTE%20LEGAL/PRESUPUESTOS%20PARA%20SOPORTE%20DE%20ESTUDIOS%20PREVIOS/Ppto%20Aldo%20San%20Andres%20version%203.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Users/USUARIO/Downloads/PRESUPUESTO%20PAVIMENTO%20TAMALAMEQUE%20DEFINITIVA.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Spgomez02dc\achoconta\PG\Factibilidad\CComerc\CALI\Version2-Ventas25%25-Arriendo75%25\E4-Cali-Tasa7.5-Credit99%25Soc1%25-ventas25%25-IMPRES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Spgomez03dc\achoconta\A1.%20Presupuestos\Rosales\REVISIONES\VERSION%208\PG\Factibilidad\CComerc\CALI\Version2-Ventas25%2525-Arriendo75%2525\E4-Cali-Tasa7.5-Credit99%2525Soc1%2525-ventas25%2525-IMPRESO.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Users/hanner/Downloads/file:/K:/Proyeccion%20de%20costos/Documents%20and%20Settings/amercado.TRIPLEA/Escritorio/ACTA%20DE%20OBRA%203%20Y%20BALANCE%20DE%20FACTURACION/acta%20de%20obra%203%20junio%2020%20de%202007.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Documents%20and%20Settings\SURVIAL\Configuraci&#243;n%20local\Temp\Directorio%20temporal%203%20para%20ACTA11YPREACTA11.zip\Documents%20and%20Settings\DANIELC\Mis%20documentos\BUENAVENTURA\Costos%20EPSA\iluminemos%20omar.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Users/hanner/Downloads/file:/Servidor/3.%20PROYECTOS/PROYECTOS/2016/AGUA%20POTABLE/9.%20SEPTIEMBRE/AC01041-092016-%20villa%20de%20campo%20alegre/4.%20PRESUPUESTO/AC01041-092016-Presupuesto%20Barrio%20Villa%20de%20Campo%20Alegre.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Users/hanner/Downloads/file:/MARLON-PC/documentos%20sub%20operativa/ARCHIVOS%20SUBGERENCIA%20II/PLAN%20DE%20OBRAS%20E%20INVERSIONES/POAI%20APROBADO%20CIA%202010/PRESUPUESTOS%20POI%20ALCANTARILLADO%202010.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MIJ/NL%20Costeos/Costeo%20Consultoria%20Bancol.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Listas%20de%20precios/LISTA%20%202021%20-%20DISTRITO%20DE%20RIOHACHA%20(TELETRABAJO)%20EN%20PROCESO%20DE%20ACTUALIZACI&#211;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 val="Analisis_prestacional"/>
      <sheetName val="APUS_Preliminares"/>
      <sheetName val="APUS_Alcantarillado"/>
      <sheetName val="precios_unitarios"/>
      <sheetName val="precios_unitarios_(2)"/>
      <sheetName val="cantidades_de_obra"/>
      <sheetName val="valor_tota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EVALUACION COSTOS DE HEXAPODOS"/>
      <sheetName val="EVALUACION%20COSTOS%20DE%20HEXA"/>
    </sheetNames>
    <definedNames>
      <definedName name="ERR"/>
    </definedNames>
    <sheetDataSet>
      <sheetData sheetId="0" refreshError="1"/>
      <sheetData sheetId="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Datos básico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v>0</v>
          </cell>
        </row>
        <row r="20">
          <cell r="B20" t="str">
            <v>RETROEXCAVADORA</v>
          </cell>
        </row>
        <row r="21">
          <cell r="B21" t="str">
            <v>BULLDOZER D6</v>
          </cell>
        </row>
        <row r="22">
          <cell r="B22" t="str">
            <v>BULLDOZER D8</v>
          </cell>
        </row>
        <row r="23">
          <cell r="B23" t="str">
            <v>MOTONIVELADORA</v>
          </cell>
        </row>
        <row r="24">
          <cell r="B24" t="str">
            <v>VIBROCOMPACTADOR</v>
          </cell>
        </row>
        <row r="25">
          <cell r="B25" t="str">
            <v>CARROTANQUE</v>
          </cell>
        </row>
        <row r="26">
          <cell r="B26" t="str">
            <v>RETROCARGADOR</v>
          </cell>
        </row>
        <row r="27">
          <cell r="B27" t="str">
            <v xml:space="preserve">VOLQUETA </v>
          </cell>
        </row>
        <row r="28">
          <cell r="B28" t="str">
            <v>VOLQUETA POR HORAS</v>
          </cell>
        </row>
        <row r="29">
          <cell r="B29" t="str">
            <v>MEZCLADORA</v>
          </cell>
        </row>
        <row r="30">
          <cell r="B30" t="str">
            <v>VIBRADOR ELECTRICO</v>
          </cell>
        </row>
        <row r="31">
          <cell r="B31" t="str">
            <v>EQ. DE PERFORACION</v>
          </cell>
        </row>
        <row r="32">
          <cell r="B32" t="str">
            <v xml:space="preserve">ANDAMIO METALICO </v>
          </cell>
        </row>
        <row r="33">
          <cell r="B33" t="str">
            <v>COMPRESOR</v>
          </cell>
        </row>
        <row r="34">
          <cell r="B34" t="str">
            <v>MOTOBOMA</v>
          </cell>
        </row>
        <row r="35">
          <cell r="B35" t="str">
            <v>VOLQUETA</v>
          </cell>
        </row>
        <row r="36">
          <cell r="B36" t="str">
            <v>EQUIPO DE TOPOGRAFIA</v>
          </cell>
        </row>
        <row r="37">
          <cell r="B37" t="str">
            <v>XXX</v>
          </cell>
        </row>
        <row r="38">
          <cell r="B38" t="str">
            <v>XXX</v>
          </cell>
        </row>
        <row r="39">
          <cell r="B39" t="str">
            <v>XXX</v>
          </cell>
        </row>
        <row r="43">
          <cell r="B43" t="str">
            <v>ARENA</v>
          </cell>
        </row>
        <row r="44">
          <cell r="B44" t="str">
            <v>TRITURADO</v>
          </cell>
        </row>
        <row r="45">
          <cell r="B45" t="str">
            <v>CEMENTO</v>
          </cell>
        </row>
        <row r="46">
          <cell r="B46" t="str">
            <v>AGUA</v>
          </cell>
        </row>
        <row r="48">
          <cell r="B48" t="str">
            <v>BLOQUE MACIZO DE CEMENTO 0.1×0.2×0.4</v>
          </cell>
        </row>
        <row r="49">
          <cell r="B49" t="str">
            <v>FLANCHE a=0,5m  LAMINA LISA  ZINC CAL. 25</v>
          </cell>
        </row>
        <row r="50">
          <cell r="B50" t="str">
            <v>ALAMBRE NEGRO</v>
          </cell>
        </row>
        <row r="51">
          <cell r="B51" t="str">
            <v>PLATINA 1/4"* 4"</v>
          </cell>
        </row>
        <row r="52">
          <cell r="B52" t="str">
            <v>TUBERIA PVC PRESION RDE 13.5  Ø=½"</v>
          </cell>
        </row>
        <row r="53">
          <cell r="B53" t="str">
            <v>TUBERIA PVC PRESION RDE 21  Ø=3/4"</v>
          </cell>
        </row>
        <row r="54">
          <cell r="B54" t="str">
            <v>TUBERIA PVC PRESION RDE 21  Ø=1"</v>
          </cell>
        </row>
        <row r="55">
          <cell r="B55" t="str">
            <v>TUBERIA PVC PRESION RDE 21  Ø=1½"</v>
          </cell>
        </row>
        <row r="56">
          <cell r="B56" t="str">
            <v>TUBERIA PVC PRESION RDE 26  Ø=3"</v>
          </cell>
        </row>
        <row r="57">
          <cell r="B57" t="str">
            <v>ACCESORIOS PVC PRESION Ø=½"</v>
          </cell>
        </row>
        <row r="58">
          <cell r="B58" t="str">
            <v>TUBERIA PVC RDE 21  4"</v>
          </cell>
        </row>
        <row r="59">
          <cell r="B59" t="str">
            <v>CODO 90° PVC PRESION Ø=½"</v>
          </cell>
        </row>
        <row r="60">
          <cell r="B60" t="str">
            <v>CODO 90° PVC PRESION Ø=3/4"</v>
          </cell>
        </row>
        <row r="61">
          <cell r="B61" t="str">
            <v>CODO 90° PVC PRESION Ø=1"</v>
          </cell>
        </row>
        <row r="62">
          <cell r="B62" t="str">
            <v>CODO 90° PVC PRESION Ø=1½"</v>
          </cell>
        </row>
        <row r="63">
          <cell r="B63" t="str">
            <v>TEE PVC PRESION Ø=½"</v>
          </cell>
        </row>
        <row r="64">
          <cell r="B64" t="str">
            <v>REGISTRO DE 3/4" CORTE</v>
          </cell>
        </row>
        <row r="65">
          <cell r="B65" t="str">
            <v>LIMPIADOR PVC</v>
          </cell>
        </row>
        <row r="66">
          <cell r="B66" t="str">
            <v>SOLDADURA PVC</v>
          </cell>
        </row>
        <row r="67">
          <cell r="B67" t="str">
            <v>CODO 90° PVC PRESION Ø=½"</v>
          </cell>
        </row>
        <row r="68">
          <cell r="B68" t="str">
            <v>REGISTRO DE INCORPORACION</v>
          </cell>
        </row>
        <row r="69">
          <cell r="B69" t="str">
            <v>MANGUERA FLEXIBLE</v>
          </cell>
        </row>
        <row r="70">
          <cell r="B70" t="str">
            <v>TUBO PVC SANITARIO Ø=2"</v>
          </cell>
        </row>
        <row r="71">
          <cell r="B71" t="str">
            <v>TUBO PVC SANITARIO Ø=4"</v>
          </cell>
        </row>
        <row r="72">
          <cell r="B72" t="str">
            <v>CODO PVC-S 1/8 C*C Ø=2"</v>
          </cell>
        </row>
        <row r="73">
          <cell r="B73" t="str">
            <v>CODO PVC-S 1/8 C*C Ø=4"</v>
          </cell>
        </row>
        <row r="74">
          <cell r="B74" t="str">
            <v>BUJE SOLDADO PVC-S Ø=4"×2"</v>
          </cell>
        </row>
        <row r="75">
          <cell r="B75" t="str">
            <v>TEE PVC-S Ø=4"</v>
          </cell>
        </row>
        <row r="76">
          <cell r="B76" t="str">
            <v>UNION PVC-S Ø=1"</v>
          </cell>
        </row>
        <row r="77">
          <cell r="B77" t="str">
            <v>ASFALTO SOLIDO</v>
          </cell>
        </row>
        <row r="78">
          <cell r="B78" t="str">
            <v>ACRILICO TRANSPARENTE</v>
          </cell>
        </row>
        <row r="79">
          <cell r="B79" t="str">
            <v>ARMADURA METALICA</v>
          </cell>
        </row>
        <row r="80">
          <cell r="B80" t="str">
            <v>PINTURA DE VINILO</v>
          </cell>
        </row>
        <row r="216">
          <cell r="B216" t="str">
            <v>MAESTRO</v>
          </cell>
        </row>
        <row r="217">
          <cell r="B217" t="str">
            <v>OFICIAL</v>
          </cell>
        </row>
        <row r="218">
          <cell r="B218" t="str">
            <v>OBRERO</v>
          </cell>
        </row>
        <row r="219">
          <cell r="B219" t="str">
            <v>CUADRILLA DE TOPOGRAFIA 1×2×2</v>
          </cell>
        </row>
        <row r="220">
          <cell r="B220" t="str">
            <v>METALURGICO</v>
          </cell>
        </row>
        <row r="221">
          <cell r="B221" t="str">
            <v>TECNICO ELECTRICO</v>
          </cell>
        </row>
        <row r="222">
          <cell r="B222" t="str">
            <v>SOLDADOR ELECT</v>
          </cell>
        </row>
        <row r="223">
          <cell r="B223" t="str">
            <v>xxx</v>
          </cell>
        </row>
        <row r="224">
          <cell r="B224" t="str">
            <v>xxx</v>
          </cell>
        </row>
        <row r="225">
          <cell r="B225" t="str">
            <v>xxx</v>
          </cell>
        </row>
        <row r="230">
          <cell r="B230" t="str">
            <v>ESTACAS MADERA</v>
          </cell>
        </row>
        <row r="231">
          <cell r="B231" t="str">
            <v>BOMBA SUMERGIBLE</v>
          </cell>
        </row>
        <row r="232">
          <cell r="B232" t="str">
            <v>TEJA ACEROLIT</v>
          </cell>
        </row>
        <row r="234">
          <cell r="B234" t="str">
            <v>HERRAMIENTA M.</v>
          </cell>
        </row>
        <row r="235">
          <cell r="B235" t="str">
            <v>HERRAMIENTAS MENOR</v>
          </cell>
        </row>
        <row r="236">
          <cell r="B236" t="str">
            <v>FORMALETA EN MADERA PULIDA</v>
          </cell>
        </row>
        <row r="237">
          <cell r="B237" t="str">
            <v>FORMALETA METALICA 1×0.25</v>
          </cell>
        </row>
        <row r="238">
          <cell r="B238" t="str">
            <v>TABLERO DE MADERA</v>
          </cell>
        </row>
        <row r="239">
          <cell r="B239" t="str">
            <v>PARAL METALICO (TELESCOPICO)</v>
          </cell>
        </row>
        <row r="240">
          <cell r="B240" t="str">
            <v>CERCHA METALICA DE 3M</v>
          </cell>
        </row>
        <row r="241">
          <cell r="B241" t="str">
            <v>FORMALETA METALICA 1×0.5 M-Und</v>
          </cell>
        </row>
        <row r="242">
          <cell r="B242" t="str">
            <v>XXX</v>
          </cell>
        </row>
        <row r="243">
          <cell r="B243" t="str">
            <v>XXX</v>
          </cell>
        </row>
        <row r="244">
          <cell r="B244" t="str">
            <v>XXX</v>
          </cell>
        </row>
        <row r="245">
          <cell r="B245" t="str">
            <v>XXX</v>
          </cell>
        </row>
        <row r="246">
          <cell r="B246" t="str">
            <v>XXX</v>
          </cell>
        </row>
        <row r="247">
          <cell r="B247" t="str">
            <v>XXX</v>
          </cell>
        </row>
        <row r="248">
          <cell r="B248" t="str">
            <v>XXX</v>
          </cell>
        </row>
        <row r="249">
          <cell r="B249" t="str">
            <v>XXX</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v>0</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v>0</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OI 09"/>
      <sheetName val="RC-GC-022"/>
      <sheetName val="General"/>
      <sheetName val="Consultoria"/>
      <sheetName val="INDICE"/>
      <sheetName val="EB5Y6"/>
      <sheetName val="C.REVICAM"/>
      <sheetName val="REVI C15"/>
      <sheetName val="OPGEN 56"/>
      <sheetName val="OPTEB 56"/>
      <sheetName val="REPO MULTI"/>
      <sheetName val="EQ.RES.EB3"/>
      <sheetName val="CONTRU EB6"/>
      <sheetName val="L INPULSIÓN"/>
      <sheetName val="SUMI"/>
      <sheetName val="PLUVIAL"/>
      <sheetName val="C15 1517"/>
      <sheetName val="C15 12C15"/>
      <sheetName val="SAN 2MARZO"/>
      <sheetName val="Kra7 18-21"/>
      <sheetName val="Detras SAO"/>
      <sheetName val="DIVIDIVI"/>
      <sheetName val="COL 31 OSTUBRE"/>
      <sheetName val="SAN JUDAS"/>
      <sheetName val="31 OCTUBRE"/>
      <sheetName val="VFATIMA(2)"/>
      <sheetName val="VFATIMA1"/>
      <sheetName val="CUELLAR"/>
      <sheetName val="C15 78"/>
      <sheetName val="K15 1014A"/>
      <sheetName val="C11 1015"/>
      <sheetName val="C12 1C6"/>
      <sheetName val="K8 1415"/>
      <sheetName val="K7 1214A"/>
      <sheetName val="C12 K710"/>
      <sheetName val="LA 14A"/>
      <sheetName val="C7 K47"/>
      <sheetName val="C7 K715"/>
      <sheetName val="K1C 2-4"/>
      <sheetName val="C1011 K35"/>
      <sheetName val="K2 C79"/>
      <sheetName val="C9 K23"/>
      <sheetName val="T 395"/>
      <sheetName val="C7 IBIC"/>
      <sheetName val="C57 K12"/>
      <sheetName val="C3 BIS"/>
      <sheetName val="C4 K7"/>
      <sheetName val="76 Y 77"/>
      <sheetName val="C5 K 9Y11"/>
      <sheetName val="ARRIBA (2)"/>
      <sheetName val="C 5 8-9"/>
      <sheetName val="ARRIBA (1A)"/>
      <sheetName val="K45 C13"/>
      <sheetName val="VILLA SHARIN"/>
      <sheetName val="TUNAS"/>
      <sheetName val="ABAJOAL"/>
    </sheetNames>
    <sheetDataSet>
      <sheetData sheetId="0" refreshError="1"/>
      <sheetData sheetId="1" refreshError="1"/>
      <sheetData sheetId="2" refreshError="1">
        <row r="5">
          <cell r="A5">
            <v>1000</v>
          </cell>
        </row>
        <row r="6">
          <cell r="A6">
            <v>1001</v>
          </cell>
        </row>
        <row r="7">
          <cell r="A7">
            <v>1002</v>
          </cell>
        </row>
        <row r="8">
          <cell r="A8">
            <v>1003</v>
          </cell>
        </row>
        <row r="9">
          <cell r="A9">
            <v>1004</v>
          </cell>
        </row>
        <row r="10">
          <cell r="A10">
            <v>1005</v>
          </cell>
        </row>
        <row r="11">
          <cell r="A11">
            <v>1006</v>
          </cell>
        </row>
        <row r="13">
          <cell r="A13">
            <v>1100</v>
          </cell>
        </row>
        <row r="14">
          <cell r="A14">
            <v>1101</v>
          </cell>
        </row>
        <row r="15">
          <cell r="A15">
            <v>1102</v>
          </cell>
        </row>
        <row r="16">
          <cell r="A16">
            <v>1103</v>
          </cell>
        </row>
        <row r="17">
          <cell r="A17">
            <v>1104</v>
          </cell>
        </row>
        <row r="18">
          <cell r="A18">
            <v>1105</v>
          </cell>
        </row>
        <row r="19">
          <cell r="A19">
            <v>1106</v>
          </cell>
        </row>
        <row r="20">
          <cell r="A20">
            <v>1107</v>
          </cell>
        </row>
        <row r="21">
          <cell r="A21">
            <v>1108</v>
          </cell>
        </row>
        <row r="22">
          <cell r="A22">
            <v>1109</v>
          </cell>
        </row>
        <row r="23">
          <cell r="A23">
            <v>1110</v>
          </cell>
        </row>
        <row r="26">
          <cell r="A26">
            <v>2000</v>
          </cell>
        </row>
        <row r="27">
          <cell r="A27">
            <v>2001</v>
          </cell>
        </row>
        <row r="28">
          <cell r="A28">
            <v>2002</v>
          </cell>
        </row>
        <row r="29">
          <cell r="A29">
            <v>2003</v>
          </cell>
        </row>
        <row r="30">
          <cell r="A30">
            <v>2300</v>
          </cell>
        </row>
        <row r="31">
          <cell r="A31">
            <v>2301</v>
          </cell>
        </row>
        <row r="32">
          <cell r="A32">
            <v>2302</v>
          </cell>
        </row>
        <row r="33">
          <cell r="A33">
            <v>2303</v>
          </cell>
        </row>
        <row r="34">
          <cell r="A34">
            <v>2304</v>
          </cell>
        </row>
        <row r="35">
          <cell r="A35">
            <v>2305</v>
          </cell>
        </row>
        <row r="36">
          <cell r="A36">
            <v>2400</v>
          </cell>
        </row>
        <row r="37">
          <cell r="A37">
            <v>2401</v>
          </cell>
        </row>
        <row r="40">
          <cell r="A40">
            <v>3000</v>
          </cell>
        </row>
        <row r="41">
          <cell r="A41">
            <v>3001</v>
          </cell>
        </row>
        <row r="42">
          <cell r="A42">
            <v>3002</v>
          </cell>
        </row>
        <row r="43">
          <cell r="A43">
            <v>3003</v>
          </cell>
        </row>
        <row r="44">
          <cell r="A44">
            <v>3004</v>
          </cell>
        </row>
        <row r="45">
          <cell r="A45">
            <v>3005</v>
          </cell>
        </row>
        <row r="46">
          <cell r="A46">
            <v>3006</v>
          </cell>
        </row>
        <row r="47">
          <cell r="A47">
            <v>3007</v>
          </cell>
        </row>
        <row r="48">
          <cell r="A48">
            <v>3008</v>
          </cell>
        </row>
        <row r="49">
          <cell r="A49">
            <v>3009</v>
          </cell>
        </row>
        <row r="50">
          <cell r="A50">
            <v>3010</v>
          </cell>
        </row>
        <row r="51">
          <cell r="A51">
            <v>3011</v>
          </cell>
        </row>
        <row r="52">
          <cell r="A52">
            <v>3012</v>
          </cell>
        </row>
        <row r="53">
          <cell r="A53">
            <v>3013</v>
          </cell>
        </row>
        <row r="54">
          <cell r="A54">
            <v>3014</v>
          </cell>
        </row>
        <row r="59">
          <cell r="A59">
            <v>3015</v>
          </cell>
        </row>
        <row r="60">
          <cell r="A60">
            <v>3016</v>
          </cell>
        </row>
        <row r="61">
          <cell r="A61">
            <v>3017</v>
          </cell>
        </row>
        <row r="62">
          <cell r="A62">
            <v>3018</v>
          </cell>
        </row>
        <row r="63">
          <cell r="A63">
            <v>3019</v>
          </cell>
        </row>
        <row r="64">
          <cell r="A64">
            <v>3020</v>
          </cell>
        </row>
        <row r="65">
          <cell r="A65">
            <v>3021</v>
          </cell>
        </row>
        <row r="66">
          <cell r="A66">
            <v>3022</v>
          </cell>
        </row>
        <row r="67">
          <cell r="A67">
            <v>3023</v>
          </cell>
        </row>
        <row r="68">
          <cell r="A68">
            <v>3024</v>
          </cell>
        </row>
        <row r="69">
          <cell r="A69">
            <v>3025</v>
          </cell>
        </row>
        <row r="70">
          <cell r="A70">
            <v>3026</v>
          </cell>
        </row>
        <row r="71">
          <cell r="A71">
            <v>3027</v>
          </cell>
        </row>
        <row r="72">
          <cell r="A72">
            <v>3028</v>
          </cell>
        </row>
        <row r="73">
          <cell r="A73">
            <v>3029</v>
          </cell>
        </row>
        <row r="74">
          <cell r="A74">
            <v>3030</v>
          </cell>
        </row>
        <row r="75">
          <cell r="A75">
            <v>3031</v>
          </cell>
        </row>
        <row r="76">
          <cell r="A76">
            <v>3032</v>
          </cell>
        </row>
        <row r="77">
          <cell r="A77">
            <v>3033</v>
          </cell>
        </row>
        <row r="78">
          <cell r="A78">
            <v>3034</v>
          </cell>
        </row>
        <row r="79">
          <cell r="A79">
            <v>3035</v>
          </cell>
        </row>
        <row r="80">
          <cell r="A80">
            <v>3036</v>
          </cell>
        </row>
        <row r="81">
          <cell r="A81">
            <v>3037</v>
          </cell>
        </row>
        <row r="82">
          <cell r="A82">
            <v>3038</v>
          </cell>
        </row>
        <row r="83">
          <cell r="A83">
            <v>3039</v>
          </cell>
        </row>
        <row r="84">
          <cell r="A84">
            <v>3040</v>
          </cell>
        </row>
        <row r="85">
          <cell r="A85">
            <v>3041</v>
          </cell>
        </row>
        <row r="86">
          <cell r="A86">
            <v>3042</v>
          </cell>
        </row>
        <row r="87">
          <cell r="A87">
            <v>3043</v>
          </cell>
        </row>
        <row r="88">
          <cell r="A88">
            <v>3044</v>
          </cell>
        </row>
        <row r="89">
          <cell r="A89">
            <v>3045</v>
          </cell>
        </row>
        <row r="90">
          <cell r="A90">
            <v>3046</v>
          </cell>
        </row>
        <row r="91">
          <cell r="A91">
            <v>3047</v>
          </cell>
        </row>
        <row r="92">
          <cell r="A92">
            <v>3048</v>
          </cell>
        </row>
        <row r="93">
          <cell r="A93">
            <v>3049</v>
          </cell>
        </row>
        <row r="94">
          <cell r="A94">
            <v>3050</v>
          </cell>
        </row>
        <row r="95">
          <cell r="A95">
            <v>3051</v>
          </cell>
        </row>
        <row r="96">
          <cell r="A96">
            <v>3052</v>
          </cell>
        </row>
        <row r="97">
          <cell r="A97">
            <v>3053</v>
          </cell>
        </row>
        <row r="98">
          <cell r="A98">
            <v>3054</v>
          </cell>
        </row>
        <row r="99">
          <cell r="A99">
            <v>3055</v>
          </cell>
        </row>
        <row r="100">
          <cell r="A100">
            <v>3056</v>
          </cell>
        </row>
        <row r="101">
          <cell r="A101">
            <v>3057</v>
          </cell>
        </row>
        <row r="102">
          <cell r="A102">
            <v>3058</v>
          </cell>
        </row>
        <row r="103">
          <cell r="A103">
            <v>3059</v>
          </cell>
        </row>
        <row r="104">
          <cell r="A104">
            <v>3060</v>
          </cell>
        </row>
        <row r="105">
          <cell r="A105">
            <v>3061</v>
          </cell>
        </row>
        <row r="106">
          <cell r="A106">
            <v>3062</v>
          </cell>
        </row>
        <row r="107">
          <cell r="A107">
            <v>3063</v>
          </cell>
        </row>
        <row r="108">
          <cell r="A108">
            <v>3064</v>
          </cell>
        </row>
        <row r="109">
          <cell r="A109">
            <v>3065</v>
          </cell>
        </row>
        <row r="110">
          <cell r="A110">
            <v>3066</v>
          </cell>
        </row>
        <row r="111">
          <cell r="A111">
            <v>3067</v>
          </cell>
        </row>
        <row r="112">
          <cell r="A112">
            <v>3068</v>
          </cell>
        </row>
        <row r="113">
          <cell r="A113">
            <v>3069</v>
          </cell>
        </row>
        <row r="114">
          <cell r="A114">
            <v>3070</v>
          </cell>
        </row>
        <row r="115">
          <cell r="A115">
            <v>3071</v>
          </cell>
        </row>
        <row r="116">
          <cell r="A116">
            <v>3072</v>
          </cell>
        </row>
        <row r="117">
          <cell r="A117">
            <v>3073</v>
          </cell>
        </row>
        <row r="119">
          <cell r="A119">
            <v>3100</v>
          </cell>
        </row>
        <row r="120">
          <cell r="A120">
            <v>3101</v>
          </cell>
        </row>
        <row r="121">
          <cell r="A121">
            <v>3102</v>
          </cell>
        </row>
        <row r="122">
          <cell r="A122">
            <v>3103</v>
          </cell>
        </row>
        <row r="123">
          <cell r="A123">
            <v>3104</v>
          </cell>
        </row>
        <row r="124">
          <cell r="A124">
            <v>3105</v>
          </cell>
        </row>
        <row r="125">
          <cell r="A125">
            <v>3106</v>
          </cell>
        </row>
        <row r="126">
          <cell r="A126">
            <v>3107</v>
          </cell>
        </row>
        <row r="127">
          <cell r="A127">
            <v>3108</v>
          </cell>
        </row>
        <row r="128">
          <cell r="A128">
            <v>3109</v>
          </cell>
        </row>
        <row r="129">
          <cell r="A129">
            <v>3110</v>
          </cell>
        </row>
        <row r="130">
          <cell r="A130">
            <v>3111</v>
          </cell>
        </row>
        <row r="131">
          <cell r="A131">
            <v>3112</v>
          </cell>
        </row>
        <row r="132">
          <cell r="A132">
            <v>3113</v>
          </cell>
        </row>
        <row r="133">
          <cell r="A133">
            <v>3114</v>
          </cell>
        </row>
        <row r="134">
          <cell r="A134">
            <v>3115</v>
          </cell>
        </row>
        <row r="135">
          <cell r="A135">
            <v>3116</v>
          </cell>
        </row>
        <row r="136">
          <cell r="A136">
            <v>3117</v>
          </cell>
        </row>
        <row r="137">
          <cell r="A137">
            <v>3118</v>
          </cell>
        </row>
        <row r="138">
          <cell r="A138">
            <v>3119</v>
          </cell>
        </row>
        <row r="139">
          <cell r="A139">
            <v>3120</v>
          </cell>
        </row>
        <row r="140">
          <cell r="A140">
            <v>3121</v>
          </cell>
        </row>
        <row r="141">
          <cell r="A141">
            <v>3122</v>
          </cell>
        </row>
        <row r="142">
          <cell r="A142">
            <v>3123</v>
          </cell>
        </row>
        <row r="143">
          <cell r="A143">
            <v>3124</v>
          </cell>
        </row>
        <row r="144">
          <cell r="A144">
            <v>3125</v>
          </cell>
        </row>
        <row r="145">
          <cell r="A145">
            <v>3126</v>
          </cell>
        </row>
        <row r="146">
          <cell r="A146">
            <v>3127</v>
          </cell>
        </row>
        <row r="147">
          <cell r="A147">
            <v>3128</v>
          </cell>
        </row>
        <row r="148">
          <cell r="A148">
            <v>3129</v>
          </cell>
        </row>
        <row r="149">
          <cell r="A149">
            <v>3130</v>
          </cell>
        </row>
        <row r="150">
          <cell r="A150">
            <v>3131</v>
          </cell>
        </row>
        <row r="151">
          <cell r="A151">
            <v>3132</v>
          </cell>
        </row>
        <row r="152">
          <cell r="A152">
            <v>3133</v>
          </cell>
        </row>
        <row r="153">
          <cell r="A153">
            <v>3134</v>
          </cell>
        </row>
        <row r="154">
          <cell r="A154">
            <v>3135</v>
          </cell>
        </row>
        <row r="155">
          <cell r="A155">
            <v>3136</v>
          </cell>
        </row>
        <row r="156">
          <cell r="A156">
            <v>3137</v>
          </cell>
        </row>
        <row r="157">
          <cell r="A157">
            <v>3138</v>
          </cell>
        </row>
        <row r="158">
          <cell r="A158">
            <v>3139</v>
          </cell>
        </row>
        <row r="159">
          <cell r="A159">
            <v>3140</v>
          </cell>
        </row>
        <row r="160">
          <cell r="A160">
            <v>3141</v>
          </cell>
        </row>
        <row r="161">
          <cell r="A161">
            <v>3142</v>
          </cell>
        </row>
        <row r="162">
          <cell r="A162">
            <v>3143</v>
          </cell>
        </row>
        <row r="163">
          <cell r="A163">
            <v>3144</v>
          </cell>
        </row>
        <row r="164">
          <cell r="A164">
            <v>3145</v>
          </cell>
        </row>
        <row r="165">
          <cell r="A165">
            <v>3146</v>
          </cell>
        </row>
        <row r="166">
          <cell r="A166">
            <v>3147</v>
          </cell>
        </row>
        <row r="167">
          <cell r="A167">
            <v>3148</v>
          </cell>
        </row>
        <row r="168">
          <cell r="A168">
            <v>3149</v>
          </cell>
        </row>
        <row r="169">
          <cell r="A169">
            <v>3150</v>
          </cell>
        </row>
        <row r="170">
          <cell r="A170">
            <v>3151</v>
          </cell>
        </row>
        <row r="171">
          <cell r="A171">
            <v>3152</v>
          </cell>
        </row>
        <row r="172">
          <cell r="A172">
            <v>3153</v>
          </cell>
        </row>
        <row r="173">
          <cell r="A173">
            <v>3154</v>
          </cell>
        </row>
        <row r="174">
          <cell r="A174">
            <v>3155</v>
          </cell>
        </row>
        <row r="175">
          <cell r="A175">
            <v>3156</v>
          </cell>
        </row>
        <row r="176">
          <cell r="A176">
            <v>3157</v>
          </cell>
        </row>
        <row r="177">
          <cell r="A177">
            <v>3158</v>
          </cell>
        </row>
        <row r="178">
          <cell r="A178">
            <v>3159</v>
          </cell>
        </row>
        <row r="179">
          <cell r="A179">
            <v>3160</v>
          </cell>
        </row>
        <row r="180">
          <cell r="A180">
            <v>3161</v>
          </cell>
        </row>
        <row r="181">
          <cell r="A181">
            <v>3162</v>
          </cell>
        </row>
        <row r="182">
          <cell r="A182">
            <v>3163</v>
          </cell>
        </row>
        <row r="183">
          <cell r="A183">
            <v>3164</v>
          </cell>
        </row>
        <row r="184">
          <cell r="A184">
            <v>3165</v>
          </cell>
        </row>
        <row r="185">
          <cell r="A185">
            <v>3166</v>
          </cell>
        </row>
        <row r="186">
          <cell r="A186">
            <v>3167</v>
          </cell>
        </row>
        <row r="187">
          <cell r="A187">
            <v>3168</v>
          </cell>
        </row>
        <row r="188">
          <cell r="A188">
            <v>3169</v>
          </cell>
        </row>
        <row r="191">
          <cell r="A191">
            <v>3171</v>
          </cell>
        </row>
        <row r="192">
          <cell r="A192">
            <v>3172</v>
          </cell>
        </row>
        <row r="193">
          <cell r="A193">
            <v>3173</v>
          </cell>
        </row>
        <row r="194">
          <cell r="A194">
            <v>3174</v>
          </cell>
        </row>
        <row r="195">
          <cell r="A195">
            <v>3175</v>
          </cell>
        </row>
        <row r="196">
          <cell r="A196">
            <v>3176</v>
          </cell>
        </row>
        <row r="197">
          <cell r="A197">
            <v>3177</v>
          </cell>
        </row>
        <row r="198">
          <cell r="A198">
            <v>3178</v>
          </cell>
        </row>
        <row r="199">
          <cell r="A199">
            <v>3179</v>
          </cell>
        </row>
        <row r="200">
          <cell r="A200">
            <v>3180</v>
          </cell>
        </row>
        <row r="201">
          <cell r="A201">
            <v>3181</v>
          </cell>
        </row>
        <row r="202">
          <cell r="A202">
            <v>3182</v>
          </cell>
        </row>
        <row r="203">
          <cell r="A203">
            <v>3183</v>
          </cell>
        </row>
        <row r="204">
          <cell r="A204">
            <v>3184</v>
          </cell>
        </row>
        <row r="205">
          <cell r="A205">
            <v>3185</v>
          </cell>
        </row>
        <row r="206">
          <cell r="A206">
            <v>3186</v>
          </cell>
        </row>
        <row r="207">
          <cell r="A207">
            <v>3187</v>
          </cell>
        </row>
        <row r="208">
          <cell r="A208">
            <v>3188</v>
          </cell>
        </row>
        <row r="209">
          <cell r="A209">
            <v>3189</v>
          </cell>
        </row>
        <row r="210">
          <cell r="A210">
            <v>3190</v>
          </cell>
        </row>
        <row r="211">
          <cell r="A211">
            <v>3191</v>
          </cell>
        </row>
        <row r="212">
          <cell r="A212">
            <v>3192</v>
          </cell>
        </row>
        <row r="213">
          <cell r="A213">
            <v>3193</v>
          </cell>
        </row>
        <row r="214">
          <cell r="A214">
            <v>3194</v>
          </cell>
        </row>
        <row r="217">
          <cell r="A217">
            <v>3200</v>
          </cell>
        </row>
        <row r="218">
          <cell r="A218">
            <v>3201</v>
          </cell>
        </row>
        <row r="219">
          <cell r="A219">
            <v>3202</v>
          </cell>
        </row>
        <row r="220">
          <cell r="A220">
            <v>3203</v>
          </cell>
        </row>
        <row r="221">
          <cell r="A221">
            <v>3204</v>
          </cell>
        </row>
        <row r="222">
          <cell r="A222">
            <v>3205</v>
          </cell>
        </row>
        <row r="223">
          <cell r="A223">
            <v>3206</v>
          </cell>
        </row>
        <row r="224">
          <cell r="A224">
            <v>3207</v>
          </cell>
        </row>
        <row r="225">
          <cell r="A225">
            <v>3208</v>
          </cell>
        </row>
        <row r="226">
          <cell r="A226">
            <v>3209</v>
          </cell>
        </row>
        <row r="227">
          <cell r="A227">
            <v>3210</v>
          </cell>
        </row>
        <row r="228">
          <cell r="A228">
            <v>3211</v>
          </cell>
        </row>
        <row r="229">
          <cell r="A229">
            <v>3212</v>
          </cell>
        </row>
        <row r="230">
          <cell r="A230">
            <v>3213</v>
          </cell>
        </row>
        <row r="231">
          <cell r="A231">
            <v>3214</v>
          </cell>
        </row>
        <row r="232">
          <cell r="A232">
            <v>3215</v>
          </cell>
        </row>
        <row r="233">
          <cell r="A233">
            <v>3216</v>
          </cell>
        </row>
        <row r="234">
          <cell r="A234">
            <v>3217</v>
          </cell>
        </row>
        <row r="235">
          <cell r="A235">
            <v>3218</v>
          </cell>
        </row>
        <row r="236">
          <cell r="A236">
            <v>3219</v>
          </cell>
        </row>
        <row r="237">
          <cell r="A237">
            <v>3220</v>
          </cell>
        </row>
        <row r="238">
          <cell r="A238">
            <v>3221</v>
          </cell>
        </row>
        <row r="239">
          <cell r="A239">
            <v>3222</v>
          </cell>
        </row>
        <row r="240">
          <cell r="A240">
            <v>3223</v>
          </cell>
        </row>
        <row r="241">
          <cell r="A241">
            <v>3224</v>
          </cell>
        </row>
        <row r="242">
          <cell r="A242">
            <v>3225</v>
          </cell>
        </row>
        <row r="243">
          <cell r="A243">
            <v>3226</v>
          </cell>
        </row>
        <row r="244">
          <cell r="A244">
            <v>3227</v>
          </cell>
        </row>
        <row r="245">
          <cell r="A245">
            <v>3228</v>
          </cell>
        </row>
        <row r="246">
          <cell r="A246">
            <v>3229</v>
          </cell>
        </row>
        <row r="247">
          <cell r="A247">
            <v>3230</v>
          </cell>
        </row>
        <row r="248">
          <cell r="A248">
            <v>3231</v>
          </cell>
        </row>
        <row r="249">
          <cell r="A249">
            <v>3232</v>
          </cell>
        </row>
        <row r="250">
          <cell r="A250">
            <v>3233</v>
          </cell>
        </row>
        <row r="251">
          <cell r="A251">
            <v>3234</v>
          </cell>
        </row>
        <row r="252">
          <cell r="A252">
            <v>3235</v>
          </cell>
        </row>
        <row r="253">
          <cell r="A253">
            <v>3236</v>
          </cell>
        </row>
        <row r="254">
          <cell r="A254">
            <v>3237</v>
          </cell>
        </row>
        <row r="255">
          <cell r="A255">
            <v>3238</v>
          </cell>
        </row>
        <row r="256">
          <cell r="A256">
            <v>3239</v>
          </cell>
        </row>
        <row r="257">
          <cell r="A257">
            <v>3240</v>
          </cell>
        </row>
        <row r="258">
          <cell r="A258">
            <v>3241</v>
          </cell>
        </row>
        <row r="259">
          <cell r="A259">
            <v>3242</v>
          </cell>
        </row>
        <row r="260">
          <cell r="A260">
            <v>3243</v>
          </cell>
        </row>
        <row r="261">
          <cell r="A261">
            <v>3244</v>
          </cell>
        </row>
        <row r="262">
          <cell r="A262">
            <v>3245</v>
          </cell>
        </row>
        <row r="263">
          <cell r="A263">
            <v>3246</v>
          </cell>
        </row>
        <row r="264">
          <cell r="A264">
            <v>3247</v>
          </cell>
        </row>
        <row r="265">
          <cell r="A265">
            <v>3248</v>
          </cell>
        </row>
        <row r="266">
          <cell r="A266">
            <v>3249</v>
          </cell>
        </row>
        <row r="267">
          <cell r="A267">
            <v>3250</v>
          </cell>
        </row>
        <row r="268">
          <cell r="A268">
            <v>3251</v>
          </cell>
        </row>
        <row r="269">
          <cell r="A269">
            <v>3252</v>
          </cell>
        </row>
        <row r="270">
          <cell r="A270">
            <v>3253</v>
          </cell>
        </row>
        <row r="271">
          <cell r="A271">
            <v>3254</v>
          </cell>
        </row>
        <row r="272">
          <cell r="A272">
            <v>3255</v>
          </cell>
        </row>
        <row r="273">
          <cell r="A273">
            <v>3256</v>
          </cell>
        </row>
        <row r="274">
          <cell r="A274">
            <v>3257</v>
          </cell>
        </row>
        <row r="275">
          <cell r="A275">
            <v>3258</v>
          </cell>
        </row>
        <row r="276">
          <cell r="A276">
            <v>3259</v>
          </cell>
        </row>
        <row r="277">
          <cell r="A277">
            <v>3260</v>
          </cell>
        </row>
        <row r="278">
          <cell r="A278">
            <v>3261</v>
          </cell>
        </row>
        <row r="279">
          <cell r="A279">
            <v>3262</v>
          </cell>
        </row>
        <row r="280">
          <cell r="A280">
            <v>3263</v>
          </cell>
        </row>
        <row r="281">
          <cell r="A281">
            <v>3264</v>
          </cell>
        </row>
        <row r="282">
          <cell r="A282">
            <v>3265</v>
          </cell>
        </row>
        <row r="283">
          <cell r="A283">
            <v>3266</v>
          </cell>
        </row>
        <row r="284">
          <cell r="A284">
            <v>3267</v>
          </cell>
        </row>
        <row r="285">
          <cell r="A285">
            <v>3268</v>
          </cell>
        </row>
        <row r="286">
          <cell r="A286">
            <v>3269</v>
          </cell>
        </row>
        <row r="287">
          <cell r="A287">
            <v>3270</v>
          </cell>
        </row>
        <row r="288">
          <cell r="A288">
            <v>3271</v>
          </cell>
        </row>
        <row r="289">
          <cell r="A289">
            <v>3272</v>
          </cell>
        </row>
        <row r="290">
          <cell r="A290">
            <v>3273</v>
          </cell>
        </row>
        <row r="291">
          <cell r="A291">
            <v>3274</v>
          </cell>
        </row>
        <row r="292">
          <cell r="A292">
            <v>3275</v>
          </cell>
        </row>
        <row r="293">
          <cell r="A293">
            <v>3276</v>
          </cell>
        </row>
        <row r="294">
          <cell r="A294">
            <v>3277</v>
          </cell>
        </row>
        <row r="295">
          <cell r="A295">
            <v>3278</v>
          </cell>
        </row>
        <row r="296">
          <cell r="A296">
            <v>3279</v>
          </cell>
        </row>
        <row r="297">
          <cell r="A297">
            <v>3280</v>
          </cell>
        </row>
        <row r="298">
          <cell r="A298">
            <v>3281</v>
          </cell>
        </row>
        <row r="299">
          <cell r="A299">
            <v>3282</v>
          </cell>
        </row>
        <row r="300">
          <cell r="A300">
            <v>3283</v>
          </cell>
        </row>
        <row r="301">
          <cell r="A301">
            <v>3284</v>
          </cell>
        </row>
        <row r="302">
          <cell r="A302">
            <v>3285</v>
          </cell>
        </row>
        <row r="303">
          <cell r="A303">
            <v>3286</v>
          </cell>
        </row>
        <row r="304">
          <cell r="A304">
            <v>3287</v>
          </cell>
        </row>
        <row r="305">
          <cell r="A305">
            <v>3288</v>
          </cell>
        </row>
        <row r="306">
          <cell r="A306">
            <v>3289</v>
          </cell>
        </row>
        <row r="307">
          <cell r="A307">
            <v>3290</v>
          </cell>
        </row>
        <row r="308">
          <cell r="A308">
            <v>3291</v>
          </cell>
        </row>
        <row r="309">
          <cell r="A309">
            <v>3292</v>
          </cell>
        </row>
        <row r="310">
          <cell r="A310">
            <v>3293</v>
          </cell>
        </row>
        <row r="311">
          <cell r="A311">
            <v>3294</v>
          </cell>
        </row>
        <row r="312">
          <cell r="A312">
            <v>3295</v>
          </cell>
        </row>
        <row r="313">
          <cell r="A313">
            <v>3296</v>
          </cell>
        </row>
        <row r="314">
          <cell r="A314">
            <v>3297</v>
          </cell>
        </row>
        <row r="315">
          <cell r="A315">
            <v>3298</v>
          </cell>
        </row>
        <row r="316">
          <cell r="A316">
            <v>3299</v>
          </cell>
        </row>
        <row r="317">
          <cell r="A317">
            <v>3300</v>
          </cell>
        </row>
        <row r="318">
          <cell r="A318">
            <v>3301</v>
          </cell>
        </row>
        <row r="319">
          <cell r="A319">
            <v>3302</v>
          </cell>
        </row>
        <row r="320">
          <cell r="A320">
            <v>3303</v>
          </cell>
        </row>
        <row r="321">
          <cell r="A321">
            <v>3304</v>
          </cell>
        </row>
        <row r="322">
          <cell r="A322">
            <v>3305</v>
          </cell>
        </row>
        <row r="323">
          <cell r="A323">
            <v>3306</v>
          </cell>
        </row>
        <row r="324">
          <cell r="A324">
            <v>3307</v>
          </cell>
        </row>
        <row r="325">
          <cell r="A325">
            <v>3308</v>
          </cell>
        </row>
        <row r="326">
          <cell r="A326">
            <v>3309</v>
          </cell>
        </row>
        <row r="327">
          <cell r="A327">
            <v>3310</v>
          </cell>
        </row>
        <row r="328">
          <cell r="A328">
            <v>3311</v>
          </cell>
        </row>
        <row r="329">
          <cell r="A329">
            <v>3312</v>
          </cell>
        </row>
        <row r="330">
          <cell r="A330">
            <v>3313</v>
          </cell>
        </row>
        <row r="331">
          <cell r="A331">
            <v>3314</v>
          </cell>
        </row>
        <row r="332">
          <cell r="A332">
            <v>3315</v>
          </cell>
        </row>
        <row r="333">
          <cell r="A333">
            <v>3316</v>
          </cell>
        </row>
        <row r="334">
          <cell r="A334">
            <v>3317</v>
          </cell>
        </row>
        <row r="335">
          <cell r="A335">
            <v>3318</v>
          </cell>
        </row>
        <row r="336">
          <cell r="A336">
            <v>3319</v>
          </cell>
        </row>
        <row r="337">
          <cell r="A337">
            <v>3320</v>
          </cell>
        </row>
        <row r="338">
          <cell r="A338">
            <v>3321</v>
          </cell>
        </row>
        <row r="339">
          <cell r="A339">
            <v>3322</v>
          </cell>
        </row>
        <row r="340">
          <cell r="A340">
            <v>3323</v>
          </cell>
        </row>
        <row r="341">
          <cell r="A341">
            <v>3324</v>
          </cell>
        </row>
        <row r="342">
          <cell r="A342">
            <v>3325</v>
          </cell>
        </row>
        <row r="343">
          <cell r="A343">
            <v>3326</v>
          </cell>
        </row>
        <row r="344">
          <cell r="A344">
            <v>3327</v>
          </cell>
        </row>
        <row r="345">
          <cell r="A345">
            <v>3328</v>
          </cell>
        </row>
        <row r="346">
          <cell r="A346">
            <v>3329</v>
          </cell>
        </row>
        <row r="347">
          <cell r="A347">
            <v>3330</v>
          </cell>
        </row>
        <row r="348">
          <cell r="A348">
            <v>3331</v>
          </cell>
        </row>
        <row r="349">
          <cell r="A349">
            <v>3332</v>
          </cell>
        </row>
        <row r="350">
          <cell r="A350">
            <v>3333</v>
          </cell>
        </row>
        <row r="351">
          <cell r="A351">
            <v>3334</v>
          </cell>
        </row>
        <row r="352">
          <cell r="A352">
            <v>3335</v>
          </cell>
        </row>
        <row r="353">
          <cell r="A353">
            <v>3336</v>
          </cell>
        </row>
        <row r="354">
          <cell r="A354">
            <v>3337</v>
          </cell>
        </row>
        <row r="355">
          <cell r="A355">
            <v>3338</v>
          </cell>
        </row>
        <row r="356">
          <cell r="A356">
            <v>3339</v>
          </cell>
        </row>
        <row r="357">
          <cell r="A357">
            <v>3340</v>
          </cell>
        </row>
        <row r="358">
          <cell r="A358">
            <v>3341</v>
          </cell>
        </row>
        <row r="359">
          <cell r="A359">
            <v>3342</v>
          </cell>
        </row>
        <row r="360">
          <cell r="A360">
            <v>3343</v>
          </cell>
        </row>
        <row r="361">
          <cell r="A361">
            <v>3344</v>
          </cell>
        </row>
        <row r="362">
          <cell r="A362">
            <v>3345</v>
          </cell>
        </row>
        <row r="363">
          <cell r="A363">
            <v>3346</v>
          </cell>
        </row>
        <row r="364">
          <cell r="A364">
            <v>3347</v>
          </cell>
        </row>
        <row r="365">
          <cell r="A365">
            <v>3348</v>
          </cell>
        </row>
        <row r="366">
          <cell r="A366">
            <v>3349</v>
          </cell>
        </row>
        <row r="367">
          <cell r="A367">
            <v>3350</v>
          </cell>
        </row>
        <row r="368">
          <cell r="A368">
            <v>3351</v>
          </cell>
        </row>
        <row r="369">
          <cell r="A369">
            <v>3352</v>
          </cell>
        </row>
        <row r="370">
          <cell r="A370">
            <v>3353</v>
          </cell>
        </row>
        <row r="371">
          <cell r="A371">
            <v>3354</v>
          </cell>
        </row>
        <row r="372">
          <cell r="A372">
            <v>3355</v>
          </cell>
        </row>
        <row r="373">
          <cell r="A373">
            <v>3356</v>
          </cell>
        </row>
        <row r="374">
          <cell r="A374">
            <v>3357</v>
          </cell>
        </row>
        <row r="375">
          <cell r="A375">
            <v>3358</v>
          </cell>
        </row>
        <row r="376">
          <cell r="A376">
            <v>3359</v>
          </cell>
        </row>
        <row r="377">
          <cell r="A377">
            <v>3360</v>
          </cell>
        </row>
        <row r="378">
          <cell r="A378">
            <v>3361</v>
          </cell>
        </row>
        <row r="379">
          <cell r="A379">
            <v>3362</v>
          </cell>
        </row>
        <row r="380">
          <cell r="A380">
            <v>3363</v>
          </cell>
        </row>
        <row r="381">
          <cell r="A381">
            <v>3364</v>
          </cell>
        </row>
        <row r="382">
          <cell r="A382">
            <v>3365</v>
          </cell>
        </row>
        <row r="383">
          <cell r="A383">
            <v>3366</v>
          </cell>
        </row>
        <row r="384">
          <cell r="A384">
            <v>3367</v>
          </cell>
        </row>
        <row r="385">
          <cell r="A385">
            <v>3368</v>
          </cell>
        </row>
        <row r="386">
          <cell r="A386">
            <v>3369</v>
          </cell>
        </row>
        <row r="387">
          <cell r="A387">
            <v>3370</v>
          </cell>
        </row>
        <row r="388">
          <cell r="A388">
            <v>3371</v>
          </cell>
        </row>
        <row r="389">
          <cell r="A389">
            <v>3372</v>
          </cell>
        </row>
        <row r="390">
          <cell r="A390">
            <v>3373</v>
          </cell>
        </row>
        <row r="391">
          <cell r="A391">
            <v>3374</v>
          </cell>
        </row>
        <row r="392">
          <cell r="A392">
            <v>3375</v>
          </cell>
        </row>
        <row r="393">
          <cell r="A393">
            <v>3376</v>
          </cell>
        </row>
        <row r="394">
          <cell r="A394">
            <v>3377</v>
          </cell>
        </row>
        <row r="395">
          <cell r="A395">
            <v>3378</v>
          </cell>
        </row>
        <row r="396">
          <cell r="A396">
            <v>3379</v>
          </cell>
        </row>
        <row r="397">
          <cell r="A397">
            <v>3380</v>
          </cell>
        </row>
        <row r="398">
          <cell r="A398">
            <v>3381</v>
          </cell>
        </row>
        <row r="399">
          <cell r="A399">
            <v>3382</v>
          </cell>
        </row>
        <row r="400">
          <cell r="A400">
            <v>3383</v>
          </cell>
        </row>
        <row r="401">
          <cell r="A401">
            <v>3384</v>
          </cell>
        </row>
        <row r="402">
          <cell r="A402">
            <v>3385</v>
          </cell>
        </row>
        <row r="403">
          <cell r="A403">
            <v>3386</v>
          </cell>
        </row>
        <row r="404">
          <cell r="A404">
            <v>3387</v>
          </cell>
        </row>
        <row r="405">
          <cell r="A405">
            <v>3388</v>
          </cell>
        </row>
        <row r="406">
          <cell r="A406">
            <v>3389</v>
          </cell>
        </row>
        <row r="407">
          <cell r="A407">
            <v>3390</v>
          </cell>
        </row>
        <row r="408">
          <cell r="A408">
            <v>3391</v>
          </cell>
        </row>
        <row r="409">
          <cell r="A409">
            <v>3392</v>
          </cell>
        </row>
        <row r="410">
          <cell r="A410">
            <v>3393</v>
          </cell>
        </row>
        <row r="411">
          <cell r="A411">
            <v>3394</v>
          </cell>
        </row>
        <row r="412">
          <cell r="A412">
            <v>3395</v>
          </cell>
        </row>
        <row r="413">
          <cell r="A413">
            <v>3396</v>
          </cell>
        </row>
        <row r="414">
          <cell r="A414">
            <v>3397</v>
          </cell>
        </row>
        <row r="415">
          <cell r="A415">
            <v>3398</v>
          </cell>
        </row>
        <row r="416">
          <cell r="A416">
            <v>3399</v>
          </cell>
        </row>
        <row r="417">
          <cell r="A417">
            <v>3400</v>
          </cell>
        </row>
        <row r="418">
          <cell r="A418">
            <v>3401</v>
          </cell>
        </row>
        <row r="419">
          <cell r="A419">
            <v>3402</v>
          </cell>
        </row>
        <row r="420">
          <cell r="A420">
            <v>3403</v>
          </cell>
        </row>
        <row r="421">
          <cell r="A421">
            <v>3404</v>
          </cell>
        </row>
        <row r="422">
          <cell r="A422">
            <v>3405</v>
          </cell>
        </row>
        <row r="423">
          <cell r="A423">
            <v>3406</v>
          </cell>
        </row>
        <row r="424">
          <cell r="A424">
            <v>3407</v>
          </cell>
        </row>
        <row r="425">
          <cell r="A425">
            <v>3408</v>
          </cell>
        </row>
        <row r="426">
          <cell r="A426">
            <v>3409</v>
          </cell>
        </row>
        <row r="429">
          <cell r="A429">
            <v>4000</v>
          </cell>
        </row>
        <row r="430">
          <cell r="A430">
            <v>4001</v>
          </cell>
        </row>
        <row r="431">
          <cell r="A431">
            <v>4002</v>
          </cell>
        </row>
        <row r="432">
          <cell r="A432">
            <v>4003</v>
          </cell>
        </row>
        <row r="433">
          <cell r="A433">
            <v>4004</v>
          </cell>
        </row>
        <row r="434">
          <cell r="A434">
            <v>4005</v>
          </cell>
        </row>
        <row r="435">
          <cell r="A435">
            <v>4006</v>
          </cell>
        </row>
        <row r="436">
          <cell r="A436">
            <v>4007</v>
          </cell>
        </row>
        <row r="437">
          <cell r="A437">
            <v>4008</v>
          </cell>
        </row>
        <row r="438">
          <cell r="A438">
            <v>4009</v>
          </cell>
        </row>
        <row r="439">
          <cell r="A439">
            <v>4010</v>
          </cell>
        </row>
        <row r="440">
          <cell r="A440">
            <v>4011</v>
          </cell>
        </row>
        <row r="441">
          <cell r="A441">
            <v>4012</v>
          </cell>
        </row>
        <row r="442">
          <cell r="A442">
            <v>4013</v>
          </cell>
        </row>
        <row r="443">
          <cell r="A443">
            <v>4014</v>
          </cell>
        </row>
        <row r="444">
          <cell r="A444">
            <v>4015</v>
          </cell>
        </row>
        <row r="445">
          <cell r="A445">
            <v>4016</v>
          </cell>
        </row>
        <row r="447">
          <cell r="A447">
            <v>4100</v>
          </cell>
        </row>
        <row r="448">
          <cell r="A448">
            <v>4101</v>
          </cell>
        </row>
        <row r="449">
          <cell r="A449">
            <v>4102</v>
          </cell>
        </row>
        <row r="450">
          <cell r="A450">
            <v>4103</v>
          </cell>
        </row>
        <row r="451">
          <cell r="A451">
            <v>4104</v>
          </cell>
        </row>
        <row r="452">
          <cell r="A452">
            <v>4105</v>
          </cell>
        </row>
        <row r="453">
          <cell r="A453">
            <v>4106</v>
          </cell>
        </row>
        <row r="454">
          <cell r="A454">
            <v>4107</v>
          </cell>
        </row>
        <row r="455">
          <cell r="A455">
            <v>4108</v>
          </cell>
        </row>
        <row r="456">
          <cell r="A456">
            <v>4109</v>
          </cell>
        </row>
        <row r="457">
          <cell r="A457">
            <v>4110</v>
          </cell>
        </row>
        <row r="458">
          <cell r="A458">
            <v>4111</v>
          </cell>
        </row>
        <row r="459">
          <cell r="A459">
            <v>4112</v>
          </cell>
        </row>
        <row r="460">
          <cell r="A460">
            <v>4113</v>
          </cell>
        </row>
        <row r="461">
          <cell r="A461">
            <v>4114</v>
          </cell>
        </row>
        <row r="462">
          <cell r="A462">
            <v>4115</v>
          </cell>
        </row>
        <row r="463">
          <cell r="A463">
            <v>4116</v>
          </cell>
        </row>
        <row r="464">
          <cell r="A464">
            <v>4117</v>
          </cell>
        </row>
        <row r="465">
          <cell r="A465">
            <v>4118</v>
          </cell>
        </row>
        <row r="466">
          <cell r="A466">
            <v>4119</v>
          </cell>
        </row>
        <row r="467">
          <cell r="A467">
            <v>4120</v>
          </cell>
        </row>
        <row r="468">
          <cell r="A468">
            <v>4121</v>
          </cell>
        </row>
        <row r="469">
          <cell r="A469">
            <v>4122</v>
          </cell>
        </row>
        <row r="470">
          <cell r="A470">
            <v>4123</v>
          </cell>
        </row>
        <row r="473">
          <cell r="A473">
            <v>4200</v>
          </cell>
        </row>
        <row r="474">
          <cell r="A474">
            <v>4201</v>
          </cell>
        </row>
        <row r="475">
          <cell r="A475">
            <v>4202</v>
          </cell>
        </row>
        <row r="476">
          <cell r="A476">
            <v>4203</v>
          </cell>
        </row>
        <row r="477">
          <cell r="A477">
            <v>4204</v>
          </cell>
        </row>
        <row r="478">
          <cell r="A478">
            <v>4205</v>
          </cell>
        </row>
        <row r="479">
          <cell r="A479">
            <v>4206</v>
          </cell>
        </row>
        <row r="480">
          <cell r="A480">
            <v>4207</v>
          </cell>
        </row>
        <row r="481">
          <cell r="A481">
            <v>4208</v>
          </cell>
        </row>
        <row r="482">
          <cell r="A482">
            <v>4209</v>
          </cell>
        </row>
        <row r="483">
          <cell r="A483">
            <v>4210</v>
          </cell>
        </row>
        <row r="484">
          <cell r="A484">
            <v>4211</v>
          </cell>
        </row>
        <row r="485">
          <cell r="A485">
            <v>4212</v>
          </cell>
        </row>
        <row r="486">
          <cell r="A486">
            <v>4213</v>
          </cell>
        </row>
        <row r="487">
          <cell r="A487">
            <v>4214</v>
          </cell>
        </row>
        <row r="488">
          <cell r="A488">
            <v>4215</v>
          </cell>
        </row>
        <row r="489">
          <cell r="A489">
            <v>4216</v>
          </cell>
        </row>
        <row r="490">
          <cell r="A490">
            <v>4217</v>
          </cell>
        </row>
        <row r="491">
          <cell r="A491">
            <v>4218</v>
          </cell>
        </row>
        <row r="492">
          <cell r="A492">
            <v>4219</v>
          </cell>
        </row>
        <row r="493">
          <cell r="A493">
            <v>4220</v>
          </cell>
        </row>
        <row r="494">
          <cell r="A494">
            <v>4221</v>
          </cell>
        </row>
        <row r="495">
          <cell r="A495">
            <v>4222</v>
          </cell>
        </row>
        <row r="496">
          <cell r="A496">
            <v>4223</v>
          </cell>
        </row>
        <row r="497">
          <cell r="A497">
            <v>4224</v>
          </cell>
        </row>
        <row r="498">
          <cell r="A498">
            <v>4225</v>
          </cell>
        </row>
        <row r="499">
          <cell r="A499">
            <v>4226</v>
          </cell>
        </row>
        <row r="500">
          <cell r="A500">
            <v>4227</v>
          </cell>
        </row>
        <row r="501">
          <cell r="A501">
            <v>4228</v>
          </cell>
        </row>
        <row r="502">
          <cell r="A502">
            <v>4229</v>
          </cell>
        </row>
        <row r="503">
          <cell r="A503">
            <v>4230</v>
          </cell>
        </row>
        <row r="504">
          <cell r="A504">
            <v>4231</v>
          </cell>
        </row>
        <row r="505">
          <cell r="A505">
            <v>4232</v>
          </cell>
        </row>
        <row r="506">
          <cell r="A506">
            <v>4233</v>
          </cell>
        </row>
        <row r="507">
          <cell r="A507">
            <v>4234</v>
          </cell>
        </row>
        <row r="508">
          <cell r="A508">
            <v>4235</v>
          </cell>
        </row>
        <row r="509">
          <cell r="A509">
            <v>4236</v>
          </cell>
        </row>
        <row r="510">
          <cell r="A510">
            <v>4237</v>
          </cell>
        </row>
        <row r="511">
          <cell r="A511">
            <v>4238</v>
          </cell>
        </row>
        <row r="512">
          <cell r="A512">
            <v>4239</v>
          </cell>
        </row>
        <row r="513">
          <cell r="A513">
            <v>4240</v>
          </cell>
        </row>
        <row r="514">
          <cell r="A514">
            <v>4241</v>
          </cell>
        </row>
        <row r="515">
          <cell r="A515">
            <v>4242</v>
          </cell>
        </row>
        <row r="516">
          <cell r="A516">
            <v>4243</v>
          </cell>
        </row>
        <row r="517">
          <cell r="A517">
            <v>4244</v>
          </cell>
        </row>
        <row r="518">
          <cell r="A518">
            <v>4245</v>
          </cell>
        </row>
        <row r="519">
          <cell r="A519">
            <v>4246</v>
          </cell>
        </row>
        <row r="520">
          <cell r="A520">
            <v>4247</v>
          </cell>
        </row>
        <row r="521">
          <cell r="A521">
            <v>4248</v>
          </cell>
        </row>
        <row r="522">
          <cell r="A522">
            <v>4249</v>
          </cell>
        </row>
        <row r="523">
          <cell r="A523">
            <v>4250</v>
          </cell>
        </row>
        <row r="524">
          <cell r="A524">
            <v>4251</v>
          </cell>
        </row>
        <row r="525">
          <cell r="A525">
            <v>4252</v>
          </cell>
        </row>
        <row r="526">
          <cell r="A526">
            <v>4253</v>
          </cell>
        </row>
        <row r="527">
          <cell r="A527">
            <v>4254</v>
          </cell>
        </row>
        <row r="528">
          <cell r="A528">
            <v>4255</v>
          </cell>
        </row>
        <row r="529">
          <cell r="A529">
            <v>4256</v>
          </cell>
        </row>
        <row r="530">
          <cell r="A530">
            <v>4257</v>
          </cell>
        </row>
        <row r="531">
          <cell r="A531">
            <v>4258</v>
          </cell>
        </row>
        <row r="532">
          <cell r="A532">
            <v>4259</v>
          </cell>
        </row>
        <row r="533">
          <cell r="A533">
            <v>4260</v>
          </cell>
        </row>
        <row r="534">
          <cell r="A534">
            <v>4261</v>
          </cell>
        </row>
        <row r="535">
          <cell r="A535">
            <v>4262</v>
          </cell>
        </row>
        <row r="536">
          <cell r="A536">
            <v>4263</v>
          </cell>
        </row>
        <row r="537">
          <cell r="A537">
            <v>4264</v>
          </cell>
        </row>
        <row r="540">
          <cell r="A540">
            <v>5000</v>
          </cell>
        </row>
        <row r="541">
          <cell r="A541">
            <v>5001</v>
          </cell>
        </row>
        <row r="542">
          <cell r="A542">
            <v>5002</v>
          </cell>
        </row>
        <row r="543">
          <cell r="A543">
            <v>5003</v>
          </cell>
        </row>
        <row r="544">
          <cell r="A544">
            <v>5004</v>
          </cell>
        </row>
        <row r="545">
          <cell r="A545">
            <v>5005</v>
          </cell>
        </row>
        <row r="546">
          <cell r="A546">
            <v>5006</v>
          </cell>
        </row>
        <row r="547">
          <cell r="A547">
            <v>5007</v>
          </cell>
        </row>
        <row r="548">
          <cell r="A548">
            <v>5008</v>
          </cell>
        </row>
        <row r="549">
          <cell r="A549">
            <v>5009</v>
          </cell>
        </row>
        <row r="550">
          <cell r="A550">
            <v>5010</v>
          </cell>
        </row>
        <row r="551">
          <cell r="A551">
            <v>5011</v>
          </cell>
        </row>
        <row r="552">
          <cell r="A552">
            <v>5012</v>
          </cell>
        </row>
        <row r="553">
          <cell r="A553">
            <v>5013</v>
          </cell>
        </row>
        <row r="554">
          <cell r="A554">
            <v>5014</v>
          </cell>
        </row>
        <row r="555">
          <cell r="A555">
            <v>5015</v>
          </cell>
        </row>
        <row r="556">
          <cell r="A556">
            <v>5016</v>
          </cell>
        </row>
        <row r="557">
          <cell r="A557">
            <v>5017</v>
          </cell>
        </row>
        <row r="559">
          <cell r="A559">
            <v>5100</v>
          </cell>
        </row>
        <row r="560">
          <cell r="A560">
            <v>5101</v>
          </cell>
        </row>
        <row r="561">
          <cell r="A561">
            <v>5102</v>
          </cell>
        </row>
        <row r="562">
          <cell r="A562">
            <v>5103</v>
          </cell>
        </row>
        <row r="563">
          <cell r="A563">
            <v>5104</v>
          </cell>
        </row>
        <row r="564">
          <cell r="A564">
            <v>5105</v>
          </cell>
        </row>
        <row r="565">
          <cell r="A565">
            <v>5106</v>
          </cell>
        </row>
        <row r="566">
          <cell r="A566">
            <v>5107</v>
          </cell>
        </row>
        <row r="567">
          <cell r="A567">
            <v>5108</v>
          </cell>
        </row>
        <row r="568">
          <cell r="A568">
            <v>5109</v>
          </cell>
        </row>
        <row r="569">
          <cell r="A569">
            <v>5110</v>
          </cell>
        </row>
        <row r="570">
          <cell r="A570">
            <v>5111</v>
          </cell>
        </row>
        <row r="571">
          <cell r="A571">
            <v>5112</v>
          </cell>
        </row>
        <row r="572">
          <cell r="A572">
            <v>5113</v>
          </cell>
        </row>
        <row r="573">
          <cell r="A573">
            <v>5114</v>
          </cell>
        </row>
        <row r="574">
          <cell r="A574">
            <v>5115</v>
          </cell>
        </row>
        <row r="575">
          <cell r="A575">
            <v>5116</v>
          </cell>
        </row>
        <row r="576">
          <cell r="A576">
            <v>5117</v>
          </cell>
        </row>
        <row r="577">
          <cell r="A577">
            <v>5118</v>
          </cell>
        </row>
        <row r="579">
          <cell r="A579">
            <v>5200</v>
          </cell>
        </row>
        <row r="580">
          <cell r="A580">
            <v>5201</v>
          </cell>
        </row>
        <row r="581">
          <cell r="A581">
            <v>5202</v>
          </cell>
        </row>
        <row r="582">
          <cell r="A582">
            <v>5203</v>
          </cell>
        </row>
        <row r="583">
          <cell r="A583">
            <v>5204</v>
          </cell>
        </row>
        <row r="584">
          <cell r="A584">
            <v>5205</v>
          </cell>
        </row>
        <row r="585">
          <cell r="A585">
            <v>5206</v>
          </cell>
        </row>
        <row r="586">
          <cell r="A586">
            <v>5207</v>
          </cell>
        </row>
        <row r="587">
          <cell r="A587">
            <v>5208</v>
          </cell>
        </row>
        <row r="588">
          <cell r="A588">
            <v>5209</v>
          </cell>
        </row>
        <row r="589">
          <cell r="A589">
            <v>5210</v>
          </cell>
        </row>
        <row r="590">
          <cell r="A590">
            <v>5211</v>
          </cell>
        </row>
        <row r="591">
          <cell r="A591">
            <v>5212</v>
          </cell>
        </row>
        <row r="592">
          <cell r="A592">
            <v>5213</v>
          </cell>
        </row>
        <row r="593">
          <cell r="A593">
            <v>5214</v>
          </cell>
        </row>
        <row r="594">
          <cell r="A594">
            <v>5215</v>
          </cell>
        </row>
        <row r="595">
          <cell r="A595">
            <v>5216</v>
          </cell>
        </row>
        <row r="596">
          <cell r="A596">
            <v>5217</v>
          </cell>
        </row>
        <row r="597">
          <cell r="A597">
            <v>5218</v>
          </cell>
        </row>
        <row r="598">
          <cell r="A598">
            <v>5219</v>
          </cell>
        </row>
        <row r="599">
          <cell r="A599">
            <v>5220</v>
          </cell>
        </row>
        <row r="600">
          <cell r="A600">
            <v>5221</v>
          </cell>
        </row>
        <row r="601">
          <cell r="A601">
            <v>5222</v>
          </cell>
        </row>
        <row r="602">
          <cell r="A602">
            <v>5223</v>
          </cell>
        </row>
        <row r="603">
          <cell r="A603">
            <v>5224</v>
          </cell>
        </row>
        <row r="604">
          <cell r="A604">
            <v>5225</v>
          </cell>
        </row>
        <row r="605">
          <cell r="A605">
            <v>5226</v>
          </cell>
        </row>
        <row r="606">
          <cell r="A606">
            <v>5227</v>
          </cell>
        </row>
        <row r="607">
          <cell r="A607">
            <v>5228</v>
          </cell>
        </row>
        <row r="608">
          <cell r="A608">
            <v>5229</v>
          </cell>
        </row>
        <row r="609">
          <cell r="A609">
            <v>5230</v>
          </cell>
        </row>
        <row r="610">
          <cell r="A610">
            <v>5231</v>
          </cell>
        </row>
        <row r="611">
          <cell r="A611">
            <v>5232</v>
          </cell>
        </row>
        <row r="612">
          <cell r="A612">
            <v>5233</v>
          </cell>
        </row>
        <row r="613">
          <cell r="A613">
            <v>5234</v>
          </cell>
        </row>
        <row r="614">
          <cell r="A614">
            <v>5235</v>
          </cell>
        </row>
        <row r="615">
          <cell r="A615">
            <v>5236</v>
          </cell>
        </row>
        <row r="616">
          <cell r="A616">
            <v>5237</v>
          </cell>
        </row>
        <row r="617">
          <cell r="A617">
            <v>5238</v>
          </cell>
        </row>
        <row r="618">
          <cell r="A618">
            <v>5239</v>
          </cell>
        </row>
        <row r="619">
          <cell r="A619">
            <v>5240</v>
          </cell>
        </row>
        <row r="620">
          <cell r="A620">
            <v>5241</v>
          </cell>
        </row>
        <row r="621">
          <cell r="A621">
            <v>5242</v>
          </cell>
        </row>
        <row r="622">
          <cell r="A622">
            <v>5243</v>
          </cell>
        </row>
        <row r="623">
          <cell r="A623">
            <v>5244</v>
          </cell>
        </row>
        <row r="624">
          <cell r="A624">
            <v>5245</v>
          </cell>
        </row>
        <row r="625">
          <cell r="A625">
            <v>5246</v>
          </cell>
        </row>
        <row r="626">
          <cell r="A626">
            <v>5247</v>
          </cell>
        </row>
        <row r="627">
          <cell r="A627">
            <v>5248</v>
          </cell>
        </row>
        <row r="628">
          <cell r="A628">
            <v>5249</v>
          </cell>
        </row>
        <row r="629">
          <cell r="A629">
            <v>5250</v>
          </cell>
        </row>
        <row r="630">
          <cell r="A630">
            <v>5251</v>
          </cell>
        </row>
        <row r="631">
          <cell r="A631">
            <v>5252</v>
          </cell>
        </row>
        <row r="632">
          <cell r="A632">
            <v>5253</v>
          </cell>
        </row>
        <row r="633">
          <cell r="A633">
            <v>5254</v>
          </cell>
        </row>
        <row r="634">
          <cell r="A634">
            <v>5255</v>
          </cell>
        </row>
        <row r="635">
          <cell r="A635">
            <v>5256</v>
          </cell>
        </row>
        <row r="636">
          <cell r="A636">
            <v>5257</v>
          </cell>
        </row>
        <row r="637">
          <cell r="A637">
            <v>5258</v>
          </cell>
        </row>
        <row r="640">
          <cell r="A640">
            <v>6000</v>
          </cell>
        </row>
        <row r="641">
          <cell r="A641">
            <v>6001</v>
          </cell>
        </row>
        <row r="642">
          <cell r="A642">
            <v>6002</v>
          </cell>
        </row>
        <row r="643">
          <cell r="A643">
            <v>6003</v>
          </cell>
        </row>
        <row r="644">
          <cell r="A644">
            <v>6004</v>
          </cell>
        </row>
        <row r="645">
          <cell r="A645">
            <v>6005</v>
          </cell>
        </row>
        <row r="646">
          <cell r="A646">
            <v>6006</v>
          </cell>
        </row>
        <row r="647">
          <cell r="A647">
            <v>6007</v>
          </cell>
        </row>
        <row r="648">
          <cell r="A648">
            <v>6008</v>
          </cell>
        </row>
        <row r="649">
          <cell r="A649">
            <v>6009</v>
          </cell>
        </row>
        <row r="650">
          <cell r="A650">
            <v>6010</v>
          </cell>
        </row>
        <row r="651">
          <cell r="A651">
            <v>6011</v>
          </cell>
        </row>
        <row r="652">
          <cell r="A652">
            <v>6012</v>
          </cell>
        </row>
        <row r="653">
          <cell r="A653">
            <v>6013</v>
          </cell>
        </row>
        <row r="654">
          <cell r="A654">
            <v>6014</v>
          </cell>
        </row>
        <row r="655">
          <cell r="A655">
            <v>6015</v>
          </cell>
        </row>
        <row r="656">
          <cell r="A656">
            <v>6016</v>
          </cell>
        </row>
        <row r="657">
          <cell r="A657">
            <v>6017</v>
          </cell>
        </row>
        <row r="658">
          <cell r="A658">
            <v>6018</v>
          </cell>
        </row>
        <row r="659">
          <cell r="A659">
            <v>6019</v>
          </cell>
        </row>
        <row r="661">
          <cell r="A661">
            <v>7000</v>
          </cell>
        </row>
        <row r="662">
          <cell r="A662">
            <v>7001</v>
          </cell>
        </row>
        <row r="663">
          <cell r="A663">
            <v>7002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OI 09"/>
      <sheetName val="RC-GC-022"/>
      <sheetName val="General"/>
      <sheetName val="Consultoria"/>
      <sheetName val="INDICE"/>
      <sheetName val="EB5Y6"/>
      <sheetName val="C.REVICAM"/>
      <sheetName val="REVI C15"/>
      <sheetName val="OPGEN 56"/>
      <sheetName val="OPTEB 56"/>
      <sheetName val="REPO MULTI"/>
      <sheetName val="EQ.RES.EB3"/>
      <sheetName val="CONTRU EB6"/>
      <sheetName val="L INPULSIÓN"/>
      <sheetName val="SUMI"/>
      <sheetName val="PLUVIAL"/>
      <sheetName val="C15 1517"/>
      <sheetName val="C15 12C15"/>
      <sheetName val="SAN 2MARZO"/>
      <sheetName val="Kra7 18-21"/>
      <sheetName val="Detras SAO"/>
      <sheetName val="DIVIDIVI"/>
      <sheetName val="COL 31 OSTUBRE"/>
      <sheetName val="SAN JUDAS"/>
      <sheetName val="31 OCTUBRE"/>
      <sheetName val="VFATIMA(2)"/>
      <sheetName val="VFATIMA1"/>
      <sheetName val="CUELLAR"/>
      <sheetName val="C15 78"/>
      <sheetName val="K15 1014A"/>
      <sheetName val="C11 1015"/>
      <sheetName val="C12 1C6"/>
      <sheetName val="K8 1415"/>
      <sheetName val="K7 1214A"/>
      <sheetName val="C12 K710"/>
      <sheetName val="LA 14A"/>
      <sheetName val="C7 K47"/>
      <sheetName val="C7 K715"/>
      <sheetName val="K1C 2-4"/>
      <sheetName val="C1011 K35"/>
      <sheetName val="K2 C79"/>
      <sheetName val="C9 K23"/>
      <sheetName val="T 395"/>
      <sheetName val="C7 IBIC"/>
      <sheetName val="C57 K12"/>
      <sheetName val="C3 BIS"/>
      <sheetName val="C4 K7"/>
      <sheetName val="76 Y 77"/>
      <sheetName val="C5 K 9Y11"/>
      <sheetName val="ARRIBA (2)"/>
      <sheetName val="C 5 8-9"/>
      <sheetName val="ARRIBA (1A)"/>
      <sheetName val="K45 C13"/>
      <sheetName val="VILLA SHARIN"/>
      <sheetName val="TUNAS"/>
      <sheetName val="ABAJOAL"/>
    </sheetNames>
    <sheetDataSet>
      <sheetData sheetId="0" refreshError="1"/>
      <sheetData sheetId="1" refreshError="1"/>
      <sheetData sheetId="2" refreshError="1">
        <row r="5">
          <cell r="A5">
            <v>1000</v>
          </cell>
        </row>
        <row r="6">
          <cell r="A6">
            <v>1001</v>
          </cell>
        </row>
        <row r="7">
          <cell r="A7">
            <v>1002</v>
          </cell>
        </row>
        <row r="8">
          <cell r="A8">
            <v>1003</v>
          </cell>
        </row>
        <row r="9">
          <cell r="A9">
            <v>1004</v>
          </cell>
        </row>
        <row r="10">
          <cell r="A10">
            <v>1005</v>
          </cell>
        </row>
        <row r="11">
          <cell r="A11">
            <v>1006</v>
          </cell>
        </row>
        <row r="13">
          <cell r="A13">
            <v>1100</v>
          </cell>
        </row>
        <row r="14">
          <cell r="A14">
            <v>1101</v>
          </cell>
        </row>
        <row r="15">
          <cell r="A15">
            <v>1102</v>
          </cell>
        </row>
        <row r="16">
          <cell r="A16">
            <v>1103</v>
          </cell>
        </row>
        <row r="17">
          <cell r="A17">
            <v>1104</v>
          </cell>
        </row>
        <row r="18">
          <cell r="A18">
            <v>1105</v>
          </cell>
        </row>
        <row r="19">
          <cell r="A19">
            <v>1106</v>
          </cell>
        </row>
        <row r="20">
          <cell r="A20">
            <v>1107</v>
          </cell>
        </row>
        <row r="21">
          <cell r="A21">
            <v>1108</v>
          </cell>
        </row>
        <row r="22">
          <cell r="A22">
            <v>1109</v>
          </cell>
        </row>
        <row r="23">
          <cell r="A23">
            <v>1110</v>
          </cell>
        </row>
        <row r="26">
          <cell r="A26">
            <v>2000</v>
          </cell>
        </row>
        <row r="27">
          <cell r="A27">
            <v>2001</v>
          </cell>
        </row>
        <row r="28">
          <cell r="A28">
            <v>2002</v>
          </cell>
        </row>
        <row r="29">
          <cell r="A29">
            <v>2003</v>
          </cell>
        </row>
        <row r="30">
          <cell r="A30">
            <v>2300</v>
          </cell>
        </row>
        <row r="31">
          <cell r="A31">
            <v>2301</v>
          </cell>
        </row>
        <row r="32">
          <cell r="A32">
            <v>2302</v>
          </cell>
        </row>
        <row r="33">
          <cell r="A33">
            <v>2303</v>
          </cell>
        </row>
        <row r="34">
          <cell r="A34">
            <v>2304</v>
          </cell>
        </row>
        <row r="35">
          <cell r="A35">
            <v>2305</v>
          </cell>
        </row>
        <row r="36">
          <cell r="A36">
            <v>2400</v>
          </cell>
        </row>
        <row r="37">
          <cell r="A37">
            <v>2401</v>
          </cell>
        </row>
        <row r="40">
          <cell r="A40">
            <v>3000</v>
          </cell>
        </row>
        <row r="41">
          <cell r="A41">
            <v>3001</v>
          </cell>
        </row>
        <row r="42">
          <cell r="A42">
            <v>3002</v>
          </cell>
        </row>
        <row r="43">
          <cell r="A43">
            <v>3003</v>
          </cell>
        </row>
        <row r="44">
          <cell r="A44">
            <v>3004</v>
          </cell>
        </row>
        <row r="45">
          <cell r="A45">
            <v>3005</v>
          </cell>
        </row>
        <row r="46">
          <cell r="A46">
            <v>3006</v>
          </cell>
        </row>
        <row r="47">
          <cell r="A47">
            <v>3007</v>
          </cell>
        </row>
        <row r="48">
          <cell r="A48">
            <v>3008</v>
          </cell>
        </row>
        <row r="49">
          <cell r="A49">
            <v>3009</v>
          </cell>
        </row>
        <row r="50">
          <cell r="A50">
            <v>3010</v>
          </cell>
        </row>
        <row r="51">
          <cell r="A51">
            <v>3011</v>
          </cell>
        </row>
        <row r="52">
          <cell r="A52">
            <v>3012</v>
          </cell>
        </row>
        <row r="53">
          <cell r="A53">
            <v>3013</v>
          </cell>
        </row>
        <row r="54">
          <cell r="A54">
            <v>3014</v>
          </cell>
        </row>
        <row r="59">
          <cell r="A59">
            <v>3015</v>
          </cell>
        </row>
        <row r="60">
          <cell r="A60">
            <v>3016</v>
          </cell>
        </row>
        <row r="61">
          <cell r="A61">
            <v>3017</v>
          </cell>
        </row>
        <row r="62">
          <cell r="A62">
            <v>3018</v>
          </cell>
        </row>
        <row r="63">
          <cell r="A63">
            <v>3019</v>
          </cell>
        </row>
        <row r="64">
          <cell r="A64">
            <v>3020</v>
          </cell>
        </row>
        <row r="65">
          <cell r="A65">
            <v>3021</v>
          </cell>
        </row>
        <row r="66">
          <cell r="A66">
            <v>3022</v>
          </cell>
        </row>
        <row r="67">
          <cell r="A67">
            <v>3023</v>
          </cell>
        </row>
        <row r="68">
          <cell r="A68">
            <v>3024</v>
          </cell>
        </row>
        <row r="69">
          <cell r="A69">
            <v>3025</v>
          </cell>
        </row>
        <row r="70">
          <cell r="A70">
            <v>3026</v>
          </cell>
        </row>
        <row r="71">
          <cell r="A71">
            <v>3027</v>
          </cell>
        </row>
        <row r="72">
          <cell r="A72">
            <v>3028</v>
          </cell>
        </row>
        <row r="73">
          <cell r="A73">
            <v>3029</v>
          </cell>
        </row>
        <row r="74">
          <cell r="A74">
            <v>3030</v>
          </cell>
        </row>
        <row r="75">
          <cell r="A75">
            <v>3031</v>
          </cell>
        </row>
        <row r="76">
          <cell r="A76">
            <v>3032</v>
          </cell>
        </row>
        <row r="77">
          <cell r="A77">
            <v>3033</v>
          </cell>
        </row>
        <row r="78">
          <cell r="A78">
            <v>3034</v>
          </cell>
        </row>
        <row r="79">
          <cell r="A79">
            <v>3035</v>
          </cell>
        </row>
        <row r="80">
          <cell r="A80">
            <v>3036</v>
          </cell>
        </row>
        <row r="81">
          <cell r="A81">
            <v>3037</v>
          </cell>
        </row>
        <row r="82">
          <cell r="A82">
            <v>3038</v>
          </cell>
        </row>
        <row r="83">
          <cell r="A83">
            <v>3039</v>
          </cell>
        </row>
        <row r="84">
          <cell r="A84">
            <v>3040</v>
          </cell>
        </row>
        <row r="85">
          <cell r="A85">
            <v>3041</v>
          </cell>
        </row>
        <row r="86">
          <cell r="A86">
            <v>3042</v>
          </cell>
        </row>
        <row r="87">
          <cell r="A87">
            <v>3043</v>
          </cell>
        </row>
        <row r="88">
          <cell r="A88">
            <v>3044</v>
          </cell>
        </row>
        <row r="89">
          <cell r="A89">
            <v>3045</v>
          </cell>
        </row>
        <row r="90">
          <cell r="A90">
            <v>3046</v>
          </cell>
        </row>
        <row r="91">
          <cell r="A91">
            <v>3047</v>
          </cell>
        </row>
        <row r="92">
          <cell r="A92">
            <v>3048</v>
          </cell>
        </row>
        <row r="93">
          <cell r="A93">
            <v>3049</v>
          </cell>
        </row>
        <row r="94">
          <cell r="A94">
            <v>3050</v>
          </cell>
        </row>
        <row r="95">
          <cell r="A95">
            <v>3051</v>
          </cell>
        </row>
        <row r="96">
          <cell r="A96">
            <v>3052</v>
          </cell>
        </row>
        <row r="97">
          <cell r="A97">
            <v>3053</v>
          </cell>
        </row>
        <row r="98">
          <cell r="A98">
            <v>3054</v>
          </cell>
        </row>
        <row r="99">
          <cell r="A99">
            <v>3055</v>
          </cell>
        </row>
        <row r="100">
          <cell r="A100">
            <v>3056</v>
          </cell>
        </row>
        <row r="101">
          <cell r="A101">
            <v>3057</v>
          </cell>
        </row>
        <row r="102">
          <cell r="A102">
            <v>3058</v>
          </cell>
        </row>
        <row r="103">
          <cell r="A103">
            <v>3059</v>
          </cell>
        </row>
        <row r="104">
          <cell r="A104">
            <v>3060</v>
          </cell>
        </row>
        <row r="105">
          <cell r="A105">
            <v>3061</v>
          </cell>
        </row>
        <row r="106">
          <cell r="A106">
            <v>3062</v>
          </cell>
        </row>
        <row r="107">
          <cell r="A107">
            <v>3063</v>
          </cell>
        </row>
        <row r="108">
          <cell r="A108">
            <v>3064</v>
          </cell>
        </row>
        <row r="109">
          <cell r="A109">
            <v>3065</v>
          </cell>
        </row>
        <row r="110">
          <cell r="A110">
            <v>3066</v>
          </cell>
        </row>
        <row r="111">
          <cell r="A111">
            <v>3067</v>
          </cell>
        </row>
        <row r="112">
          <cell r="A112">
            <v>3068</v>
          </cell>
        </row>
        <row r="113">
          <cell r="A113">
            <v>3069</v>
          </cell>
        </row>
        <row r="114">
          <cell r="A114">
            <v>3070</v>
          </cell>
        </row>
        <row r="115">
          <cell r="A115">
            <v>3071</v>
          </cell>
        </row>
        <row r="116">
          <cell r="A116">
            <v>3072</v>
          </cell>
        </row>
        <row r="117">
          <cell r="A117">
            <v>3073</v>
          </cell>
        </row>
        <row r="119">
          <cell r="A119">
            <v>3100</v>
          </cell>
        </row>
        <row r="120">
          <cell r="A120">
            <v>3101</v>
          </cell>
        </row>
        <row r="121">
          <cell r="A121">
            <v>3102</v>
          </cell>
        </row>
        <row r="122">
          <cell r="A122">
            <v>3103</v>
          </cell>
        </row>
        <row r="123">
          <cell r="A123">
            <v>3104</v>
          </cell>
        </row>
        <row r="124">
          <cell r="A124">
            <v>3105</v>
          </cell>
        </row>
        <row r="125">
          <cell r="A125">
            <v>3106</v>
          </cell>
        </row>
        <row r="126">
          <cell r="A126">
            <v>3107</v>
          </cell>
        </row>
        <row r="127">
          <cell r="A127">
            <v>3108</v>
          </cell>
        </row>
        <row r="128">
          <cell r="A128">
            <v>3109</v>
          </cell>
        </row>
        <row r="129">
          <cell r="A129">
            <v>3110</v>
          </cell>
        </row>
        <row r="130">
          <cell r="A130">
            <v>3111</v>
          </cell>
        </row>
        <row r="131">
          <cell r="A131">
            <v>3112</v>
          </cell>
        </row>
        <row r="132">
          <cell r="A132">
            <v>3113</v>
          </cell>
        </row>
        <row r="133">
          <cell r="A133">
            <v>3114</v>
          </cell>
        </row>
        <row r="134">
          <cell r="A134">
            <v>3115</v>
          </cell>
        </row>
        <row r="135">
          <cell r="A135">
            <v>3116</v>
          </cell>
        </row>
        <row r="136">
          <cell r="A136">
            <v>3117</v>
          </cell>
        </row>
        <row r="137">
          <cell r="A137">
            <v>3118</v>
          </cell>
        </row>
        <row r="138">
          <cell r="A138">
            <v>3119</v>
          </cell>
        </row>
        <row r="139">
          <cell r="A139">
            <v>3120</v>
          </cell>
        </row>
        <row r="140">
          <cell r="A140">
            <v>3121</v>
          </cell>
        </row>
        <row r="141">
          <cell r="A141">
            <v>3122</v>
          </cell>
        </row>
        <row r="142">
          <cell r="A142">
            <v>3123</v>
          </cell>
        </row>
        <row r="143">
          <cell r="A143">
            <v>3124</v>
          </cell>
        </row>
        <row r="144">
          <cell r="A144">
            <v>3125</v>
          </cell>
        </row>
        <row r="145">
          <cell r="A145">
            <v>3126</v>
          </cell>
        </row>
        <row r="146">
          <cell r="A146">
            <v>3127</v>
          </cell>
        </row>
        <row r="147">
          <cell r="A147">
            <v>3128</v>
          </cell>
        </row>
        <row r="148">
          <cell r="A148">
            <v>3129</v>
          </cell>
        </row>
        <row r="149">
          <cell r="A149">
            <v>3130</v>
          </cell>
        </row>
        <row r="150">
          <cell r="A150">
            <v>3131</v>
          </cell>
        </row>
        <row r="151">
          <cell r="A151">
            <v>3132</v>
          </cell>
        </row>
        <row r="152">
          <cell r="A152">
            <v>3133</v>
          </cell>
        </row>
        <row r="153">
          <cell r="A153">
            <v>3134</v>
          </cell>
        </row>
        <row r="154">
          <cell r="A154">
            <v>3135</v>
          </cell>
        </row>
        <row r="155">
          <cell r="A155">
            <v>3136</v>
          </cell>
        </row>
        <row r="156">
          <cell r="A156">
            <v>3137</v>
          </cell>
        </row>
        <row r="157">
          <cell r="A157">
            <v>3138</v>
          </cell>
        </row>
        <row r="158">
          <cell r="A158">
            <v>3139</v>
          </cell>
        </row>
        <row r="159">
          <cell r="A159">
            <v>3140</v>
          </cell>
        </row>
        <row r="160">
          <cell r="A160">
            <v>3141</v>
          </cell>
        </row>
        <row r="161">
          <cell r="A161">
            <v>3142</v>
          </cell>
        </row>
        <row r="162">
          <cell r="A162">
            <v>3143</v>
          </cell>
        </row>
        <row r="163">
          <cell r="A163">
            <v>3144</v>
          </cell>
        </row>
        <row r="164">
          <cell r="A164">
            <v>3145</v>
          </cell>
        </row>
        <row r="165">
          <cell r="A165">
            <v>3146</v>
          </cell>
        </row>
        <row r="166">
          <cell r="A166">
            <v>3147</v>
          </cell>
        </row>
        <row r="167">
          <cell r="A167">
            <v>3148</v>
          </cell>
        </row>
        <row r="168">
          <cell r="A168">
            <v>3149</v>
          </cell>
        </row>
        <row r="169">
          <cell r="A169">
            <v>3150</v>
          </cell>
        </row>
        <row r="170">
          <cell r="A170">
            <v>3151</v>
          </cell>
        </row>
        <row r="171">
          <cell r="A171">
            <v>3152</v>
          </cell>
        </row>
        <row r="172">
          <cell r="A172">
            <v>3153</v>
          </cell>
        </row>
        <row r="173">
          <cell r="A173">
            <v>3154</v>
          </cell>
        </row>
        <row r="174">
          <cell r="A174">
            <v>3155</v>
          </cell>
        </row>
        <row r="175">
          <cell r="A175">
            <v>3156</v>
          </cell>
        </row>
        <row r="176">
          <cell r="A176">
            <v>3157</v>
          </cell>
        </row>
        <row r="177">
          <cell r="A177">
            <v>3158</v>
          </cell>
        </row>
        <row r="178">
          <cell r="A178">
            <v>3159</v>
          </cell>
        </row>
        <row r="179">
          <cell r="A179">
            <v>3160</v>
          </cell>
        </row>
        <row r="180">
          <cell r="A180">
            <v>3161</v>
          </cell>
        </row>
        <row r="181">
          <cell r="A181">
            <v>3162</v>
          </cell>
        </row>
        <row r="182">
          <cell r="A182">
            <v>3163</v>
          </cell>
        </row>
        <row r="183">
          <cell r="A183">
            <v>3164</v>
          </cell>
        </row>
        <row r="184">
          <cell r="A184">
            <v>3165</v>
          </cell>
        </row>
        <row r="185">
          <cell r="A185">
            <v>3166</v>
          </cell>
        </row>
        <row r="186">
          <cell r="A186">
            <v>3167</v>
          </cell>
        </row>
        <row r="187">
          <cell r="A187">
            <v>3168</v>
          </cell>
        </row>
        <row r="188">
          <cell r="A188">
            <v>3169</v>
          </cell>
        </row>
        <row r="191">
          <cell r="A191">
            <v>3171</v>
          </cell>
        </row>
        <row r="192">
          <cell r="A192">
            <v>3172</v>
          </cell>
        </row>
        <row r="193">
          <cell r="A193">
            <v>3173</v>
          </cell>
        </row>
        <row r="194">
          <cell r="A194">
            <v>3174</v>
          </cell>
        </row>
        <row r="195">
          <cell r="A195">
            <v>3175</v>
          </cell>
        </row>
        <row r="196">
          <cell r="A196">
            <v>3176</v>
          </cell>
        </row>
        <row r="197">
          <cell r="A197">
            <v>3177</v>
          </cell>
        </row>
        <row r="198">
          <cell r="A198">
            <v>3178</v>
          </cell>
        </row>
        <row r="199">
          <cell r="A199">
            <v>3179</v>
          </cell>
        </row>
        <row r="200">
          <cell r="A200">
            <v>3180</v>
          </cell>
        </row>
        <row r="201">
          <cell r="A201">
            <v>3181</v>
          </cell>
        </row>
        <row r="202">
          <cell r="A202">
            <v>3182</v>
          </cell>
        </row>
        <row r="203">
          <cell r="A203">
            <v>3183</v>
          </cell>
        </row>
        <row r="204">
          <cell r="A204">
            <v>3184</v>
          </cell>
        </row>
        <row r="205">
          <cell r="A205">
            <v>3185</v>
          </cell>
        </row>
        <row r="206">
          <cell r="A206">
            <v>3186</v>
          </cell>
        </row>
        <row r="207">
          <cell r="A207">
            <v>3187</v>
          </cell>
        </row>
        <row r="208">
          <cell r="A208">
            <v>3188</v>
          </cell>
        </row>
        <row r="209">
          <cell r="A209">
            <v>3189</v>
          </cell>
        </row>
        <row r="210">
          <cell r="A210">
            <v>3190</v>
          </cell>
        </row>
        <row r="211">
          <cell r="A211">
            <v>3191</v>
          </cell>
        </row>
        <row r="212">
          <cell r="A212">
            <v>3192</v>
          </cell>
        </row>
        <row r="213">
          <cell r="A213">
            <v>3193</v>
          </cell>
        </row>
        <row r="214">
          <cell r="A214">
            <v>3194</v>
          </cell>
        </row>
        <row r="217">
          <cell r="A217">
            <v>3200</v>
          </cell>
        </row>
        <row r="218">
          <cell r="A218">
            <v>3201</v>
          </cell>
        </row>
        <row r="219">
          <cell r="A219">
            <v>3202</v>
          </cell>
        </row>
        <row r="220">
          <cell r="A220">
            <v>3203</v>
          </cell>
        </row>
        <row r="221">
          <cell r="A221">
            <v>3204</v>
          </cell>
        </row>
        <row r="222">
          <cell r="A222">
            <v>3205</v>
          </cell>
        </row>
        <row r="223">
          <cell r="A223">
            <v>3206</v>
          </cell>
        </row>
        <row r="224">
          <cell r="A224">
            <v>3207</v>
          </cell>
        </row>
        <row r="225">
          <cell r="A225">
            <v>3208</v>
          </cell>
        </row>
        <row r="226">
          <cell r="A226">
            <v>3209</v>
          </cell>
        </row>
        <row r="227">
          <cell r="A227">
            <v>3210</v>
          </cell>
        </row>
        <row r="228">
          <cell r="A228">
            <v>3211</v>
          </cell>
        </row>
        <row r="229">
          <cell r="A229">
            <v>3212</v>
          </cell>
        </row>
        <row r="230">
          <cell r="A230">
            <v>3213</v>
          </cell>
        </row>
        <row r="231">
          <cell r="A231">
            <v>3214</v>
          </cell>
        </row>
        <row r="232">
          <cell r="A232">
            <v>3215</v>
          </cell>
        </row>
        <row r="233">
          <cell r="A233">
            <v>3216</v>
          </cell>
        </row>
        <row r="234">
          <cell r="A234">
            <v>3217</v>
          </cell>
        </row>
        <row r="235">
          <cell r="A235">
            <v>3218</v>
          </cell>
        </row>
        <row r="236">
          <cell r="A236">
            <v>3219</v>
          </cell>
        </row>
        <row r="237">
          <cell r="A237">
            <v>3220</v>
          </cell>
        </row>
        <row r="238">
          <cell r="A238">
            <v>3221</v>
          </cell>
        </row>
        <row r="239">
          <cell r="A239">
            <v>3222</v>
          </cell>
        </row>
        <row r="240">
          <cell r="A240">
            <v>3223</v>
          </cell>
        </row>
        <row r="241">
          <cell r="A241">
            <v>3224</v>
          </cell>
        </row>
        <row r="242">
          <cell r="A242">
            <v>3225</v>
          </cell>
        </row>
        <row r="243">
          <cell r="A243">
            <v>3226</v>
          </cell>
        </row>
        <row r="244">
          <cell r="A244">
            <v>3227</v>
          </cell>
        </row>
        <row r="245">
          <cell r="A245">
            <v>3228</v>
          </cell>
        </row>
        <row r="246">
          <cell r="A246">
            <v>3229</v>
          </cell>
        </row>
        <row r="247">
          <cell r="A247">
            <v>3230</v>
          </cell>
        </row>
        <row r="248">
          <cell r="A248">
            <v>3231</v>
          </cell>
        </row>
        <row r="249">
          <cell r="A249">
            <v>3232</v>
          </cell>
        </row>
        <row r="250">
          <cell r="A250">
            <v>3233</v>
          </cell>
        </row>
        <row r="251">
          <cell r="A251">
            <v>3234</v>
          </cell>
        </row>
        <row r="252">
          <cell r="A252">
            <v>3235</v>
          </cell>
        </row>
        <row r="253">
          <cell r="A253">
            <v>3236</v>
          </cell>
        </row>
        <row r="254">
          <cell r="A254">
            <v>3237</v>
          </cell>
        </row>
        <row r="255">
          <cell r="A255">
            <v>3238</v>
          </cell>
        </row>
        <row r="256">
          <cell r="A256">
            <v>3239</v>
          </cell>
        </row>
        <row r="257">
          <cell r="A257">
            <v>3240</v>
          </cell>
        </row>
        <row r="258">
          <cell r="A258">
            <v>3241</v>
          </cell>
        </row>
        <row r="259">
          <cell r="A259">
            <v>3242</v>
          </cell>
        </row>
        <row r="260">
          <cell r="A260">
            <v>3243</v>
          </cell>
        </row>
        <row r="261">
          <cell r="A261">
            <v>3244</v>
          </cell>
        </row>
        <row r="262">
          <cell r="A262">
            <v>3245</v>
          </cell>
        </row>
        <row r="263">
          <cell r="A263">
            <v>3246</v>
          </cell>
        </row>
        <row r="264">
          <cell r="A264">
            <v>3247</v>
          </cell>
        </row>
        <row r="265">
          <cell r="A265">
            <v>3248</v>
          </cell>
        </row>
        <row r="266">
          <cell r="A266">
            <v>3249</v>
          </cell>
        </row>
        <row r="267">
          <cell r="A267">
            <v>3250</v>
          </cell>
        </row>
        <row r="268">
          <cell r="A268">
            <v>3251</v>
          </cell>
        </row>
        <row r="269">
          <cell r="A269">
            <v>3252</v>
          </cell>
        </row>
        <row r="270">
          <cell r="A270">
            <v>3253</v>
          </cell>
        </row>
        <row r="271">
          <cell r="A271">
            <v>3254</v>
          </cell>
        </row>
        <row r="272">
          <cell r="A272">
            <v>3255</v>
          </cell>
        </row>
        <row r="273">
          <cell r="A273">
            <v>3256</v>
          </cell>
        </row>
        <row r="274">
          <cell r="A274">
            <v>3257</v>
          </cell>
        </row>
        <row r="275">
          <cell r="A275">
            <v>3258</v>
          </cell>
        </row>
        <row r="276">
          <cell r="A276">
            <v>3259</v>
          </cell>
        </row>
        <row r="277">
          <cell r="A277">
            <v>3260</v>
          </cell>
        </row>
        <row r="278">
          <cell r="A278">
            <v>3261</v>
          </cell>
        </row>
        <row r="279">
          <cell r="A279">
            <v>3262</v>
          </cell>
        </row>
        <row r="280">
          <cell r="A280">
            <v>3263</v>
          </cell>
        </row>
        <row r="281">
          <cell r="A281">
            <v>3264</v>
          </cell>
        </row>
        <row r="282">
          <cell r="A282">
            <v>3265</v>
          </cell>
        </row>
        <row r="283">
          <cell r="A283">
            <v>3266</v>
          </cell>
        </row>
        <row r="284">
          <cell r="A284">
            <v>3267</v>
          </cell>
        </row>
        <row r="285">
          <cell r="A285">
            <v>3268</v>
          </cell>
        </row>
        <row r="286">
          <cell r="A286">
            <v>3269</v>
          </cell>
        </row>
        <row r="287">
          <cell r="A287">
            <v>3270</v>
          </cell>
        </row>
        <row r="288">
          <cell r="A288">
            <v>3271</v>
          </cell>
        </row>
        <row r="289">
          <cell r="A289">
            <v>3272</v>
          </cell>
        </row>
        <row r="290">
          <cell r="A290">
            <v>3273</v>
          </cell>
        </row>
        <row r="291">
          <cell r="A291">
            <v>3274</v>
          </cell>
        </row>
        <row r="292">
          <cell r="A292">
            <v>3275</v>
          </cell>
        </row>
        <row r="293">
          <cell r="A293">
            <v>3276</v>
          </cell>
        </row>
        <row r="294">
          <cell r="A294">
            <v>3277</v>
          </cell>
        </row>
        <row r="295">
          <cell r="A295">
            <v>3278</v>
          </cell>
        </row>
        <row r="296">
          <cell r="A296">
            <v>3279</v>
          </cell>
        </row>
        <row r="297">
          <cell r="A297">
            <v>3280</v>
          </cell>
        </row>
        <row r="298">
          <cell r="A298">
            <v>3281</v>
          </cell>
        </row>
        <row r="299">
          <cell r="A299">
            <v>3282</v>
          </cell>
        </row>
        <row r="300">
          <cell r="A300">
            <v>3283</v>
          </cell>
        </row>
        <row r="301">
          <cell r="A301">
            <v>3284</v>
          </cell>
        </row>
        <row r="302">
          <cell r="A302">
            <v>3285</v>
          </cell>
        </row>
        <row r="303">
          <cell r="A303">
            <v>3286</v>
          </cell>
        </row>
        <row r="304">
          <cell r="A304">
            <v>3287</v>
          </cell>
        </row>
        <row r="305">
          <cell r="A305">
            <v>3288</v>
          </cell>
        </row>
        <row r="306">
          <cell r="A306">
            <v>3289</v>
          </cell>
        </row>
        <row r="307">
          <cell r="A307">
            <v>3290</v>
          </cell>
        </row>
        <row r="308">
          <cell r="A308">
            <v>3291</v>
          </cell>
        </row>
        <row r="309">
          <cell r="A309">
            <v>3292</v>
          </cell>
        </row>
        <row r="310">
          <cell r="A310">
            <v>3293</v>
          </cell>
        </row>
        <row r="311">
          <cell r="A311">
            <v>3294</v>
          </cell>
        </row>
        <row r="312">
          <cell r="A312">
            <v>3295</v>
          </cell>
        </row>
        <row r="313">
          <cell r="A313">
            <v>3296</v>
          </cell>
        </row>
        <row r="314">
          <cell r="A314">
            <v>3297</v>
          </cell>
        </row>
        <row r="315">
          <cell r="A315">
            <v>3298</v>
          </cell>
        </row>
        <row r="316">
          <cell r="A316">
            <v>3299</v>
          </cell>
        </row>
        <row r="317">
          <cell r="A317">
            <v>3300</v>
          </cell>
        </row>
        <row r="318">
          <cell r="A318">
            <v>3301</v>
          </cell>
        </row>
        <row r="319">
          <cell r="A319">
            <v>3302</v>
          </cell>
        </row>
        <row r="320">
          <cell r="A320">
            <v>3303</v>
          </cell>
        </row>
        <row r="321">
          <cell r="A321">
            <v>3304</v>
          </cell>
        </row>
        <row r="322">
          <cell r="A322">
            <v>3305</v>
          </cell>
        </row>
        <row r="323">
          <cell r="A323">
            <v>3306</v>
          </cell>
        </row>
        <row r="324">
          <cell r="A324">
            <v>3307</v>
          </cell>
        </row>
        <row r="325">
          <cell r="A325">
            <v>3308</v>
          </cell>
        </row>
        <row r="326">
          <cell r="A326">
            <v>3309</v>
          </cell>
        </row>
        <row r="327">
          <cell r="A327">
            <v>3310</v>
          </cell>
        </row>
        <row r="328">
          <cell r="A328">
            <v>3311</v>
          </cell>
        </row>
        <row r="329">
          <cell r="A329">
            <v>3312</v>
          </cell>
        </row>
        <row r="330">
          <cell r="A330">
            <v>3313</v>
          </cell>
        </row>
        <row r="331">
          <cell r="A331">
            <v>3314</v>
          </cell>
        </row>
        <row r="332">
          <cell r="A332">
            <v>3315</v>
          </cell>
        </row>
        <row r="333">
          <cell r="A333">
            <v>3316</v>
          </cell>
        </row>
        <row r="334">
          <cell r="A334">
            <v>3317</v>
          </cell>
        </row>
        <row r="335">
          <cell r="A335">
            <v>3318</v>
          </cell>
        </row>
        <row r="336">
          <cell r="A336">
            <v>3319</v>
          </cell>
        </row>
        <row r="337">
          <cell r="A337">
            <v>3320</v>
          </cell>
        </row>
        <row r="338">
          <cell r="A338">
            <v>3321</v>
          </cell>
        </row>
        <row r="339">
          <cell r="A339">
            <v>3322</v>
          </cell>
        </row>
        <row r="340">
          <cell r="A340">
            <v>3323</v>
          </cell>
        </row>
        <row r="341">
          <cell r="A341">
            <v>3324</v>
          </cell>
        </row>
        <row r="342">
          <cell r="A342">
            <v>3325</v>
          </cell>
        </row>
        <row r="343">
          <cell r="A343">
            <v>3326</v>
          </cell>
        </row>
        <row r="344">
          <cell r="A344">
            <v>3327</v>
          </cell>
        </row>
        <row r="345">
          <cell r="A345">
            <v>3328</v>
          </cell>
        </row>
        <row r="346">
          <cell r="A346">
            <v>3329</v>
          </cell>
        </row>
        <row r="347">
          <cell r="A347">
            <v>3330</v>
          </cell>
        </row>
        <row r="348">
          <cell r="A348">
            <v>3331</v>
          </cell>
        </row>
        <row r="349">
          <cell r="A349">
            <v>3332</v>
          </cell>
        </row>
        <row r="350">
          <cell r="A350">
            <v>3333</v>
          </cell>
        </row>
        <row r="351">
          <cell r="A351">
            <v>3334</v>
          </cell>
        </row>
        <row r="352">
          <cell r="A352">
            <v>3335</v>
          </cell>
        </row>
        <row r="353">
          <cell r="A353">
            <v>3336</v>
          </cell>
        </row>
        <row r="354">
          <cell r="A354">
            <v>3337</v>
          </cell>
        </row>
        <row r="355">
          <cell r="A355">
            <v>3338</v>
          </cell>
        </row>
        <row r="356">
          <cell r="A356">
            <v>3339</v>
          </cell>
        </row>
        <row r="357">
          <cell r="A357">
            <v>3340</v>
          </cell>
        </row>
        <row r="358">
          <cell r="A358">
            <v>3341</v>
          </cell>
        </row>
        <row r="359">
          <cell r="A359">
            <v>3342</v>
          </cell>
        </row>
        <row r="360">
          <cell r="A360">
            <v>3343</v>
          </cell>
        </row>
        <row r="361">
          <cell r="A361">
            <v>3344</v>
          </cell>
        </row>
        <row r="362">
          <cell r="A362">
            <v>3345</v>
          </cell>
        </row>
        <row r="363">
          <cell r="A363">
            <v>3346</v>
          </cell>
        </row>
        <row r="364">
          <cell r="A364">
            <v>3347</v>
          </cell>
        </row>
        <row r="365">
          <cell r="A365">
            <v>3348</v>
          </cell>
        </row>
        <row r="366">
          <cell r="A366">
            <v>3349</v>
          </cell>
        </row>
        <row r="367">
          <cell r="A367">
            <v>3350</v>
          </cell>
        </row>
        <row r="368">
          <cell r="A368">
            <v>3351</v>
          </cell>
        </row>
        <row r="369">
          <cell r="A369">
            <v>3352</v>
          </cell>
        </row>
        <row r="370">
          <cell r="A370">
            <v>3353</v>
          </cell>
        </row>
        <row r="371">
          <cell r="A371">
            <v>3354</v>
          </cell>
        </row>
        <row r="372">
          <cell r="A372">
            <v>3355</v>
          </cell>
        </row>
        <row r="373">
          <cell r="A373">
            <v>3356</v>
          </cell>
        </row>
        <row r="374">
          <cell r="A374">
            <v>3357</v>
          </cell>
        </row>
        <row r="375">
          <cell r="A375">
            <v>3358</v>
          </cell>
        </row>
        <row r="376">
          <cell r="A376">
            <v>3359</v>
          </cell>
        </row>
        <row r="377">
          <cell r="A377">
            <v>3360</v>
          </cell>
        </row>
        <row r="378">
          <cell r="A378">
            <v>3361</v>
          </cell>
        </row>
        <row r="379">
          <cell r="A379">
            <v>3362</v>
          </cell>
        </row>
        <row r="380">
          <cell r="A380">
            <v>3363</v>
          </cell>
        </row>
        <row r="381">
          <cell r="A381">
            <v>3364</v>
          </cell>
        </row>
        <row r="382">
          <cell r="A382">
            <v>3365</v>
          </cell>
        </row>
        <row r="383">
          <cell r="A383">
            <v>3366</v>
          </cell>
        </row>
        <row r="384">
          <cell r="A384">
            <v>3367</v>
          </cell>
        </row>
        <row r="385">
          <cell r="A385">
            <v>3368</v>
          </cell>
        </row>
        <row r="386">
          <cell r="A386">
            <v>3369</v>
          </cell>
        </row>
        <row r="387">
          <cell r="A387">
            <v>3370</v>
          </cell>
        </row>
        <row r="388">
          <cell r="A388">
            <v>3371</v>
          </cell>
        </row>
        <row r="389">
          <cell r="A389">
            <v>3372</v>
          </cell>
        </row>
        <row r="390">
          <cell r="A390">
            <v>3373</v>
          </cell>
        </row>
        <row r="391">
          <cell r="A391">
            <v>3374</v>
          </cell>
        </row>
        <row r="392">
          <cell r="A392">
            <v>3375</v>
          </cell>
        </row>
        <row r="393">
          <cell r="A393">
            <v>3376</v>
          </cell>
        </row>
        <row r="394">
          <cell r="A394">
            <v>3377</v>
          </cell>
        </row>
        <row r="395">
          <cell r="A395">
            <v>3378</v>
          </cell>
        </row>
        <row r="396">
          <cell r="A396">
            <v>3379</v>
          </cell>
        </row>
        <row r="397">
          <cell r="A397">
            <v>3380</v>
          </cell>
        </row>
        <row r="398">
          <cell r="A398">
            <v>3381</v>
          </cell>
        </row>
        <row r="399">
          <cell r="A399">
            <v>3382</v>
          </cell>
        </row>
        <row r="400">
          <cell r="A400">
            <v>3383</v>
          </cell>
        </row>
        <row r="401">
          <cell r="A401">
            <v>3384</v>
          </cell>
        </row>
        <row r="402">
          <cell r="A402">
            <v>3385</v>
          </cell>
        </row>
        <row r="403">
          <cell r="A403">
            <v>3386</v>
          </cell>
        </row>
        <row r="404">
          <cell r="A404">
            <v>3387</v>
          </cell>
        </row>
        <row r="405">
          <cell r="A405">
            <v>3388</v>
          </cell>
        </row>
        <row r="406">
          <cell r="A406">
            <v>3389</v>
          </cell>
        </row>
        <row r="407">
          <cell r="A407">
            <v>3390</v>
          </cell>
        </row>
        <row r="408">
          <cell r="A408">
            <v>3391</v>
          </cell>
        </row>
        <row r="409">
          <cell r="A409">
            <v>3392</v>
          </cell>
        </row>
        <row r="410">
          <cell r="A410">
            <v>3393</v>
          </cell>
        </row>
        <row r="411">
          <cell r="A411">
            <v>3394</v>
          </cell>
        </row>
        <row r="412">
          <cell r="A412">
            <v>3395</v>
          </cell>
        </row>
        <row r="413">
          <cell r="A413">
            <v>3396</v>
          </cell>
        </row>
        <row r="414">
          <cell r="A414">
            <v>3397</v>
          </cell>
        </row>
        <row r="415">
          <cell r="A415">
            <v>3398</v>
          </cell>
        </row>
        <row r="416">
          <cell r="A416">
            <v>3399</v>
          </cell>
        </row>
        <row r="417">
          <cell r="A417">
            <v>3400</v>
          </cell>
        </row>
        <row r="418">
          <cell r="A418">
            <v>3401</v>
          </cell>
        </row>
        <row r="419">
          <cell r="A419">
            <v>3402</v>
          </cell>
        </row>
        <row r="420">
          <cell r="A420">
            <v>3403</v>
          </cell>
        </row>
        <row r="421">
          <cell r="A421">
            <v>3404</v>
          </cell>
        </row>
        <row r="422">
          <cell r="A422">
            <v>3405</v>
          </cell>
        </row>
        <row r="423">
          <cell r="A423">
            <v>3406</v>
          </cell>
        </row>
        <row r="424">
          <cell r="A424">
            <v>3407</v>
          </cell>
        </row>
        <row r="425">
          <cell r="A425">
            <v>3408</v>
          </cell>
        </row>
        <row r="426">
          <cell r="A426">
            <v>3409</v>
          </cell>
        </row>
        <row r="429">
          <cell r="A429">
            <v>4000</v>
          </cell>
        </row>
        <row r="430">
          <cell r="A430">
            <v>4001</v>
          </cell>
        </row>
        <row r="431">
          <cell r="A431">
            <v>4002</v>
          </cell>
        </row>
        <row r="432">
          <cell r="A432">
            <v>4003</v>
          </cell>
        </row>
        <row r="433">
          <cell r="A433">
            <v>4004</v>
          </cell>
        </row>
        <row r="434">
          <cell r="A434">
            <v>4005</v>
          </cell>
        </row>
        <row r="435">
          <cell r="A435">
            <v>4006</v>
          </cell>
        </row>
        <row r="436">
          <cell r="A436">
            <v>4007</v>
          </cell>
        </row>
        <row r="437">
          <cell r="A437">
            <v>4008</v>
          </cell>
        </row>
        <row r="438">
          <cell r="A438">
            <v>4009</v>
          </cell>
        </row>
        <row r="439">
          <cell r="A439">
            <v>4010</v>
          </cell>
        </row>
        <row r="440">
          <cell r="A440">
            <v>4011</v>
          </cell>
        </row>
        <row r="441">
          <cell r="A441">
            <v>4012</v>
          </cell>
        </row>
        <row r="442">
          <cell r="A442">
            <v>4013</v>
          </cell>
        </row>
        <row r="443">
          <cell r="A443">
            <v>4014</v>
          </cell>
        </row>
        <row r="444">
          <cell r="A444">
            <v>4015</v>
          </cell>
        </row>
        <row r="445">
          <cell r="A445">
            <v>4016</v>
          </cell>
        </row>
        <row r="447">
          <cell r="A447">
            <v>4100</v>
          </cell>
        </row>
        <row r="448">
          <cell r="A448">
            <v>4101</v>
          </cell>
        </row>
        <row r="449">
          <cell r="A449">
            <v>4102</v>
          </cell>
        </row>
        <row r="450">
          <cell r="A450">
            <v>4103</v>
          </cell>
        </row>
        <row r="451">
          <cell r="A451">
            <v>4104</v>
          </cell>
        </row>
        <row r="452">
          <cell r="A452">
            <v>4105</v>
          </cell>
        </row>
        <row r="453">
          <cell r="A453">
            <v>4106</v>
          </cell>
        </row>
        <row r="454">
          <cell r="A454">
            <v>4107</v>
          </cell>
        </row>
        <row r="455">
          <cell r="A455">
            <v>4108</v>
          </cell>
        </row>
        <row r="456">
          <cell r="A456">
            <v>4109</v>
          </cell>
        </row>
        <row r="457">
          <cell r="A457">
            <v>4110</v>
          </cell>
        </row>
        <row r="458">
          <cell r="A458">
            <v>4111</v>
          </cell>
        </row>
        <row r="459">
          <cell r="A459">
            <v>4112</v>
          </cell>
        </row>
        <row r="460">
          <cell r="A460">
            <v>4113</v>
          </cell>
        </row>
        <row r="461">
          <cell r="A461">
            <v>4114</v>
          </cell>
        </row>
        <row r="462">
          <cell r="A462">
            <v>4115</v>
          </cell>
        </row>
        <row r="463">
          <cell r="A463">
            <v>4116</v>
          </cell>
        </row>
        <row r="464">
          <cell r="A464">
            <v>4117</v>
          </cell>
        </row>
        <row r="465">
          <cell r="A465">
            <v>4118</v>
          </cell>
        </row>
        <row r="466">
          <cell r="A466">
            <v>4119</v>
          </cell>
        </row>
        <row r="467">
          <cell r="A467">
            <v>4120</v>
          </cell>
        </row>
        <row r="468">
          <cell r="A468">
            <v>4121</v>
          </cell>
        </row>
        <row r="469">
          <cell r="A469">
            <v>4122</v>
          </cell>
        </row>
        <row r="470">
          <cell r="A470">
            <v>4123</v>
          </cell>
        </row>
        <row r="473">
          <cell r="A473">
            <v>4200</v>
          </cell>
        </row>
        <row r="474">
          <cell r="A474">
            <v>4201</v>
          </cell>
        </row>
        <row r="475">
          <cell r="A475">
            <v>4202</v>
          </cell>
        </row>
        <row r="476">
          <cell r="A476">
            <v>4203</v>
          </cell>
        </row>
        <row r="477">
          <cell r="A477">
            <v>4204</v>
          </cell>
        </row>
        <row r="478">
          <cell r="A478">
            <v>4205</v>
          </cell>
        </row>
        <row r="479">
          <cell r="A479">
            <v>4206</v>
          </cell>
        </row>
        <row r="480">
          <cell r="A480">
            <v>4207</v>
          </cell>
        </row>
        <row r="481">
          <cell r="A481">
            <v>4208</v>
          </cell>
        </row>
        <row r="482">
          <cell r="A482">
            <v>4209</v>
          </cell>
        </row>
        <row r="483">
          <cell r="A483">
            <v>4210</v>
          </cell>
        </row>
        <row r="484">
          <cell r="A484">
            <v>4211</v>
          </cell>
        </row>
        <row r="485">
          <cell r="A485">
            <v>4212</v>
          </cell>
        </row>
        <row r="486">
          <cell r="A486">
            <v>4213</v>
          </cell>
        </row>
        <row r="487">
          <cell r="A487">
            <v>4214</v>
          </cell>
        </row>
        <row r="488">
          <cell r="A488">
            <v>4215</v>
          </cell>
        </row>
        <row r="489">
          <cell r="A489">
            <v>4216</v>
          </cell>
        </row>
        <row r="490">
          <cell r="A490">
            <v>4217</v>
          </cell>
        </row>
        <row r="491">
          <cell r="A491">
            <v>4218</v>
          </cell>
        </row>
        <row r="492">
          <cell r="A492">
            <v>4219</v>
          </cell>
        </row>
        <row r="493">
          <cell r="A493">
            <v>4220</v>
          </cell>
        </row>
        <row r="494">
          <cell r="A494">
            <v>4221</v>
          </cell>
        </row>
        <row r="495">
          <cell r="A495">
            <v>4222</v>
          </cell>
        </row>
        <row r="496">
          <cell r="A496">
            <v>4223</v>
          </cell>
        </row>
        <row r="497">
          <cell r="A497">
            <v>4224</v>
          </cell>
        </row>
        <row r="498">
          <cell r="A498">
            <v>4225</v>
          </cell>
        </row>
        <row r="499">
          <cell r="A499">
            <v>4226</v>
          </cell>
        </row>
        <row r="500">
          <cell r="A500">
            <v>4227</v>
          </cell>
        </row>
        <row r="501">
          <cell r="A501">
            <v>4228</v>
          </cell>
        </row>
        <row r="502">
          <cell r="A502">
            <v>4229</v>
          </cell>
        </row>
        <row r="503">
          <cell r="A503">
            <v>4230</v>
          </cell>
        </row>
        <row r="504">
          <cell r="A504">
            <v>4231</v>
          </cell>
        </row>
        <row r="505">
          <cell r="A505">
            <v>4232</v>
          </cell>
        </row>
        <row r="506">
          <cell r="A506">
            <v>4233</v>
          </cell>
        </row>
        <row r="507">
          <cell r="A507">
            <v>4234</v>
          </cell>
        </row>
        <row r="508">
          <cell r="A508">
            <v>4235</v>
          </cell>
        </row>
        <row r="509">
          <cell r="A509">
            <v>4236</v>
          </cell>
        </row>
        <row r="510">
          <cell r="A510">
            <v>4237</v>
          </cell>
        </row>
        <row r="511">
          <cell r="A511">
            <v>4238</v>
          </cell>
        </row>
        <row r="512">
          <cell r="A512">
            <v>4239</v>
          </cell>
        </row>
        <row r="513">
          <cell r="A513">
            <v>4240</v>
          </cell>
        </row>
        <row r="514">
          <cell r="A514">
            <v>4241</v>
          </cell>
        </row>
        <row r="515">
          <cell r="A515">
            <v>4242</v>
          </cell>
        </row>
        <row r="516">
          <cell r="A516">
            <v>4243</v>
          </cell>
        </row>
        <row r="517">
          <cell r="A517">
            <v>4244</v>
          </cell>
        </row>
        <row r="518">
          <cell r="A518">
            <v>4245</v>
          </cell>
        </row>
        <row r="519">
          <cell r="A519">
            <v>4246</v>
          </cell>
        </row>
        <row r="520">
          <cell r="A520">
            <v>4247</v>
          </cell>
        </row>
        <row r="521">
          <cell r="A521">
            <v>4248</v>
          </cell>
        </row>
        <row r="522">
          <cell r="A522">
            <v>4249</v>
          </cell>
        </row>
        <row r="523">
          <cell r="A523">
            <v>4250</v>
          </cell>
        </row>
        <row r="524">
          <cell r="A524">
            <v>4251</v>
          </cell>
        </row>
        <row r="525">
          <cell r="A525">
            <v>4252</v>
          </cell>
        </row>
        <row r="526">
          <cell r="A526">
            <v>4253</v>
          </cell>
        </row>
        <row r="527">
          <cell r="A527">
            <v>4254</v>
          </cell>
        </row>
        <row r="528">
          <cell r="A528">
            <v>4255</v>
          </cell>
        </row>
        <row r="529">
          <cell r="A529">
            <v>4256</v>
          </cell>
        </row>
        <row r="530">
          <cell r="A530">
            <v>4257</v>
          </cell>
        </row>
        <row r="531">
          <cell r="A531">
            <v>4258</v>
          </cell>
        </row>
        <row r="532">
          <cell r="A532">
            <v>4259</v>
          </cell>
        </row>
        <row r="533">
          <cell r="A533">
            <v>4260</v>
          </cell>
        </row>
        <row r="534">
          <cell r="A534">
            <v>4261</v>
          </cell>
        </row>
        <row r="535">
          <cell r="A535">
            <v>4262</v>
          </cell>
        </row>
        <row r="536">
          <cell r="A536">
            <v>4263</v>
          </cell>
        </row>
        <row r="537">
          <cell r="A537">
            <v>4264</v>
          </cell>
        </row>
        <row r="540">
          <cell r="A540">
            <v>5000</v>
          </cell>
        </row>
        <row r="541">
          <cell r="A541">
            <v>5001</v>
          </cell>
        </row>
        <row r="542">
          <cell r="A542">
            <v>5002</v>
          </cell>
        </row>
        <row r="543">
          <cell r="A543">
            <v>5003</v>
          </cell>
        </row>
        <row r="544">
          <cell r="A544">
            <v>5004</v>
          </cell>
        </row>
        <row r="545">
          <cell r="A545">
            <v>5005</v>
          </cell>
        </row>
        <row r="546">
          <cell r="A546">
            <v>5006</v>
          </cell>
        </row>
        <row r="547">
          <cell r="A547">
            <v>5007</v>
          </cell>
        </row>
        <row r="548">
          <cell r="A548">
            <v>5008</v>
          </cell>
        </row>
        <row r="549">
          <cell r="A549">
            <v>5009</v>
          </cell>
        </row>
        <row r="550">
          <cell r="A550">
            <v>5010</v>
          </cell>
        </row>
        <row r="551">
          <cell r="A551">
            <v>5011</v>
          </cell>
        </row>
        <row r="552">
          <cell r="A552">
            <v>5012</v>
          </cell>
        </row>
        <row r="553">
          <cell r="A553">
            <v>5013</v>
          </cell>
        </row>
        <row r="554">
          <cell r="A554">
            <v>5014</v>
          </cell>
        </row>
        <row r="555">
          <cell r="A555">
            <v>5015</v>
          </cell>
        </row>
        <row r="556">
          <cell r="A556">
            <v>5016</v>
          </cell>
        </row>
        <row r="557">
          <cell r="A557">
            <v>5017</v>
          </cell>
        </row>
        <row r="559">
          <cell r="A559">
            <v>5100</v>
          </cell>
        </row>
        <row r="560">
          <cell r="A560">
            <v>5101</v>
          </cell>
        </row>
        <row r="561">
          <cell r="A561">
            <v>5102</v>
          </cell>
        </row>
        <row r="562">
          <cell r="A562">
            <v>5103</v>
          </cell>
        </row>
        <row r="563">
          <cell r="A563">
            <v>5104</v>
          </cell>
        </row>
        <row r="564">
          <cell r="A564">
            <v>5105</v>
          </cell>
        </row>
        <row r="565">
          <cell r="A565">
            <v>5106</v>
          </cell>
        </row>
        <row r="566">
          <cell r="A566">
            <v>5107</v>
          </cell>
        </row>
        <row r="567">
          <cell r="A567">
            <v>5108</v>
          </cell>
        </row>
        <row r="568">
          <cell r="A568">
            <v>5109</v>
          </cell>
        </row>
        <row r="569">
          <cell r="A569">
            <v>5110</v>
          </cell>
        </row>
        <row r="570">
          <cell r="A570">
            <v>5111</v>
          </cell>
        </row>
        <row r="571">
          <cell r="A571">
            <v>5112</v>
          </cell>
        </row>
        <row r="572">
          <cell r="A572">
            <v>5113</v>
          </cell>
        </row>
        <row r="573">
          <cell r="A573">
            <v>5114</v>
          </cell>
        </row>
        <row r="574">
          <cell r="A574">
            <v>5115</v>
          </cell>
        </row>
        <row r="575">
          <cell r="A575">
            <v>5116</v>
          </cell>
        </row>
        <row r="576">
          <cell r="A576">
            <v>5117</v>
          </cell>
        </row>
        <row r="577">
          <cell r="A577">
            <v>5118</v>
          </cell>
        </row>
        <row r="579">
          <cell r="A579">
            <v>5200</v>
          </cell>
        </row>
        <row r="580">
          <cell r="A580">
            <v>5201</v>
          </cell>
        </row>
        <row r="581">
          <cell r="A581">
            <v>5202</v>
          </cell>
        </row>
        <row r="582">
          <cell r="A582">
            <v>5203</v>
          </cell>
        </row>
        <row r="583">
          <cell r="A583">
            <v>5204</v>
          </cell>
        </row>
        <row r="584">
          <cell r="A584">
            <v>5205</v>
          </cell>
        </row>
        <row r="585">
          <cell r="A585">
            <v>5206</v>
          </cell>
        </row>
        <row r="586">
          <cell r="A586">
            <v>5207</v>
          </cell>
        </row>
        <row r="587">
          <cell r="A587">
            <v>5208</v>
          </cell>
        </row>
        <row r="588">
          <cell r="A588">
            <v>5209</v>
          </cell>
        </row>
        <row r="589">
          <cell r="A589">
            <v>5210</v>
          </cell>
        </row>
        <row r="590">
          <cell r="A590">
            <v>5211</v>
          </cell>
        </row>
        <row r="591">
          <cell r="A591">
            <v>5212</v>
          </cell>
        </row>
        <row r="592">
          <cell r="A592">
            <v>5213</v>
          </cell>
        </row>
        <row r="593">
          <cell r="A593">
            <v>5214</v>
          </cell>
        </row>
        <row r="594">
          <cell r="A594">
            <v>5215</v>
          </cell>
        </row>
        <row r="595">
          <cell r="A595">
            <v>5216</v>
          </cell>
        </row>
        <row r="596">
          <cell r="A596">
            <v>5217</v>
          </cell>
        </row>
        <row r="597">
          <cell r="A597">
            <v>5218</v>
          </cell>
        </row>
        <row r="598">
          <cell r="A598">
            <v>5219</v>
          </cell>
        </row>
        <row r="599">
          <cell r="A599">
            <v>5220</v>
          </cell>
        </row>
        <row r="600">
          <cell r="A600">
            <v>5221</v>
          </cell>
        </row>
        <row r="601">
          <cell r="A601">
            <v>5222</v>
          </cell>
        </row>
        <row r="602">
          <cell r="A602">
            <v>5223</v>
          </cell>
        </row>
        <row r="603">
          <cell r="A603">
            <v>5224</v>
          </cell>
        </row>
        <row r="604">
          <cell r="A604">
            <v>5225</v>
          </cell>
        </row>
        <row r="605">
          <cell r="A605">
            <v>5226</v>
          </cell>
        </row>
        <row r="606">
          <cell r="A606">
            <v>5227</v>
          </cell>
        </row>
        <row r="607">
          <cell r="A607">
            <v>5228</v>
          </cell>
        </row>
        <row r="608">
          <cell r="A608">
            <v>5229</v>
          </cell>
        </row>
        <row r="609">
          <cell r="A609">
            <v>5230</v>
          </cell>
        </row>
        <row r="610">
          <cell r="A610">
            <v>5231</v>
          </cell>
        </row>
        <row r="611">
          <cell r="A611">
            <v>5232</v>
          </cell>
        </row>
        <row r="612">
          <cell r="A612">
            <v>5233</v>
          </cell>
        </row>
        <row r="613">
          <cell r="A613">
            <v>5234</v>
          </cell>
        </row>
        <row r="614">
          <cell r="A614">
            <v>5235</v>
          </cell>
        </row>
        <row r="615">
          <cell r="A615">
            <v>5236</v>
          </cell>
        </row>
        <row r="616">
          <cell r="A616">
            <v>5237</v>
          </cell>
        </row>
        <row r="617">
          <cell r="A617">
            <v>5238</v>
          </cell>
        </row>
        <row r="618">
          <cell r="A618">
            <v>5239</v>
          </cell>
        </row>
        <row r="619">
          <cell r="A619">
            <v>5240</v>
          </cell>
        </row>
        <row r="620">
          <cell r="A620">
            <v>5241</v>
          </cell>
        </row>
        <row r="621">
          <cell r="A621">
            <v>5242</v>
          </cell>
        </row>
        <row r="622">
          <cell r="A622">
            <v>5243</v>
          </cell>
        </row>
        <row r="623">
          <cell r="A623">
            <v>5244</v>
          </cell>
        </row>
        <row r="624">
          <cell r="A624">
            <v>5245</v>
          </cell>
        </row>
        <row r="625">
          <cell r="A625">
            <v>5246</v>
          </cell>
        </row>
        <row r="626">
          <cell r="A626">
            <v>5247</v>
          </cell>
        </row>
        <row r="627">
          <cell r="A627">
            <v>5248</v>
          </cell>
        </row>
        <row r="628">
          <cell r="A628">
            <v>5249</v>
          </cell>
        </row>
        <row r="629">
          <cell r="A629">
            <v>5250</v>
          </cell>
        </row>
        <row r="630">
          <cell r="A630">
            <v>5251</v>
          </cell>
        </row>
        <row r="631">
          <cell r="A631">
            <v>5252</v>
          </cell>
        </row>
        <row r="632">
          <cell r="A632">
            <v>5253</v>
          </cell>
        </row>
        <row r="633">
          <cell r="A633">
            <v>5254</v>
          </cell>
        </row>
        <row r="634">
          <cell r="A634">
            <v>5255</v>
          </cell>
        </row>
        <row r="635">
          <cell r="A635">
            <v>5256</v>
          </cell>
        </row>
        <row r="636">
          <cell r="A636">
            <v>5257</v>
          </cell>
        </row>
        <row r="637">
          <cell r="A637">
            <v>5258</v>
          </cell>
        </row>
        <row r="640">
          <cell r="A640">
            <v>6000</v>
          </cell>
        </row>
        <row r="641">
          <cell r="A641">
            <v>6001</v>
          </cell>
        </row>
        <row r="642">
          <cell r="A642">
            <v>6002</v>
          </cell>
        </row>
        <row r="643">
          <cell r="A643">
            <v>6003</v>
          </cell>
        </row>
        <row r="644">
          <cell r="A644">
            <v>6004</v>
          </cell>
        </row>
        <row r="645">
          <cell r="A645">
            <v>6005</v>
          </cell>
        </row>
        <row r="646">
          <cell r="A646">
            <v>6006</v>
          </cell>
        </row>
        <row r="647">
          <cell r="A647">
            <v>6007</v>
          </cell>
        </row>
        <row r="648">
          <cell r="A648">
            <v>6008</v>
          </cell>
        </row>
        <row r="649">
          <cell r="A649">
            <v>6009</v>
          </cell>
        </row>
        <row r="650">
          <cell r="A650">
            <v>6010</v>
          </cell>
        </row>
        <row r="651">
          <cell r="A651">
            <v>6011</v>
          </cell>
        </row>
        <row r="652">
          <cell r="A652">
            <v>6012</v>
          </cell>
        </row>
        <row r="653">
          <cell r="A653">
            <v>6013</v>
          </cell>
        </row>
        <row r="654">
          <cell r="A654">
            <v>6014</v>
          </cell>
        </row>
        <row r="655">
          <cell r="A655">
            <v>6015</v>
          </cell>
        </row>
        <row r="656">
          <cell r="A656">
            <v>6016</v>
          </cell>
        </row>
        <row r="657">
          <cell r="A657">
            <v>6017</v>
          </cell>
        </row>
        <row r="658">
          <cell r="A658">
            <v>6018</v>
          </cell>
        </row>
        <row r="659">
          <cell r="A659">
            <v>6019</v>
          </cell>
        </row>
        <row r="661">
          <cell r="A661">
            <v>7000</v>
          </cell>
        </row>
        <row r="662">
          <cell r="A662">
            <v>7001</v>
          </cell>
        </row>
        <row r="663">
          <cell r="A663">
            <v>7002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v>0</v>
          </cell>
        </row>
        <row r="20">
          <cell r="B20" t="str">
            <v>RETROEXCAVADORA</v>
          </cell>
        </row>
        <row r="21">
          <cell r="B21" t="str">
            <v>BULLDOZER D6</v>
          </cell>
        </row>
        <row r="22">
          <cell r="B22" t="str">
            <v>BULLDOZER D8</v>
          </cell>
        </row>
        <row r="23">
          <cell r="B23" t="str">
            <v>MOTONIVELADORA</v>
          </cell>
        </row>
        <row r="24">
          <cell r="B24" t="str">
            <v>VIBROCOMPACTADOR</v>
          </cell>
        </row>
        <row r="25">
          <cell r="B25" t="str">
            <v>CARROTANQUE</v>
          </cell>
        </row>
        <row r="26">
          <cell r="B26" t="str">
            <v>RETROCARGADOR</v>
          </cell>
        </row>
        <row r="27">
          <cell r="B27" t="str">
            <v xml:space="preserve">VOLQUETA </v>
          </cell>
        </row>
        <row r="28">
          <cell r="B28" t="str">
            <v>VOLQUETA POR HORAS</v>
          </cell>
        </row>
        <row r="29">
          <cell r="B29" t="str">
            <v>MEZCLADORA</v>
          </cell>
        </row>
        <row r="30">
          <cell r="B30" t="str">
            <v>VIBRADOR ELECTRICO</v>
          </cell>
        </row>
        <row r="31">
          <cell r="B31" t="str">
            <v>EQ. DE PERFORACION</v>
          </cell>
        </row>
        <row r="32">
          <cell r="B32" t="str">
            <v xml:space="preserve">ANDAMIO METALICO </v>
          </cell>
        </row>
        <row r="33">
          <cell r="B33" t="str">
            <v>COMPRESOR</v>
          </cell>
        </row>
        <row r="34">
          <cell r="B34" t="str">
            <v>MOTOBOMA</v>
          </cell>
        </row>
        <row r="35">
          <cell r="B35" t="str">
            <v>VOLQUETA</v>
          </cell>
        </row>
        <row r="36">
          <cell r="B36" t="str">
            <v>EQUIPO DE TOPOGRAFIA</v>
          </cell>
        </row>
        <row r="37">
          <cell r="B37" t="str">
            <v>XXX</v>
          </cell>
        </row>
        <row r="38">
          <cell r="B38" t="str">
            <v>XXX</v>
          </cell>
        </row>
        <row r="39">
          <cell r="B39" t="str">
            <v>XXX</v>
          </cell>
        </row>
        <row r="43">
          <cell r="B43" t="str">
            <v>ARENA</v>
          </cell>
        </row>
        <row r="44">
          <cell r="B44" t="str">
            <v>TRITURADO</v>
          </cell>
        </row>
        <row r="45">
          <cell r="B45" t="str">
            <v>CEMENTO</v>
          </cell>
        </row>
        <row r="46">
          <cell r="B46" t="str">
            <v>AGUA</v>
          </cell>
        </row>
        <row r="48">
          <cell r="B48" t="str">
            <v>BLOQUE MACIZO DE CEMENTO 0.1×0.2×0.4</v>
          </cell>
        </row>
        <row r="49">
          <cell r="B49" t="str">
            <v>FLANCHE a=0,5m  LAMINA LISA  ZINC CAL. 25</v>
          </cell>
        </row>
        <row r="50">
          <cell r="B50" t="str">
            <v>ALAMBRE NEGRO</v>
          </cell>
        </row>
        <row r="51">
          <cell r="B51" t="str">
            <v>PLATINA 1/4"* 4"</v>
          </cell>
        </row>
        <row r="52">
          <cell r="B52" t="str">
            <v>TUBERIA PVC PRESION RDE 13.5  Ø=½"</v>
          </cell>
        </row>
        <row r="53">
          <cell r="B53" t="str">
            <v>TUBERIA PVC PRESION RDE 21  Ø=3/4"</v>
          </cell>
        </row>
        <row r="54">
          <cell r="B54" t="str">
            <v>TUBERIA PVC PRESION RDE 21  Ø=1"</v>
          </cell>
        </row>
        <row r="55">
          <cell r="B55" t="str">
            <v>TUBERIA PVC PRESION RDE 21  Ø=1½"</v>
          </cell>
        </row>
        <row r="56">
          <cell r="B56" t="str">
            <v>TUBERIA PVC PRESION RDE 26  Ø=3"</v>
          </cell>
        </row>
        <row r="57">
          <cell r="B57" t="str">
            <v>ACCESORIOS PVC PRESION Ø=½"</v>
          </cell>
        </row>
        <row r="58">
          <cell r="B58" t="str">
            <v>TUBERIA PVC RDE 21  4"</v>
          </cell>
        </row>
        <row r="59">
          <cell r="B59" t="str">
            <v>CODO 90° PVC PRESION Ø=½"</v>
          </cell>
        </row>
        <row r="60">
          <cell r="B60" t="str">
            <v>CODO 90° PVC PRESION Ø=3/4"</v>
          </cell>
        </row>
        <row r="61">
          <cell r="B61" t="str">
            <v>CODO 90° PVC PRESION Ø=1"</v>
          </cell>
        </row>
        <row r="62">
          <cell r="B62" t="str">
            <v>CODO 90° PVC PRESION Ø=1½"</v>
          </cell>
        </row>
        <row r="63">
          <cell r="B63" t="str">
            <v>TEE PVC PRESION Ø=½"</v>
          </cell>
        </row>
        <row r="64">
          <cell r="B64" t="str">
            <v>REGISTRO DE 3/4" CORTE</v>
          </cell>
        </row>
        <row r="65">
          <cell r="B65" t="str">
            <v>LIMPIADOR PVC</v>
          </cell>
        </row>
        <row r="66">
          <cell r="B66" t="str">
            <v>SOLDADURA PVC</v>
          </cell>
        </row>
        <row r="67">
          <cell r="B67" t="str">
            <v>CODO 90° PVC PRESION Ø=½"</v>
          </cell>
        </row>
        <row r="68">
          <cell r="B68" t="str">
            <v>REGISTRO DE INCORPORACION</v>
          </cell>
        </row>
        <row r="69">
          <cell r="B69" t="str">
            <v>MANGUERA FLEXIBLE</v>
          </cell>
        </row>
        <row r="70">
          <cell r="B70" t="str">
            <v>TUBO PVC SANITARIO Ø=2"</v>
          </cell>
        </row>
        <row r="71">
          <cell r="B71" t="str">
            <v>TUBO PVC SANITARIO Ø=4"</v>
          </cell>
        </row>
        <row r="72">
          <cell r="B72" t="str">
            <v>CODO PVC-S 1/8 C*C Ø=2"</v>
          </cell>
        </row>
        <row r="73">
          <cell r="B73" t="str">
            <v>CODO PVC-S 1/8 C*C Ø=4"</v>
          </cell>
        </row>
        <row r="74">
          <cell r="B74" t="str">
            <v>BUJE SOLDADO PVC-S Ø=4"×2"</v>
          </cell>
        </row>
        <row r="75">
          <cell r="B75" t="str">
            <v>TEE PVC-S Ø=4"</v>
          </cell>
        </row>
        <row r="76">
          <cell r="B76" t="str">
            <v>UNION PVC-S Ø=1"</v>
          </cell>
        </row>
        <row r="77">
          <cell r="B77" t="str">
            <v>ASFALTO SOLIDO</v>
          </cell>
        </row>
        <row r="78">
          <cell r="B78" t="str">
            <v>ACRILICO TRANSPARENTE</v>
          </cell>
        </row>
        <row r="79">
          <cell r="B79" t="str">
            <v>ARMADURA METALICA</v>
          </cell>
        </row>
        <row r="80">
          <cell r="B80" t="str">
            <v>PINTURA DE VINILO</v>
          </cell>
        </row>
        <row r="216">
          <cell r="B216" t="str">
            <v>MAESTRO</v>
          </cell>
        </row>
        <row r="217">
          <cell r="B217" t="str">
            <v>OFICIAL</v>
          </cell>
        </row>
        <row r="218">
          <cell r="B218" t="str">
            <v>OBRERO</v>
          </cell>
        </row>
        <row r="219">
          <cell r="B219" t="str">
            <v>CUADRILLA DE TOPOGRAFIA 1×2×2</v>
          </cell>
        </row>
        <row r="220">
          <cell r="B220" t="str">
            <v>METALURGICO</v>
          </cell>
        </row>
        <row r="221">
          <cell r="B221" t="str">
            <v>TECNICO ELECTRICO</v>
          </cell>
        </row>
        <row r="222">
          <cell r="B222" t="str">
            <v>SOLDADOR ELECT</v>
          </cell>
        </row>
        <row r="223">
          <cell r="B223" t="str">
            <v>xxx</v>
          </cell>
        </row>
        <row r="224">
          <cell r="B224" t="str">
            <v>xxx</v>
          </cell>
        </row>
        <row r="225">
          <cell r="B225" t="str">
            <v>xxx</v>
          </cell>
        </row>
        <row r="230">
          <cell r="B230" t="str">
            <v>ESTACAS MADERA</v>
          </cell>
        </row>
        <row r="231">
          <cell r="B231" t="str">
            <v>BOMBA SUMERGIBLE</v>
          </cell>
        </row>
        <row r="232">
          <cell r="B232" t="str">
            <v>TEJA ACEROLIT</v>
          </cell>
        </row>
        <row r="234">
          <cell r="B234" t="str">
            <v>HERRAMIENTA M.</v>
          </cell>
        </row>
        <row r="235">
          <cell r="B235" t="str">
            <v>HERRAMIENTAS MENOR</v>
          </cell>
        </row>
        <row r="236">
          <cell r="B236" t="str">
            <v>FORMALETA EN MADERA PULIDA</v>
          </cell>
        </row>
        <row r="237">
          <cell r="B237" t="str">
            <v>FORMALETA METALICA 1×0.25</v>
          </cell>
        </row>
        <row r="238">
          <cell r="B238" t="str">
            <v>TABLERO DE MADERA</v>
          </cell>
        </row>
        <row r="239">
          <cell r="B239" t="str">
            <v>PARAL METALICO (TELESCOPICO)</v>
          </cell>
        </row>
        <row r="240">
          <cell r="B240" t="str">
            <v>CERCHA METALICA DE 3M</v>
          </cell>
        </row>
        <row r="241">
          <cell r="B241" t="str">
            <v>FORMALETA METALICA 1×0.5 M-Und</v>
          </cell>
        </row>
        <row r="242">
          <cell r="B242" t="str">
            <v>XXX</v>
          </cell>
        </row>
        <row r="243">
          <cell r="B243" t="str">
            <v>XXX</v>
          </cell>
        </row>
        <row r="244">
          <cell r="B244" t="str">
            <v>XXX</v>
          </cell>
        </row>
        <row r="245">
          <cell r="B245" t="str">
            <v>XXX</v>
          </cell>
        </row>
        <row r="246">
          <cell r="B246" t="str">
            <v>XXX</v>
          </cell>
        </row>
        <row r="247">
          <cell r="B247" t="str">
            <v>XXX</v>
          </cell>
        </row>
        <row r="248">
          <cell r="B248" t="str">
            <v>XXX</v>
          </cell>
        </row>
        <row r="249">
          <cell r="B249" t="str">
            <v>XXX</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Format 11 Ob Ele Exist LIQ+GNV"/>
      <sheetName val="Formato 11-Cesar-Elect-Exist"/>
      <sheetName val="Formato 12-Cesar-Elect-Nuevo"/>
      <sheetName val="tpte"/>
      <sheetName val="mo"/>
      <sheetName val="herr"/>
      <sheetName val="Z"/>
      <sheetName val="RESUMEN"/>
      <sheetName val="CANTIDADES DE OBRA"/>
      <sheetName val="mat"/>
      <sheetName val="T"/>
      <sheetName val="1,01"/>
      <sheetName val="1,02"/>
      <sheetName val="1,03"/>
      <sheetName val="1,04"/>
      <sheetName val="1,05"/>
      <sheetName val="1,06"/>
      <sheetName val="1,07"/>
      <sheetName val="1,08"/>
      <sheetName val="1,09"/>
      <sheetName val="1,10"/>
      <sheetName val="1,11"/>
      <sheetName val="1,12"/>
      <sheetName val="1,13"/>
      <sheetName val="1,15"/>
      <sheetName val="1,14"/>
      <sheetName val="1,16"/>
      <sheetName val="1,17"/>
      <sheetName val="1,18"/>
      <sheetName val="1,19"/>
      <sheetName val="1,20"/>
      <sheetName val="1,21"/>
      <sheetName val="1,22"/>
      <sheetName val="1,23"/>
      <sheetName val="1,24"/>
      <sheetName val="1,25"/>
      <sheetName val="1,26"/>
      <sheetName val="1,27"/>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2"/>
      <sheetName val="3,43"/>
      <sheetName val="3,44"/>
      <sheetName val="3,45"/>
      <sheetName val="4,01"/>
      <sheetName val="4,02"/>
      <sheetName val="4,03"/>
      <sheetName val="4,04"/>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6,01"/>
      <sheetName val="6,02"/>
      <sheetName val="6,03"/>
      <sheetName val="6,04"/>
      <sheetName val="6,05"/>
      <sheetName val="6,06"/>
      <sheetName val="6,08"/>
      <sheetName val="6,09"/>
      <sheetName val="6,10"/>
      <sheetName val="6,11"/>
      <sheetName val="6,12"/>
      <sheetName val="6,13"/>
      <sheetName val="6,14"/>
      <sheetName val="6,15"/>
      <sheetName val="6,16"/>
      <sheetName val="7,01"/>
      <sheetName val="7,02"/>
      <sheetName val="7,03"/>
      <sheetName val="7,04"/>
      <sheetName val="7,05"/>
      <sheetName val="7,06"/>
      <sheetName val="7,07"/>
      <sheetName val="7,08"/>
      <sheetName val="7,09"/>
      <sheetName val="7,10"/>
      <sheetName val="7,11"/>
      <sheetName val="7,12"/>
      <sheetName val="7,13"/>
      <sheetName val="7,14"/>
      <sheetName val="7,15"/>
      <sheetName val="7,16"/>
      <sheetName val="7,17"/>
      <sheetName val="7,18"/>
      <sheetName val="7,19"/>
      <sheetName val="7,20"/>
      <sheetName val="8,01"/>
      <sheetName val="8,02"/>
      <sheetName val="8,03"/>
      <sheetName val="8,04"/>
      <sheetName val="9,01"/>
      <sheetName val="9,02"/>
      <sheetName val="9,03"/>
      <sheetName val="9,04"/>
      <sheetName val="9,05"/>
      <sheetName val="9,06"/>
      <sheetName val="9,07"/>
      <sheetName val="9,08"/>
      <sheetName val="9,09"/>
      <sheetName val="9,10"/>
      <sheetName val="9,11"/>
      <sheetName val="10,01"/>
      <sheetName val="10,02"/>
      <sheetName val="10,03"/>
      <sheetName val="10,04"/>
      <sheetName val="10,05"/>
      <sheetName val="10,06"/>
      <sheetName val="10,07"/>
      <sheetName val="10,08"/>
      <sheetName val="10,09"/>
      <sheetName val="10,10"/>
      <sheetName val="10,11"/>
      <sheetName val="10,12"/>
      <sheetName val="10,13"/>
      <sheetName val="10,14"/>
      <sheetName val="10,15"/>
      <sheetName val="10,16"/>
      <sheetName val="10,17"/>
      <sheetName val="10,18"/>
      <sheetName val="10,19"/>
      <sheetName val="10,20"/>
      <sheetName val="10,21"/>
      <sheetName val="11,01"/>
      <sheetName val="11,02"/>
      <sheetName val="11,03"/>
      <sheetName val="11,04"/>
      <sheetName val="11,05"/>
      <sheetName val="11,06"/>
      <sheetName val="11,07"/>
      <sheetName val="11,08"/>
      <sheetName val="11,09"/>
      <sheetName val="11,10"/>
      <sheetName val="11,11"/>
      <sheetName val="12,01"/>
      <sheetName val="12,02"/>
      <sheetName val="13,01"/>
      <sheetName val="13,02"/>
      <sheetName val="13,03"/>
      <sheetName val="13,04"/>
      <sheetName val="14,01"/>
      <sheetName val="14,02"/>
      <sheetName val="14,03"/>
      <sheetName val="14,04"/>
      <sheetName val="15,01"/>
      <sheetName val="15,02"/>
      <sheetName val="15,03"/>
      <sheetName val="15,04"/>
      <sheetName val="15,05"/>
      <sheetName val="15,06"/>
      <sheetName val="15,07"/>
      <sheetName val="15,08"/>
      <sheetName val="16,01"/>
      <sheetName val="16,02"/>
      <sheetName val="16,03"/>
      <sheetName val="17,01"/>
      <sheetName val="17,02"/>
      <sheetName val="17,03"/>
      <sheetName val="Hoja1"/>
      <sheetName val="15,06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48">
          <cell r="D48">
            <v>1</v>
          </cell>
        </row>
        <row r="52">
          <cell r="D52">
            <v>0.62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0">
          <cell r="D20">
            <v>2465</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3">
          <cell r="D53">
            <v>26000</v>
          </cell>
        </row>
        <row r="54">
          <cell r="D54">
            <v>25754</v>
          </cell>
        </row>
        <row r="55">
          <cell r="D55">
            <v>17000</v>
          </cell>
        </row>
        <row r="56">
          <cell r="D56">
            <v>1300</v>
          </cell>
        </row>
        <row r="64">
          <cell r="D64">
            <v>1450</v>
          </cell>
        </row>
        <row r="65">
          <cell r="D65">
            <v>550</v>
          </cell>
        </row>
        <row r="69">
          <cell r="D69">
            <v>1634</v>
          </cell>
        </row>
        <row r="70">
          <cell r="D70">
            <v>22.28</v>
          </cell>
        </row>
        <row r="76">
          <cell r="D76">
            <v>26442</v>
          </cell>
        </row>
        <row r="77">
          <cell r="D77">
            <v>57396</v>
          </cell>
        </row>
        <row r="79">
          <cell r="D79">
            <v>150536</v>
          </cell>
        </row>
        <row r="103">
          <cell r="D103">
            <v>54840</v>
          </cell>
        </row>
        <row r="104">
          <cell r="D104">
            <v>322269</v>
          </cell>
        </row>
        <row r="105">
          <cell r="D105">
            <v>491098</v>
          </cell>
        </row>
        <row r="120">
          <cell r="D120">
            <v>24368</v>
          </cell>
        </row>
        <row r="122">
          <cell r="D122">
            <v>27406</v>
          </cell>
        </row>
        <row r="124">
          <cell r="D124">
            <v>11719</v>
          </cell>
        </row>
        <row r="125">
          <cell r="D125">
            <v>16333</v>
          </cell>
        </row>
        <row r="126">
          <cell r="D126">
            <v>34587</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31">
          <cell r="D231">
            <v>25520</v>
          </cell>
        </row>
        <row r="232">
          <cell r="D232">
            <v>140</v>
          </cell>
        </row>
        <row r="233">
          <cell r="D233">
            <v>19400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6">
          <cell r="D256">
            <v>2002.0000000000002</v>
          </cell>
        </row>
        <row r="257">
          <cell r="D257">
            <v>15862.000000000002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90">
          <cell r="G3290">
            <v>111634.8156</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3251">
          <cell r="G3251">
            <v>105077.34719999999</v>
          </cell>
        </row>
        <row r="3329">
          <cell r="G3329">
            <v>159171.52860000002</v>
          </cell>
        </row>
        <row r="3368">
          <cell r="G3368">
            <v>401182.89119999995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CONT_ADI"/>
      <sheetName val="aCCIDENTES DE 1995 - 1996.xls"/>
      <sheetName val="ACTA DE MODIFICACION  (2)"/>
      <sheetName val="INDICMICROEMP"/>
      <sheetName val="items"/>
      <sheetName val="#¡REF"/>
      <sheetName val="\a  aaInformación GRUPO 4\A MIn"/>
      <sheetName val="ESTADO VÍA-CRIT.TECNICO"/>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aCCIDENTES_DE_1995_-_19963"/>
      <sheetName val="aCCIDENTES_DE_1995_-_1996_xls3"/>
      <sheetName val="ACTA_DE_MODIFICACION__(2)3"/>
      <sheetName val="\a__aaInformación_GRUPO_4\A_MI3"/>
      <sheetName val="ESTADO_VÍA-CRIT_TECNICO"/>
      <sheetName val="Datos_Básicos2"/>
      <sheetName val="SUB_APU2"/>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recios-básicos2002"/>
      <sheetName val="APUs"/>
      <sheetName val="PR 1"/>
      <sheetName val="Lista obra"/>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Documents and Settings\Pedro "/>
      <sheetName val="\Users\Administrador\Desktop\AM"/>
      <sheetName val="\\Ing-her"/>
      <sheetName val="\Users\cmeza\Documents\INVIAS\D"/>
      <sheetName val="\Documents and Settings\jviteri"/>
      <sheetName val="\\Sistemas_serv1\xx\Documents a"/>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sheetData sheetId="217" refreshError="1"/>
      <sheetData sheetId="218"/>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sheetData sheetId="356"/>
      <sheetData sheetId="357"/>
      <sheetData sheetId="358"/>
      <sheetData sheetId="35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OPT EB 1-2"/>
      <sheetName val="PROTECC EB"/>
      <sheetName val="REPO MULTI "/>
      <sheetName val="EQ.RES.EB3"/>
      <sheetName val="OPT DES EB 3"/>
      <sheetName val="CONTRU EB5"/>
      <sheetName val="CONTRU EB6"/>
      <sheetName val="L IMPULSO 5"/>
      <sheetName val="L IMPULSO 6"/>
      <sheetName val="1. C3 BIS"/>
      <sheetName val="2. 3A3BIS-"/>
      <sheetName val="K1C 5-6"/>
      <sheetName val="C57 K12"/>
      <sheetName val="3. K45 C2Y3"/>
      <sheetName val="C1 6Y11"/>
      <sheetName val="4. C 5 8-9"/>
      <sheetName val="5. C711 K69"/>
      <sheetName val="6. C4 K3-4"/>
      <sheetName val="7. C4 K4-7"/>
      <sheetName val="C7 IBIC"/>
      <sheetName val="T 395"/>
      <sheetName val="8. C9-10 K2-3"/>
      <sheetName val="9. K2 C7-9"/>
      <sheetName val="10. C10-11 K3-5"/>
      <sheetName val="11. C7 K7-15"/>
      <sheetName val="C7 K47"/>
      <sheetName val="12. C12 K1C-6"/>
      <sheetName val="13. C11A-14 K10-15"/>
      <sheetName val="14. K15 C10-14A"/>
      <sheetName val="K8 1415"/>
      <sheetName val="C15 78"/>
      <sheetName val="VFATIMA1"/>
      <sheetName val="VFATIMA 2"/>
      <sheetName val="31 OCTUBRE"/>
      <sheetName val="SAN JUDAS"/>
      <sheetName val="COL 31 OCTUBRE"/>
      <sheetName val="DIVIDIVI"/>
      <sheetName val="Kra7 18-21"/>
      <sheetName val="15. C15 K12C-15"/>
      <sheetName val="16. C15 K15-17"/>
      <sheetName val="R TAPAS"/>
      <sheetName val="17. R COMUNITARIO"/>
      <sheetName val="18. LAS TUNAS"/>
      <sheetName val="LA COSECHA"/>
      <sheetName val="19. CAMILO TORRES"/>
      <sheetName val=" PADILLA C 13 15 Y 16"/>
      <sheetName val="20. COQUIVACOA"/>
      <sheetName val="LOS REMEDIOS"/>
      <sheetName val="21. B. ARRIBA K1C ENTRE 9 Y9A"/>
      <sheetName val="B. CALANCAL K8Y8A EN 17 Y 18"/>
      <sheetName val="22. C14ABIS K16-17"/>
      <sheetName val="23. K7 C15-17"/>
      <sheetName val="24. C15-16B  K13-14"/>
      <sheetName val="25. C12 K15-18"/>
      <sheetName val="JOSE A. GALÁN"/>
      <sheetName val="BARRIO ARRIBA"/>
      <sheetName val="VILLA ZIRUMA-LOS MANGOS"/>
      <sheetName val="VILLA CAMPESTRE"/>
      <sheetName val="CENTRO"/>
      <sheetName val="SAN MARTIN DE PORRA"/>
      <sheetName val="SUMIDEROS"/>
      <sheetName val="20 DJUL"/>
      <sheetName val="PLU 12OCT"/>
      <sheetName val="Hoja1"/>
      <sheetName val="Hoja2"/>
    </sheetNames>
    <sheetDataSet>
      <sheetData sheetId="0">
        <row r="5">
          <cell r="B5">
            <v>1</v>
          </cell>
          <cell r="E5">
            <v>40179</v>
          </cell>
          <cell r="L5" t="str">
            <v>ESTACION DE BOMBEO No 5</v>
          </cell>
          <cell r="N5" t="str">
            <v>CONSULTORÍA ALCANTARILLADO</v>
          </cell>
          <cell r="S5">
            <v>50000</v>
          </cell>
          <cell r="U5" t="e">
            <v>#REF!</v>
          </cell>
        </row>
        <row r="6">
          <cell r="E6">
            <v>40179</v>
          </cell>
          <cell r="L6" t="str">
            <v>ESTACIONES DE BOMBEO 5 Y 6</v>
          </cell>
          <cell r="N6" t="str">
            <v>CONSULTORÍA ALCANTARILLADO</v>
          </cell>
          <cell r="S6">
            <v>50000</v>
          </cell>
          <cell r="U6">
            <v>113431840.62</v>
          </cell>
        </row>
        <row r="7">
          <cell r="E7">
            <v>40179</v>
          </cell>
          <cell r="L7" t="str">
            <v>CASCO URBANO DE RIIOHACHA</v>
          </cell>
          <cell r="N7" t="str">
            <v>CONSULTORÍA ALCANTARILLADO</v>
          </cell>
          <cell r="S7">
            <v>160000</v>
          </cell>
          <cell r="U7" t="e">
            <v>#REF!</v>
          </cell>
        </row>
        <row r="8">
          <cell r="E8">
            <v>40179</v>
          </cell>
          <cell r="L8" t="str">
            <v>CASCO URBANO DE RIIOHACHA</v>
          </cell>
          <cell r="N8" t="str">
            <v>CONSULTORÍA ALCANTARILLADO</v>
          </cell>
          <cell r="S8">
            <v>160000</v>
          </cell>
          <cell r="U8">
            <v>483037679.88</v>
          </cell>
        </row>
        <row r="9">
          <cell r="E9">
            <v>40179</v>
          </cell>
          <cell r="L9" t="str">
            <v>ESTACIONES DE BOMBEO 1, 2 Y 3</v>
          </cell>
          <cell r="N9" t="str">
            <v>CONSULTORÍA ALCANTARILLADO</v>
          </cell>
          <cell r="S9">
            <v>80000</v>
          </cell>
          <cell r="U9" t="e">
            <v>#REF!</v>
          </cell>
        </row>
        <row r="10">
          <cell r="E10">
            <v>40179</v>
          </cell>
          <cell r="L10" t="str">
            <v>CARRERA 1a CALLE 7</v>
          </cell>
          <cell r="N10" t="str">
            <v xml:space="preserve">OPTIMIZACIÓN ESTACIONES </v>
          </cell>
          <cell r="S10">
            <v>125000</v>
          </cell>
          <cell r="U10" t="e">
            <v>#REF!</v>
          </cell>
          <cell r="V10" t="str">
            <v>MEDIA</v>
          </cell>
        </row>
        <row r="11">
          <cell r="E11">
            <v>40179</v>
          </cell>
          <cell r="L11" t="str">
            <v>CASCO URBANO DE RIIOHACHA</v>
          </cell>
          <cell r="N11" t="str">
            <v>ESTACIONES DE BOMBEO</v>
          </cell>
          <cell r="S11">
            <v>125000</v>
          </cell>
          <cell r="U11" t="e">
            <v>#REF!</v>
          </cell>
          <cell r="V11" t="str">
            <v>ALTA</v>
          </cell>
        </row>
        <row r="12">
          <cell r="E12">
            <v>40179</v>
          </cell>
          <cell r="L12" t="str">
            <v>CASCO URBANO DE RIIOHACHA</v>
          </cell>
          <cell r="N12" t="str">
            <v xml:space="preserve">OPTIMIZACIÓN ESTACIONES </v>
          </cell>
          <cell r="S12">
            <v>125000</v>
          </cell>
          <cell r="U12" t="e">
            <v>#REF!</v>
          </cell>
          <cell r="V12" t="str">
            <v>ALTA</v>
          </cell>
        </row>
        <row r="13">
          <cell r="E13">
            <v>40179</v>
          </cell>
          <cell r="L13" t="str">
            <v xml:space="preserve">ESTACIONES DE BOMBEO 1, 2 </v>
          </cell>
          <cell r="N13" t="str">
            <v xml:space="preserve">OPTIMIZACIÓN ESTACIONES </v>
          </cell>
          <cell r="S13">
            <v>80000</v>
          </cell>
          <cell r="U13">
            <v>489695017.59897596</v>
          </cell>
          <cell r="V13" t="str">
            <v>ALTA</v>
          </cell>
        </row>
        <row r="14">
          <cell r="E14">
            <v>40179</v>
          </cell>
          <cell r="L14" t="str">
            <v>ESTACIONES DE BOMBEO 1,2</v>
          </cell>
          <cell r="N14" t="str">
            <v xml:space="preserve">OPTIMIZACIÓN ESTACIONES </v>
          </cell>
          <cell r="S14">
            <v>80000</v>
          </cell>
          <cell r="U14">
            <v>360826379.36640006</v>
          </cell>
          <cell r="V14" t="str">
            <v>ALTA</v>
          </cell>
        </row>
        <row r="15">
          <cell r="E15">
            <v>40179</v>
          </cell>
          <cell r="L15" t="str">
            <v>CARRERA 1 ENTRE CALLES 11 Y 12 EB No 2</v>
          </cell>
          <cell r="N15" t="str">
            <v xml:space="preserve">OPTIMIZACIÓN ESTACIONES </v>
          </cell>
          <cell r="S15">
            <v>25000</v>
          </cell>
          <cell r="U15" t="e">
            <v>#REF!</v>
          </cell>
          <cell r="V15" t="str">
            <v>ALTA</v>
          </cell>
          <cell r="W15" t="str">
            <v>El actual múltiple de impulsión de la estación 2 ha cumplido su vida útil y viene presentando escapes considerables de fluido que han producido emergencias de dificil manejo afectando la comunidad aledaña a la estación y sobrecarga de la estación 1 la cua</v>
          </cell>
          <cell r="Y15" t="str">
            <v>Adquisición y montaje de accesorios para un nuevo múltiple de bombeo. Incluye la reubicación de cheques y válvulas a sitio accesible para posibilitar un mejor mantenimiento; se considera adicionalmente la optimización del sistema y la reposición de un equ</v>
          </cell>
          <cell r="Z15" t="str">
            <v>Cesarán las emergencias en la zona de la estación y la afectación a los moradores de la zona, además de permitir la funcionalidad contínua de la operación que requiere el sistema.</v>
          </cell>
          <cell r="AA15" t="str">
            <v xml:space="preserve">  - Disminuir el número de contingencias al 1%</v>
          </cell>
        </row>
        <row r="16">
          <cell r="E16">
            <v>40179</v>
          </cell>
          <cell r="L16" t="str">
            <v>CALLE 11A ENTRE CARRERAS 18A Y 20 ESTACION No 3</v>
          </cell>
          <cell r="N16" t="str">
            <v xml:space="preserve">OPTIMIZACIÓN ESTACIONES </v>
          </cell>
          <cell r="S16">
            <v>160000</v>
          </cell>
          <cell r="U16" t="e">
            <v>#REF!</v>
          </cell>
          <cell r="V16" t="str">
            <v>MEDIA</v>
          </cell>
          <cell r="W16" t="str">
            <v>Las frecuentes fallas de fluido eléctrico aunadas a fallas del sistema de generación eléctrica de emergencia han producido parálisis ocasional de la operación y vertimientos de aguas negras considerables en zona cercana a la estación afectando a los morad</v>
          </cell>
          <cell r="Y16" t="str">
            <v>Adquisición de equipos de bombeo autónomo  tipo By-Pass en acuerdo a la actual práctica europea de manejo de bombeo de emergencia. Incluye la adquisicion y montaje de equipos especiales de bombeo en superficie propulsados por gas natural y ACPM.</v>
          </cell>
          <cell r="Z16" t="str">
            <v>Se asegura la continuidad operativa de esta estación, en la cual converge actualmente el 100% de las aguas servidas urbanas, evitando la afectación de comunidades aledañas en todo tiempo incluso durante fallas prolongadas del servicio de energía pública.</v>
          </cell>
          <cell r="AA16" t="str">
            <v xml:space="preserve">  - Aumentar la cobertura de alcantarillado en un 0,4%</v>
          </cell>
        </row>
        <row r="17">
          <cell r="E17">
            <v>40179</v>
          </cell>
          <cell r="L17" t="str">
            <v xml:space="preserve">DISTRITO SANITARIO VI </v>
          </cell>
          <cell r="N17" t="str">
            <v xml:space="preserve">EXPANSIÓN ESTACIONES </v>
          </cell>
          <cell r="S17">
            <v>25000</v>
          </cell>
          <cell r="U17">
            <v>2615231218.4611382</v>
          </cell>
          <cell r="V17" t="str">
            <v>BAJA</v>
          </cell>
        </row>
        <row r="18">
          <cell r="E18">
            <v>40179</v>
          </cell>
          <cell r="L18" t="str">
            <v>DISTRITO SANITARIO VI CALLE 41 CON K 11A</v>
          </cell>
          <cell r="N18" t="str">
            <v xml:space="preserve">EXPANSIÓN ESTACIONES </v>
          </cell>
          <cell r="S18">
            <v>25000</v>
          </cell>
          <cell r="U18">
            <v>3417922172.056428</v>
          </cell>
          <cell r="V18" t="str">
            <v>ALTA</v>
          </cell>
          <cell r="W18" t="str">
            <v xml:space="preserve">La comuna 10 de Riohacha la cual abarca gran cantidad de barrios ubicados al sur de la calle 40 carece de infraestructura para la prestación del servicio de alcantarillado. La falencia de este sistema incide en forma directa en la calidad de vida y salud </v>
          </cell>
          <cell r="Y18" t="str">
            <v>Construcción de una estación de bombeo del alcantarillado sanitariom completa. Incluye todas las obras civiles necesarias, equipos, infraestructura eléctrica y mecánica para el proceso y disocisión de aguas servidas colectadas en todo el Distrito sanitari</v>
          </cell>
          <cell r="Z18" t="str">
            <v>Este proyecto permitirá adelantar las obras de expansión de redes de toda la comuna 10 permitiendo a mediano plazo la prestación del servicio.</v>
          </cell>
        </row>
        <row r="19">
          <cell r="E19">
            <v>40179</v>
          </cell>
          <cell r="L19" t="str">
            <v>CASCO URBANO DE RIIOHACHA</v>
          </cell>
          <cell r="N19" t="str">
            <v>OPTIMIZACIÓN EQUIPOS</v>
          </cell>
          <cell r="S19">
            <v>150000</v>
          </cell>
          <cell r="U19" t="e">
            <v>#REF!</v>
          </cell>
          <cell r="V19" t="str">
            <v>ALTA</v>
          </cell>
        </row>
        <row r="20">
          <cell r="E20">
            <v>40179</v>
          </cell>
          <cell r="L20" t="str">
            <v xml:space="preserve">DISTRITO SANITARIO VI </v>
          </cell>
          <cell r="N20" t="str">
            <v xml:space="preserve">EXPANSIÓN ESTACIONES </v>
          </cell>
          <cell r="S20">
            <v>25000</v>
          </cell>
          <cell r="U20">
            <v>3091840224.3307323</v>
          </cell>
          <cell r="V20" t="str">
            <v>NORMAL</v>
          </cell>
        </row>
        <row r="21">
          <cell r="E21">
            <v>40179</v>
          </cell>
          <cell r="L21" t="str">
            <v>DISTRITO SANITARIO VI CALLE 41 CON K 11A - LAGUNAS DE OXIDACION</v>
          </cell>
          <cell r="N21" t="str">
            <v>EXPANSION  ALCANTARILLADO</v>
          </cell>
          <cell r="S21">
            <v>25000</v>
          </cell>
          <cell r="U21">
            <v>6832627541.6557074</v>
          </cell>
          <cell r="V21" t="str">
            <v>NORMAL</v>
          </cell>
          <cell r="W21" t="str">
            <v xml:space="preserve">La comuna 10 de Riohacha la cual abarca gran cantidad de barrios ubicados al sur de la calle 40 carece de infraestructura para la prestación del servicio de alcantarillado. La falencia de este sistema incide en forma directa en la calidad de vida y salud </v>
          </cell>
          <cell r="Y21" t="str">
            <v>Construcción de una línea de impulsión de 27" en tubería GRP PN 10 para bombeo de aguas servidas hasta las lagunas de oxidación. Incluye las válvulas de purga y venteo necesarias.</v>
          </cell>
          <cell r="Z21" t="str">
            <v>Este proyecto permitirá adelantar las obras de expansión de redes de toda la comuna 10 permitiendo a mediano plazo la prestación del servicio.</v>
          </cell>
        </row>
        <row r="22">
          <cell r="E22">
            <v>40179</v>
          </cell>
          <cell r="L22" t="str">
            <v>CALLE 5 A 7 ENTRE CARRERAS 1 Y 2</v>
          </cell>
          <cell r="N22" t="str">
            <v>OPTIMIZACIÓN ALCANTARILLADO</v>
          </cell>
          <cell r="S22">
            <v>350</v>
          </cell>
          <cell r="U22">
            <v>868138888.77218401</v>
          </cell>
          <cell r="V22" t="str">
            <v>MEDIA</v>
          </cell>
        </row>
        <row r="23">
          <cell r="E23">
            <v>40179</v>
          </cell>
          <cell r="L23" t="str">
            <v>CALLE 3 BIS A 6 ENTRE CARRERAS 1C Y 4</v>
          </cell>
          <cell r="N23" t="str">
            <v>OPTIMIZACIÓN ALCANTARILLADO</v>
          </cell>
          <cell r="S23">
            <v>300</v>
          </cell>
          <cell r="U23">
            <v>708078271.58395004</v>
          </cell>
          <cell r="V23" t="str">
            <v>MEDIA</v>
          </cell>
        </row>
        <row r="24">
          <cell r="E24">
            <v>40179</v>
          </cell>
          <cell r="L24" t="str">
            <v>CARRERA 1C ENTRE CALLES 2 Y 4</v>
          </cell>
          <cell r="N24" t="str">
            <v>OPTIMIZACIÓN ALCANTARILLADO</v>
          </cell>
          <cell r="S24">
            <v>150</v>
          </cell>
          <cell r="U24">
            <v>417796599.505041</v>
          </cell>
          <cell r="V24" t="str">
            <v>MEDIA</v>
          </cell>
        </row>
        <row r="25">
          <cell r="E25">
            <v>40179</v>
          </cell>
          <cell r="L25" t="str">
            <v>CALLES 3 A 3 BIS ENTRE CARRERAS 1C A 4</v>
          </cell>
          <cell r="N25" t="str">
            <v>OPTIMIZACIÓN ALCANTARILLADO</v>
          </cell>
          <cell r="S25">
            <v>535</v>
          </cell>
          <cell r="U25">
            <v>1034081419.4526778</v>
          </cell>
          <cell r="V25" t="str">
            <v>MEDIA</v>
          </cell>
        </row>
        <row r="26">
          <cell r="E26">
            <v>40179</v>
          </cell>
          <cell r="L26" t="str">
            <v>CARRERA 4 A 5  ENTRE CALLES 1 Y 3</v>
          </cell>
          <cell r="N26" t="str">
            <v>OPTIMIZACIÓN ALCANTARILLADO</v>
          </cell>
          <cell r="S26">
            <v>250</v>
          </cell>
          <cell r="U26">
            <v>372659573.26450002</v>
          </cell>
          <cell r="V26" t="str">
            <v>MEDIA</v>
          </cell>
        </row>
        <row r="27">
          <cell r="E27">
            <v>40179</v>
          </cell>
          <cell r="L27" t="str">
            <v>CALLE 1 ENTRE CARRERAS 4 y 11</v>
          </cell>
          <cell r="N27" t="str">
            <v>OPTIMIZACIÓN ALCANTARILLADO</v>
          </cell>
          <cell r="S27">
            <v>450</v>
          </cell>
          <cell r="U27">
            <v>1168924624.4479861</v>
          </cell>
          <cell r="V27" t="str">
            <v>MEDIA</v>
          </cell>
        </row>
        <row r="28">
          <cell r="E28">
            <v>40179</v>
          </cell>
          <cell r="L28" t="str">
            <v>CALLE 5 ENTRE CARRERAS 8 y 9 CARRERA 9 ENTRE CALLES 4 Y 5</v>
          </cell>
          <cell r="N28" t="str">
            <v>OPTIMIZACIÓN ALCANTARILLADO</v>
          </cell>
          <cell r="S28">
            <v>125</v>
          </cell>
          <cell r="U28">
            <v>209792113.44333002</v>
          </cell>
          <cell r="V28" t="str">
            <v>MEDIA</v>
          </cell>
        </row>
        <row r="29">
          <cell r="E29">
            <v>40179</v>
          </cell>
          <cell r="L29" t="str">
            <v>CALLE 7 Y 11 ENTRE CARRERAS 9 y 12</v>
          </cell>
          <cell r="N29" t="str">
            <v>OPTIMIZACIÓN ALCANTARILLADO</v>
          </cell>
          <cell r="S29">
            <v>840</v>
          </cell>
          <cell r="U29">
            <v>1678771741.1340799</v>
          </cell>
          <cell r="V29" t="str">
            <v>NORMAL</v>
          </cell>
        </row>
        <row r="30">
          <cell r="E30">
            <v>40179</v>
          </cell>
          <cell r="L30" t="str">
            <v>CALLE 5 ENTRE CARRERAS 9 y 11</v>
          </cell>
          <cell r="N30" t="str">
            <v>OPTIMIZACIÓN ALCANTARILLADO</v>
          </cell>
          <cell r="S30">
            <v>255</v>
          </cell>
          <cell r="U30" t="e">
            <v>#REF!</v>
          </cell>
          <cell r="V30" t="str">
            <v>MEDIA</v>
          </cell>
        </row>
        <row r="31">
          <cell r="E31">
            <v>40179</v>
          </cell>
          <cell r="L31" t="str">
            <v>CALLE 4 ENTRE CARRERAS 4 y 5</v>
          </cell>
          <cell r="N31" t="str">
            <v>OPTIMIZACIÓN ALCANTARILLADO</v>
          </cell>
          <cell r="S31">
            <v>300</v>
          </cell>
          <cell r="U31">
            <v>178861191.81994799</v>
          </cell>
          <cell r="V31" t="str">
            <v>MEDIA</v>
          </cell>
        </row>
        <row r="32">
          <cell r="E32">
            <v>40179</v>
          </cell>
          <cell r="L32" t="str">
            <v>CALLE 4 ENTRE CARRERAS 4 y 7</v>
          </cell>
          <cell r="N32" t="str">
            <v>OPTIMIZACIÓN ALCANTARILLADO</v>
          </cell>
          <cell r="S32">
            <v>225</v>
          </cell>
          <cell r="U32">
            <v>375669181.36422396</v>
          </cell>
          <cell r="V32" t="str">
            <v>MEDIA</v>
          </cell>
        </row>
        <row r="33">
          <cell r="E33">
            <v>40179</v>
          </cell>
          <cell r="L33" t="str">
            <v>CALLE 7 ENTRE CARRERAS 1B y 1C</v>
          </cell>
          <cell r="N33" t="str">
            <v>OPTIMIZACIÓN ALCANTARILLADO</v>
          </cell>
          <cell r="S33">
            <v>100</v>
          </cell>
          <cell r="U33">
            <v>266840280.88014701</v>
          </cell>
          <cell r="V33" t="str">
            <v>MEDIA</v>
          </cell>
        </row>
        <row r="34">
          <cell r="E34">
            <v>40179</v>
          </cell>
          <cell r="L34" t="str">
            <v>CARRERA 1B ENTRE CALLES 7 Y 9</v>
          </cell>
          <cell r="N34" t="str">
            <v>OPTIMIZACIÓN ALCANTARILLADO</v>
          </cell>
          <cell r="S34">
            <v>25</v>
          </cell>
          <cell r="U34">
            <v>96750352.452839956</v>
          </cell>
          <cell r="V34" t="str">
            <v>MEDIA</v>
          </cell>
        </row>
        <row r="35">
          <cell r="E35">
            <v>40179</v>
          </cell>
          <cell r="L35" t="str">
            <v>CALLE 9 Y 10 ENTRE CARRERAS 2 y 3</v>
          </cell>
          <cell r="N35" t="str">
            <v>OPTIMIZACIÓN ALCANTARILLADO</v>
          </cell>
          <cell r="S35">
            <v>150</v>
          </cell>
          <cell r="U35">
            <v>399446665.3696</v>
          </cell>
          <cell r="V35" t="str">
            <v>MEDIA</v>
          </cell>
        </row>
        <row r="36">
          <cell r="E36">
            <v>40179</v>
          </cell>
          <cell r="L36" t="str">
            <v>CARRERA 2 ENTRE CALLES 7 Y 9</v>
          </cell>
          <cell r="N36" t="str">
            <v>OPTIMIZACIÓN ALCANTARILLADO</v>
          </cell>
          <cell r="S36">
            <v>50</v>
          </cell>
          <cell r="U36">
            <v>136281268.08815202</v>
          </cell>
          <cell r="V36" t="str">
            <v>MEDIA</v>
          </cell>
        </row>
        <row r="37">
          <cell r="E37">
            <v>40179</v>
          </cell>
          <cell r="L37" t="str">
            <v>CALLE 10 Y 11 ENTRE CARRERAS 3 y 5</v>
          </cell>
          <cell r="N37" t="str">
            <v>OPTIMIZACIÓN ALCANTARILLADO</v>
          </cell>
          <cell r="S37">
            <v>250</v>
          </cell>
          <cell r="U37">
            <v>638553484.71993613</v>
          </cell>
          <cell r="V37" t="str">
            <v>MEDIA</v>
          </cell>
        </row>
        <row r="38">
          <cell r="E38">
            <v>40179</v>
          </cell>
          <cell r="L38" t="str">
            <v>CALLE 7 ENTRE CARRERAS 7 A 15</v>
          </cell>
          <cell r="N38" t="str">
            <v>OPTIMIZACIÓN ALCANTARILLADO</v>
          </cell>
          <cell r="S38">
            <v>380</v>
          </cell>
          <cell r="U38">
            <v>1793705644.1080799</v>
          </cell>
        </row>
        <row r="39">
          <cell r="E39">
            <v>40179</v>
          </cell>
          <cell r="L39" t="str">
            <v>CALLE 7 ENTRE CARRERAS 4 A 7</v>
          </cell>
          <cell r="N39" t="str">
            <v>OPTIMIZACIÓN ALCANTARILLADO</v>
          </cell>
          <cell r="S39">
            <v>155</v>
          </cell>
          <cell r="U39">
            <v>529815259.64996445</v>
          </cell>
        </row>
        <row r="40">
          <cell r="E40">
            <v>40179</v>
          </cell>
          <cell r="L40" t="str">
            <v>CALLE 12 ENTRE CARRERAS 7 Y 10</v>
          </cell>
          <cell r="N40" t="str">
            <v>OPTIMIZACIÓN ALCANTARILLADO</v>
          </cell>
          <cell r="S40">
            <v>260</v>
          </cell>
          <cell r="U40" t="e">
            <v>#REF!</v>
          </cell>
        </row>
        <row r="41">
          <cell r="E41">
            <v>40179</v>
          </cell>
          <cell r="L41" t="str">
            <v>CARRERA 8 ENTRE CALLES 14 Y 15</v>
          </cell>
          <cell r="N41" t="str">
            <v>OPTIMIZACIÓN ALCANTARILLADO</v>
          </cell>
          <cell r="S41">
            <v>100</v>
          </cell>
          <cell r="U41">
            <v>514593410.93150318</v>
          </cell>
        </row>
        <row r="42">
          <cell r="E42">
            <v>40179</v>
          </cell>
          <cell r="L42" t="str">
            <v>CALLE 12 ENTRE CARRERAS 1C A 6</v>
          </cell>
          <cell r="N42" t="str">
            <v>OPTIMIZACIÓN ALCANTARILLADO</v>
          </cell>
          <cell r="S42">
            <v>300</v>
          </cell>
          <cell r="U42">
            <v>822151842.67147398</v>
          </cell>
        </row>
        <row r="43">
          <cell r="E43">
            <v>40179</v>
          </cell>
          <cell r="L43" t="str">
            <v>CALLE 11A A 14 ENTRE CARRERAS 10 Y 15</v>
          </cell>
          <cell r="N43" t="str">
            <v>OPTIMIZACIÓN ALCANTARILLADO</v>
          </cell>
          <cell r="S43">
            <v>1025</v>
          </cell>
          <cell r="U43">
            <v>2348927436.8494716</v>
          </cell>
        </row>
        <row r="44">
          <cell r="E44">
            <v>40179</v>
          </cell>
          <cell r="L44" t="str">
            <v>CARRERAS 15 ENTRE CALLES 10 Y 14A</v>
          </cell>
          <cell r="N44" t="str">
            <v>OPTIMIZACIÓN ALCANTARILLADO</v>
          </cell>
          <cell r="S44">
            <v>250</v>
          </cell>
          <cell r="U44">
            <v>1536323370.925472</v>
          </cell>
        </row>
        <row r="45">
          <cell r="E45">
            <v>40179</v>
          </cell>
          <cell r="L45" t="str">
            <v>CALLE 15 ENTRE CARRERAS 7 Y 8</v>
          </cell>
          <cell r="N45" t="str">
            <v>OPTIMIZACIÓN ALCANTARILLADO</v>
          </cell>
          <cell r="S45">
            <v>130</v>
          </cell>
          <cell r="U45">
            <v>437292254.05440223</v>
          </cell>
        </row>
        <row r="46">
          <cell r="E46">
            <v>40179</v>
          </cell>
          <cell r="L46" t="str">
            <v>CARRERA 7A ENTRE CALLES 22A Y 26</v>
          </cell>
          <cell r="N46" t="str">
            <v>OPTIMIZACIÓN ALCANTARILLADO</v>
          </cell>
          <cell r="S46">
            <v>500</v>
          </cell>
          <cell r="U46" t="e">
            <v>#REF!</v>
          </cell>
        </row>
        <row r="47">
          <cell r="E47">
            <v>40179</v>
          </cell>
          <cell r="L47" t="str">
            <v>CALLE 1 Y 3 ENTRE CARRERAS 1E y 9E</v>
          </cell>
          <cell r="N47" t="str">
            <v>OPTIMIZACIÓN ALCANTARILLADO</v>
          </cell>
          <cell r="S47">
            <v>700</v>
          </cell>
          <cell r="U47">
            <v>4130499989.1560721</v>
          </cell>
        </row>
        <row r="48">
          <cell r="E48">
            <v>40179</v>
          </cell>
          <cell r="L48" t="str">
            <v>CALLE 3 Y 6 ENTRE CARRERAS 2E y 8E</v>
          </cell>
          <cell r="N48" t="str">
            <v>OPTIMIZACIÓN ALCANTARILLADO</v>
          </cell>
          <cell r="S48">
            <v>610</v>
          </cell>
          <cell r="U48">
            <v>1563107592.35131</v>
          </cell>
        </row>
        <row r="49">
          <cell r="E49">
            <v>40179</v>
          </cell>
          <cell r="L49" t="str">
            <v>CALLE 41 A 44 ENTRE CARRERAS 10 Y 11A</v>
          </cell>
          <cell r="N49" t="str">
            <v>OPTIMIZACIÓN ALCANTARILLADO</v>
          </cell>
          <cell r="S49">
            <v>650</v>
          </cell>
          <cell r="U49">
            <v>914616407.6121521</v>
          </cell>
        </row>
        <row r="50">
          <cell r="E50">
            <v>40179</v>
          </cell>
          <cell r="L50" t="str">
            <v>CALLE 43 A 47A ENTRE CARRERAS 10 Y 12A</v>
          </cell>
          <cell r="N50" t="str">
            <v>OPTIMIZACIÓN ALCANTARILLADO</v>
          </cell>
          <cell r="S50">
            <v>665</v>
          </cell>
          <cell r="U50">
            <v>1286996532.3645959</v>
          </cell>
        </row>
        <row r="51">
          <cell r="E51">
            <v>40179</v>
          </cell>
          <cell r="L51" t="str">
            <v>CALLE 41 A 48 ENTRE CARRERAS 11Y 12A</v>
          </cell>
          <cell r="N51" t="str">
            <v>OPTIMIZACIÓN ALCANTARILLADO</v>
          </cell>
          <cell r="S51">
            <v>325</v>
          </cell>
          <cell r="U51">
            <v>921159494.64111614</v>
          </cell>
        </row>
        <row r="52">
          <cell r="E52">
            <v>40179</v>
          </cell>
          <cell r="L52" t="str">
            <v>CALLE 41 A 60 ENTRE CARRERAS 12 Y 14</v>
          </cell>
          <cell r="N52" t="str">
            <v>OPTIMIZACIÓN ALCANTARILLADO</v>
          </cell>
          <cell r="S52">
            <v>270</v>
          </cell>
          <cell r="U52">
            <v>1956947482.1402857</v>
          </cell>
        </row>
        <row r="53">
          <cell r="E53">
            <v>40179</v>
          </cell>
          <cell r="L53" t="str">
            <v>CARRERA 16 ENTRE CALLES 18 Y 19</v>
          </cell>
          <cell r="N53" t="str">
            <v xml:space="preserve">OPTIMIZACIÓN ACUEDUCTO Y ALCANTARILLADO </v>
          </cell>
          <cell r="S53">
            <v>135</v>
          </cell>
          <cell r="U53" t="e">
            <v>#REF!</v>
          </cell>
          <cell r="V53" t="str">
            <v>ALTA</v>
          </cell>
        </row>
        <row r="54">
          <cell r="E54">
            <v>40179</v>
          </cell>
          <cell r="L54" t="str">
            <v>CARRERA  7 ENTRE CARRERAS 18 Y 22</v>
          </cell>
          <cell r="N54" t="str">
            <v>OPTIMIZACIÓN ALCANTARILLADO SANITARIO Y PLUVIAL</v>
          </cell>
          <cell r="S54">
            <v>225</v>
          </cell>
          <cell r="U54">
            <v>1410809232.85236</v>
          </cell>
        </row>
        <row r="55">
          <cell r="E55">
            <v>40179</v>
          </cell>
          <cell r="L55" t="str">
            <v>CALLE 41 Y 42 ENTRE CARRERAS 7D Y 7F</v>
          </cell>
          <cell r="N55" t="str">
            <v>AMPLIACIÓN RED DE ALCANTARILLADO</v>
          </cell>
          <cell r="S55">
            <v>425</v>
          </cell>
          <cell r="U55" t="e">
            <v>#REF!</v>
          </cell>
          <cell r="V55" t="str">
            <v>NORMAL (Moderada)</v>
          </cell>
          <cell r="W55" t="str">
            <v>No existe infraestructura de redes de alcantarillado en la zona, mientras barrios aledaños como villa sharin I etapa e Iguarata poseen el servicio.</v>
          </cell>
          <cell r="Y55" t="str">
            <v>Proyecto de construcción de redes de alcantarillado sanitario convencionales en tubería tipo novafort PVC de 8". Incluye 370 Ml de manija en tubería PVC de 8".</v>
          </cell>
          <cell r="Z55" t="str">
            <v>Se dotará de la infraestructura necesaria a la zona para la efectiva prestación del servicio de alcantarillado sanitario mejorando la calidad de vida de los habitantes del sector.</v>
          </cell>
          <cell r="AA55" t="str">
            <v xml:space="preserve"> - Mejorar la calidad del servicio de alcantarillado en un 0,30%.</v>
          </cell>
        </row>
        <row r="56">
          <cell r="E56">
            <v>40179</v>
          </cell>
          <cell r="L56" t="str">
            <v>CALLE 15 ENTRE CARRERAS 12C Y 15</v>
          </cell>
          <cell r="N56" t="str">
            <v>OPTMIZACIÓN  ALCANTARILLADO</v>
          </cell>
          <cell r="S56">
            <v>4000</v>
          </cell>
          <cell r="U56">
            <v>597189792.93755591</v>
          </cell>
          <cell r="V56" t="str">
            <v>NORMAL</v>
          </cell>
          <cell r="W56" t="str">
            <v>Los colectores de alcantarillado ubicados en el costado sur de la vía son antiguos y presentan problemas ocasionales de funcionmiento que se traducen en rebosamientos ocasionales de aguas servidas, afectando los moradores de la zona.</v>
          </cell>
          <cell r="Y56" t="str">
            <v>Reforma general del sistema de alcantarillado sanitario del costado sur entre carreras 12C y 15. Incluye la reparación de andenes, bordillos, pavimento afectados por la obra.</v>
          </cell>
          <cell r="Z56" t="str">
            <v xml:space="preserve">El proyecto normalizará el servicio de alcantarillado en la zona, evitando los rebosamientos, el deterioro de la vía y las molestias a la comunidad en la zona. </v>
          </cell>
        </row>
        <row r="57">
          <cell r="E57">
            <v>40179</v>
          </cell>
          <cell r="L57" t="str">
            <v>CALLE 15 ENTRE CARRERAS 15 a 17</v>
          </cell>
          <cell r="N57" t="str">
            <v>OPTMIZACIÓN  ALCANTARILLADO</v>
          </cell>
          <cell r="S57">
            <v>4000</v>
          </cell>
          <cell r="U57">
            <v>833405246.52119291</v>
          </cell>
          <cell r="V57" t="str">
            <v>ALTA</v>
          </cell>
          <cell r="W57" t="str">
            <v xml:space="preserve">Los colectores de alcantarillado ubicados en los dos costados de la vía son antiguos y presentan problemas funcionales que se traducen en rebosamientos ocasionales de aguas servidas. Estos colectores trabajan ahogados en forma constante lo cual dificulta </v>
          </cell>
          <cell r="Y57" t="str">
            <v>Reforma general del sistema de alcantarillado de los costados sur  y norte entre carreras 15 y 17. Incluye la reparación de andenes, bordillos, pavimento y redes de acueducto afectadas por la obra.</v>
          </cell>
          <cell r="Z57" t="str">
            <v>El proyecto normalizará el servicio de alcantarillado en la zona, evitando los rebosamientos, el deterioro de la vía y las molestias a la comunidad en la zona. El acueducto reemplazado quedará en zona de andén lo cual facilitará las reparaciones y labores</v>
          </cell>
        </row>
        <row r="58">
          <cell r="E58">
            <v>40179</v>
          </cell>
          <cell r="L58" t="str">
            <v xml:space="preserve">CALLES 43 A 45 ENTRE CARRERAS 7C Y 7H </v>
          </cell>
          <cell r="N58" t="str">
            <v>AMPLIACIÓN RED DE ALCANTARILLADO</v>
          </cell>
          <cell r="S58">
            <v>1500</v>
          </cell>
          <cell r="U58" t="e">
            <v>#REF!</v>
          </cell>
          <cell r="V58" t="str">
            <v>NORMAL (Moderada)</v>
          </cell>
          <cell r="W58" t="str">
            <v>No existe infraestructura  de redes de alcantarillado en la zona donde se construirá la segunda etapa del proyecto de urbanización de vivienda de interés social del departamento.</v>
          </cell>
          <cell r="Y58" t="str">
            <v>Proyecto de construcción de redes colectoras de alcantarillado sanitario convencionales en tubería tipo novafort PVC de 8". Incluye todas las domiciliarias de las viviendas de interés social de la nueva etapa del proyecto.</v>
          </cell>
          <cell r="Z58" t="str">
            <v>Se dotará de la infraestructura necesaria a la zona para la efectiva prestación del servicio de alcantarillado sanitario con los beneficios inherentes de una mejora en la calidad de vida de los beneficiarios del proyecto.</v>
          </cell>
          <cell r="AA58" t="str">
            <v xml:space="preserve"> - Mejorar la calidad del servicio de alcantarillado.</v>
          </cell>
        </row>
        <row r="59">
          <cell r="E59">
            <v>40179</v>
          </cell>
          <cell r="L59" t="str">
            <v>CASCO URBANO DE RIIOHACHA</v>
          </cell>
          <cell r="N59" t="str">
            <v>OPTMIZACIÓN  ALCANTARILLADO</v>
          </cell>
          <cell r="S59">
            <v>2500</v>
          </cell>
          <cell r="U59">
            <v>139434907.85100001</v>
          </cell>
          <cell r="V59" t="str">
            <v>NORMAL</v>
          </cell>
        </row>
        <row r="60">
          <cell r="E60">
            <v>40179</v>
          </cell>
          <cell r="L60" t="str">
            <v>CALLE 14 F A 14G ENTRE CARRERAS 32 Y 33</v>
          </cell>
          <cell r="N60" t="str">
            <v>OPTIMIZACIÓN ALCANTARILLADO</v>
          </cell>
          <cell r="S60">
            <v>125</v>
          </cell>
          <cell r="U60" t="e">
            <v>#REF!</v>
          </cell>
          <cell r="V60" t="str">
            <v>NORMAL</v>
          </cell>
          <cell r="W60" t="str">
            <v xml:space="preserve">Las redes de alcantariullado Sanitario son insuficientes para la población cohabitada en los ultimos años y se encuentran solo colectores orientados en sentido sur a norte </v>
          </cell>
        </row>
        <row r="61">
          <cell r="E61">
            <v>40179</v>
          </cell>
          <cell r="L61" t="str">
            <v>CALLE 15  ENTRE CARRERAS 12C Y 15</v>
          </cell>
          <cell r="N61" t="str">
            <v>EXPANSIÓN  ALC. PLUVIAL</v>
          </cell>
          <cell r="S61">
            <v>4000</v>
          </cell>
          <cell r="U61" t="e">
            <v>#REF!</v>
          </cell>
          <cell r="V61" t="str">
            <v>NORMAL</v>
          </cell>
          <cell r="W61" t="str">
            <v xml:space="preserve">Uno de los sistemas pluviales más críticos que requiere su construcción a corto plazo es el sistema colector de la zona popularmente conocida como "la granjita guajira" ya que a este sitio convergen todas las aguas lluvias del sector, lo cual aboca a los </v>
          </cell>
          <cell r="Y61" t="str">
            <v>Construcción del cruce de la troncal calle 15 del pluvial y del ramal con sumideros hasta la K 14 por la margen sur</v>
          </cell>
          <cell r="Z61" t="str">
            <v>La construcción de este proyecto prevendrá las inundaciones y aguas retenidas del sector protegiendo también al alcantarillado sanitario.</v>
          </cell>
        </row>
        <row r="62">
          <cell r="E62">
            <v>40179</v>
          </cell>
          <cell r="L62" t="str">
            <v>CALLE 15  CRUCE CARRERAS 6, 11, 14, 17, 32</v>
          </cell>
          <cell r="N62" t="str">
            <v>EXPANSIÓN  ALC. PLUVIAL</v>
          </cell>
          <cell r="S62">
            <v>4000</v>
          </cell>
          <cell r="U62" t="e">
            <v>#REF!</v>
          </cell>
          <cell r="V62" t="str">
            <v>ALTA</v>
          </cell>
          <cell r="W62" t="str">
            <v>En cada episodio de lluvia se empozan grandes cantidades de agua en las intersecciones viales, afectando el tránsito de la calle 15. Moradores del sitio abren las tapas de los manholes para drenar las aguas, afectando al alcantarillado sanitario y creando</v>
          </cell>
          <cell r="Y62" t="str">
            <v>Construcción de 6 sumideros con trampas de arena y rejillas transversales para recolección y manejo de aguas lluvias.</v>
          </cell>
          <cell r="Z62" t="str">
            <v>Con este proyecto se suprimirán los empozamientos considerables que allí se forman y los peligros para el tránsito.</v>
          </cell>
        </row>
        <row r="63">
          <cell r="E63">
            <v>40179</v>
          </cell>
          <cell r="N63" t="str">
            <v>EXPANSIÓN  ALC. PLUVIAL</v>
          </cell>
          <cell r="S63">
            <v>4500</v>
          </cell>
          <cell r="U63">
            <v>2865581179.9657378</v>
          </cell>
          <cell r="V63" t="str">
            <v>NORMAL</v>
          </cell>
        </row>
        <row r="64">
          <cell r="E64">
            <v>40179</v>
          </cell>
          <cell r="N64" t="str">
            <v>EXPANSIÓN  ALC. PLUVIAL</v>
          </cell>
          <cell r="S64">
            <v>6000</v>
          </cell>
          <cell r="U64">
            <v>2084472846.1824117</v>
          </cell>
          <cell r="V64" t="str">
            <v>NORMAL</v>
          </cell>
        </row>
        <row r="65">
          <cell r="E65">
            <v>40179</v>
          </cell>
          <cell r="N65" t="str">
            <v>EXPANSIÓN  ALC. PLUVIAL</v>
          </cell>
          <cell r="S65">
            <v>6000</v>
          </cell>
          <cell r="V65" t="str">
            <v>NORMAL</v>
          </cell>
        </row>
        <row r="66">
          <cell r="E66">
            <v>40179</v>
          </cell>
          <cell r="L66" t="str">
            <v>CARRERA 7 ENTRE CALLES 18 Y 27</v>
          </cell>
          <cell r="N66" t="str">
            <v>EXPANSIÓN  ALC. PLUVIAL</v>
          </cell>
          <cell r="S66">
            <v>6000</v>
          </cell>
          <cell r="U66" t="e">
            <v>#REF!</v>
          </cell>
          <cell r="V66" t="str">
            <v>NORMAL</v>
          </cell>
        </row>
      </sheetData>
      <sheetData sheetId="1"/>
      <sheetData sheetId="2">
        <row r="5">
          <cell r="B5" t="str">
            <v>Cortes y Demoliciones</v>
          </cell>
        </row>
        <row r="6">
          <cell r="B6" t="str">
            <v>EXCAVACIONES, RELLENOS Y OTROS MOVIMIENTOS DE MATERIAL</v>
          </cell>
        </row>
        <row r="7">
          <cell r="B7" t="str">
            <v>Excavaciones Generales</v>
          </cell>
        </row>
        <row r="8">
          <cell r="B8" t="str">
            <v>Rellenos y Acarreos</v>
          </cell>
        </row>
        <row r="9">
          <cell r="B9" t="str">
            <v>Manejo de agua</v>
          </cell>
        </row>
        <row r="10">
          <cell r="B10" t="str">
            <v>RED DE ACUEDUCTO</v>
          </cell>
        </row>
        <row r="11">
          <cell r="B11" t="str">
            <v>Instalación Tuberías red de acueducto PVC</v>
          </cell>
        </row>
        <row r="12">
          <cell r="B12" t="str">
            <v>Instalación Tuberías red de acueducto en HF</v>
          </cell>
        </row>
        <row r="13">
          <cell r="B13" t="str">
            <v>Instalación Tuberías red de acueducto en PEAD</v>
          </cell>
        </row>
        <row r="14">
          <cell r="B14" t="str">
            <v>Instalación Accesorios Acueducto en PVC</v>
          </cell>
        </row>
        <row r="15">
          <cell r="B15" t="str">
            <v>Instalación Accesorios Acueducto en HF</v>
          </cell>
        </row>
        <row r="16">
          <cell r="B16" t="str">
            <v>Instalación Accesorios Acueducto en PEAD</v>
          </cell>
        </row>
        <row r="17">
          <cell r="B17" t="str">
            <v>Suministro Acueducto tuberias y accesorios PVC</v>
          </cell>
        </row>
        <row r="18">
          <cell r="B18" t="str">
            <v>Suministro Acueducto tuberias y accesorios PEAD</v>
          </cell>
        </row>
        <row r="19">
          <cell r="B19" t="str">
            <v>Suministro Acueducto Accesorios HF</v>
          </cell>
        </row>
        <row r="20">
          <cell r="B20" t="str">
            <v>ALCANTARILLADO SANITARIO</v>
          </cell>
        </row>
        <row r="21">
          <cell r="B21" t="str">
            <v>Estructura de Alcanterillado Sanitario</v>
          </cell>
        </row>
        <row r="22">
          <cell r="B22" t="str">
            <v>Instalación tubería y accesorios</v>
          </cell>
        </row>
        <row r="23">
          <cell r="B23" t="str">
            <v>Suministro tubería y accesorios</v>
          </cell>
        </row>
        <row r="24">
          <cell r="B24" t="str">
            <v>ALCANTARILLADO PLUVIAL</v>
          </cell>
        </row>
        <row r="25">
          <cell r="B25" t="str">
            <v>Estructura de Alcanterillado Pluvial</v>
          </cell>
        </row>
        <row r="26">
          <cell r="B26" t="str">
            <v>Instalación tubería y accesorios</v>
          </cell>
        </row>
        <row r="27">
          <cell r="B27" t="str">
            <v>Suministro tubería y accesorios</v>
          </cell>
        </row>
        <row r="28">
          <cell r="B28" t="str">
            <v>OBRAS DE URBANISMO</v>
          </cell>
        </row>
        <row r="29">
          <cell r="B29" t="str">
            <v>Obra civil complementaria</v>
          </cell>
        </row>
        <row r="32">
          <cell r="A32" t="str">
            <v>CODIGO</v>
          </cell>
          <cell r="B32" t="str">
            <v>DESCRIPCIÓN</v>
          </cell>
          <cell r="C32" t="str">
            <v>UND</v>
          </cell>
        </row>
        <row r="33">
          <cell r="B33" t="str">
            <v>PRELIMINARES</v>
          </cell>
        </row>
        <row r="34">
          <cell r="A34">
            <v>1000</v>
          </cell>
          <cell r="B34" t="str">
            <v>Generales</v>
          </cell>
        </row>
        <row r="35">
          <cell r="A35">
            <v>1001</v>
          </cell>
          <cell r="B35" t="str">
            <v xml:space="preserve">VALLA PUBLICITARIA EN ESTRUCTURA METÁLICA, MARCO 2.5 X 4.0 M </v>
          </cell>
          <cell r="C35" t="str">
            <v>UN</v>
          </cell>
        </row>
        <row r="36">
          <cell r="A36">
            <v>1002</v>
          </cell>
          <cell r="B36" t="str">
            <v xml:space="preserve">LOCALIZACIÓN Y REPLANTEO </v>
          </cell>
          <cell r="C36" t="str">
            <v>M</v>
          </cell>
        </row>
        <row r="37">
          <cell r="A37">
            <v>1003</v>
          </cell>
          <cell r="B37" t="str">
            <v>DESMONTE Y DESCAPOTE E=0.20</v>
          </cell>
          <cell r="C37" t="str">
            <v>M2</v>
          </cell>
        </row>
        <row r="38">
          <cell r="A38">
            <v>1004</v>
          </cell>
          <cell r="B38" t="str">
            <v>CAMPAMENTO Y ALMACÉN PARA MATERIALES</v>
          </cell>
          <cell r="C38" t="str">
            <v>GLB</v>
          </cell>
        </row>
        <row r="39">
          <cell r="A39">
            <v>1005</v>
          </cell>
          <cell r="B39" t="str">
            <v>APIQUES PARA VERIFICACIÓN DE REDES HASTA 1M3</v>
          </cell>
          <cell r="C39" t="str">
            <v>UN</v>
          </cell>
        </row>
        <row r="40">
          <cell r="A40">
            <v>1006</v>
          </cell>
          <cell r="B40" t="str">
            <v>DESMONTE, DESCAPOTE DESENRAICE Y LIMPIEZA</v>
          </cell>
          <cell r="C40" t="str">
            <v>M2</v>
          </cell>
        </row>
        <row r="41">
          <cell r="A41">
            <v>1007</v>
          </cell>
          <cell r="B41" t="str">
            <v>LIMPIEZA MANUAL INTERNA DE CÁMARAS DE INSPECCIÓN</v>
          </cell>
          <cell r="C41" t="str">
            <v>UND</v>
          </cell>
        </row>
        <row r="43">
          <cell r="A43">
            <v>1100</v>
          </cell>
          <cell r="B43" t="str">
            <v>Cortes y Demolisiones</v>
          </cell>
        </row>
        <row r="44">
          <cell r="A44">
            <v>1101</v>
          </cell>
          <cell r="B44" t="str">
            <v>CORTE DE PAVIMENTO</v>
          </cell>
          <cell r="C44" t="str">
            <v>M</v>
          </cell>
        </row>
        <row r="45">
          <cell r="A45">
            <v>1102</v>
          </cell>
          <cell r="B45" t="str">
            <v>DEMOLICION DE PAVIMENTO FLEXIBLE INCLUYE RETIRO</v>
          </cell>
          <cell r="C45" t="str">
            <v>M2</v>
          </cell>
        </row>
        <row r="46">
          <cell r="A46">
            <v>1103</v>
          </cell>
          <cell r="B46" t="str">
            <v>DEMOLICION DE PAVIMENTO RIGIDO INCLUYE RETIRO</v>
          </cell>
          <cell r="C46" t="str">
            <v>M2</v>
          </cell>
        </row>
        <row r="47">
          <cell r="A47">
            <v>1104</v>
          </cell>
          <cell r="B47" t="str">
            <v>DEMOLICION DE PAVIMENTO FLEXIBLE O RÍGIDO INCLUYE RETIRO</v>
          </cell>
          <cell r="C47" t="str">
            <v>M2</v>
          </cell>
        </row>
        <row r="48">
          <cell r="A48">
            <v>1105</v>
          </cell>
          <cell r="B48" t="str">
            <v xml:space="preserve">DEMOLICION DE ANDENES </v>
          </cell>
          <cell r="C48" t="str">
            <v>M2</v>
          </cell>
        </row>
        <row r="49">
          <cell r="A49">
            <v>1106</v>
          </cell>
          <cell r="B49" t="str">
            <v xml:space="preserve">DEMOLICION DE SARDINELES </v>
          </cell>
          <cell r="C49" t="str">
            <v>M</v>
          </cell>
        </row>
        <row r="50">
          <cell r="A50">
            <v>1107</v>
          </cell>
          <cell r="B50" t="str">
            <v xml:space="preserve">DEMOLICION DE ESCALERA SOBRE PISO </v>
          </cell>
          <cell r="C50" t="str">
            <v>M3</v>
          </cell>
        </row>
        <row r="51">
          <cell r="A51">
            <v>1108</v>
          </cell>
          <cell r="B51" t="str">
            <v>DEMOLICION DE POZOS EXISTENTES EN CONCRETO O LADRILLO</v>
          </cell>
          <cell r="C51" t="str">
            <v>UN</v>
          </cell>
        </row>
        <row r="52">
          <cell r="A52">
            <v>1109</v>
          </cell>
          <cell r="B52" t="str">
            <v>DEMOLICION DE CAÑUELA D=1,20</v>
          </cell>
          <cell r="C52" t="str">
            <v>UN</v>
          </cell>
        </row>
        <row r="53">
          <cell r="A53">
            <v>1110</v>
          </cell>
          <cell r="B53" t="str">
            <v>DEMOLICIÓN DE SEPARADOR INCLUYE RETIRO DE ESCOMBROS</v>
          </cell>
          <cell r="C53" t="str">
            <v>M2</v>
          </cell>
        </row>
        <row r="54">
          <cell r="A54">
            <v>1111</v>
          </cell>
          <cell r="B54" t="str">
            <v>SEÑALIZACIÓN (AISLAMIENTO A LADO Y LADO DE LAS ZANJAS)</v>
          </cell>
          <cell r="C54" t="str">
            <v>ML</v>
          </cell>
        </row>
        <row r="56">
          <cell r="B56" t="str">
            <v>EXCAVACIONES, RELLENOS Y OTROS MOVIMIENTOS DE MATERIAL</v>
          </cell>
        </row>
        <row r="57">
          <cell r="A57">
            <v>1200</v>
          </cell>
          <cell r="B57" t="str">
            <v>Excavaciones Generales</v>
          </cell>
        </row>
        <row r="58">
          <cell r="A58">
            <v>1201</v>
          </cell>
          <cell r="B58" t="str">
            <v>EXCAVACIÓN EN MATERIAL COMÚN COLECTOR DOMICILIARIAS H (0 - 2M) SIN ENTIBADO</v>
          </cell>
          <cell r="C58" t="str">
            <v>M3</v>
          </cell>
        </row>
        <row r="59">
          <cell r="A59">
            <v>1202</v>
          </cell>
          <cell r="B59" t="str">
            <v xml:space="preserve">EXCAVACIÓN MATERIALCOMÚN COLECTOR H (2-4)M CON ENTIBADO </v>
          </cell>
          <cell r="C59" t="str">
            <v>M3</v>
          </cell>
        </row>
        <row r="60">
          <cell r="A60">
            <v>1203</v>
          </cell>
          <cell r="B60" t="str">
            <v xml:space="preserve">EXCAVACIÓN MATERIALCOMÚN COLECTOR  (H&gt;4)M CON ENTIBADO </v>
          </cell>
          <cell r="C60" t="str">
            <v>M3</v>
          </cell>
        </row>
        <row r="62">
          <cell r="A62">
            <v>1300</v>
          </cell>
          <cell r="B62" t="str">
            <v>Rellenos y Acarreos</v>
          </cell>
        </row>
        <row r="63">
          <cell r="A63">
            <v>1301</v>
          </cell>
          <cell r="B63" t="str">
            <v xml:space="preserve">RELLENO EN MATERIAL GRANULAR PARA CIMENTACIÓN DE TUBERÍAS </v>
          </cell>
          <cell r="C63" t="str">
            <v>M3</v>
          </cell>
        </row>
        <row r="64">
          <cell r="A64">
            <v>1302</v>
          </cell>
          <cell r="B64" t="str">
            <v>RELLENO CONFORMADO Y VIBROCOMPACTADO EN CAPAS DE 10 CM CON MATERIAL DE PRÉSTAMO</v>
          </cell>
          <cell r="C64" t="str">
            <v>M3</v>
          </cell>
        </row>
        <row r="65">
          <cell r="A65">
            <v>1303</v>
          </cell>
          <cell r="B65" t="str">
            <v xml:space="preserve">RELLENO CONFORMADO Y VIBROCOMPACTADO EN CAPAS DE 10 CM CON MATERIAL COMUN DE EXCAVACIÓN </v>
          </cell>
          <cell r="C65" t="str">
            <v>M3</v>
          </cell>
        </row>
        <row r="66">
          <cell r="A66">
            <v>1304</v>
          </cell>
          <cell r="B66" t="str">
            <v>RETIRO Y DISPOSICIÓN DE MATERIAL SOBRANTE Y/O ESCOMBRO</v>
          </cell>
          <cell r="C66" t="str">
            <v>M3</v>
          </cell>
        </row>
        <row r="67">
          <cell r="A67">
            <v>1305</v>
          </cell>
          <cell r="B67" t="str">
            <v xml:space="preserve">REMOCION DE DERRUMBES PARA ESTABILIZACIÓN DEL TALUD </v>
          </cell>
          <cell r="C67" t="str">
            <v>M3</v>
          </cell>
        </row>
        <row r="68">
          <cell r="A68">
            <v>1306</v>
          </cell>
          <cell r="B68" t="str">
            <v>TERRAPLENES COMFORMADOS CON MATERIAL PRESTAMO</v>
          </cell>
          <cell r="C68" t="str">
            <v>M3</v>
          </cell>
        </row>
        <row r="69">
          <cell r="A69">
            <v>1307</v>
          </cell>
          <cell r="B69" t="str">
            <v>LLENOS LATERALES ZANJA Y LECHOS CON ARENA</v>
          </cell>
          <cell r="C69" t="str">
            <v>M3</v>
          </cell>
        </row>
        <row r="71">
          <cell r="A71">
            <v>1400</v>
          </cell>
          <cell r="B71" t="str">
            <v>Manejo de agua</v>
          </cell>
        </row>
        <row r="72">
          <cell r="A72">
            <v>1401</v>
          </cell>
          <cell r="B72" t="str">
            <v>MANEJO DE AGUAS PLUVIALES DE ESCORRENTIA Y SUBSUPERFICIALES INCLUYE OPERARIO</v>
          </cell>
          <cell r="C72" t="str">
            <v>ML</v>
          </cell>
        </row>
        <row r="73">
          <cell r="A73">
            <v>1402</v>
          </cell>
          <cell r="B73" t="str">
            <v>MANEJO DE ELEVADOS VOLUMENES DE AGUA , INCLUYE OPERARIO</v>
          </cell>
          <cell r="C73" t="str">
            <v>DIA</v>
          </cell>
        </row>
        <row r="75">
          <cell r="B75" t="str">
            <v>RED DE ACUEDUCTO</v>
          </cell>
        </row>
        <row r="76">
          <cell r="A76">
            <v>2000</v>
          </cell>
          <cell r="B76" t="str">
            <v>Instalación Tuberías red de acueducto en PVC</v>
          </cell>
        </row>
        <row r="77">
          <cell r="A77">
            <v>2001</v>
          </cell>
          <cell r="B77" t="str">
            <v>INSTALACIÓN TUBERIA PVC 2" PRESION UM RDE 21</v>
          </cell>
          <cell r="C77" t="str">
            <v>ML</v>
          </cell>
        </row>
        <row r="78">
          <cell r="A78">
            <v>2002</v>
          </cell>
          <cell r="B78" t="str">
            <v>INSTALACIÓN TUBERIA PVC 2½" PRESION UM RDE 21</v>
          </cell>
          <cell r="C78" t="str">
            <v>ML</v>
          </cell>
        </row>
        <row r="79">
          <cell r="A79">
            <v>2003</v>
          </cell>
          <cell r="B79" t="str">
            <v>INSTALACIÓN TUBERIA PVC 3" PRESION UM RDE 21</v>
          </cell>
          <cell r="C79" t="str">
            <v>ML</v>
          </cell>
        </row>
        <row r="80">
          <cell r="A80">
            <v>2004</v>
          </cell>
          <cell r="B80" t="str">
            <v>REPOSICIÓN DE TRAMOS PARCIALES DE (1 A 6M) EN TUBERIA PVC 3" PRESION UM RDE 21 INCLUYE EXCAVACIONES, RELLENOS, REMOCIÓN Y M.O EN GENERAL</v>
          </cell>
          <cell r="C80" t="str">
            <v>ML</v>
          </cell>
        </row>
        <row r="81">
          <cell r="A81">
            <v>2005</v>
          </cell>
          <cell r="B81" t="str">
            <v>INSTALACIÓN TUBERIA PVC 4" PRESION UM RDE 21</v>
          </cell>
          <cell r="C81" t="str">
            <v>ML</v>
          </cell>
        </row>
        <row r="82">
          <cell r="A82">
            <v>2006</v>
          </cell>
          <cell r="B82" t="str">
            <v>INSTALACIÓN TUBERIA PVC 6" PRESION UM RDE 21</v>
          </cell>
          <cell r="C82" t="str">
            <v>ML</v>
          </cell>
        </row>
        <row r="83">
          <cell r="A83">
            <v>2007</v>
          </cell>
          <cell r="B83" t="str">
            <v>INSTALACIÓN TUBERIA PVC 8" PRESION UM RDE 21</v>
          </cell>
          <cell r="C83" t="str">
            <v>ML</v>
          </cell>
        </row>
        <row r="84">
          <cell r="A84">
            <v>2008</v>
          </cell>
          <cell r="B84" t="str">
            <v>INSTALACIÓN TUBERIA PVC 10" PRESION UM RDE 21</v>
          </cell>
          <cell r="C84" t="str">
            <v>ML</v>
          </cell>
        </row>
        <row r="85">
          <cell r="A85">
            <v>2009</v>
          </cell>
          <cell r="B85" t="str">
            <v>INSTALACIÓN TUBERIA PVC 12" PRESION UM RDE 21</v>
          </cell>
          <cell r="C85" t="str">
            <v>ML</v>
          </cell>
        </row>
        <row r="86">
          <cell r="A86">
            <v>2010</v>
          </cell>
          <cell r="B86" t="str">
            <v>INSTALACIÓN TUBERIA PVC 14" PRESION UM RDE 21</v>
          </cell>
          <cell r="C86" t="str">
            <v>ML</v>
          </cell>
        </row>
        <row r="87">
          <cell r="A87">
            <v>2011</v>
          </cell>
          <cell r="B87" t="str">
            <v>INSTALACIÓN TUBERIA PVC 16" PRESION UM RDE 21</v>
          </cell>
          <cell r="C87" t="str">
            <v>ML</v>
          </cell>
        </row>
        <row r="88">
          <cell r="A88">
            <v>2012</v>
          </cell>
          <cell r="B88" t="str">
            <v>INSTALACIÓN TUBERIA PVC 18" PRESION UM RDE 21</v>
          </cell>
          <cell r="C88" t="str">
            <v>ML</v>
          </cell>
        </row>
        <row r="89">
          <cell r="A89">
            <v>2013</v>
          </cell>
          <cell r="B89" t="str">
            <v>INSTALACIÓN TUBERIA PVC 20" PRESION UM RDE 21</v>
          </cell>
          <cell r="C89" t="str">
            <v>ML</v>
          </cell>
        </row>
        <row r="92">
          <cell r="A92">
            <v>2100</v>
          </cell>
          <cell r="B92" t="str">
            <v>Instalación Accesorios red de acueducto en PVC</v>
          </cell>
        </row>
        <row r="93">
          <cell r="A93">
            <v>2101</v>
          </cell>
          <cell r="B93" t="str">
            <v>INSTALACION TEE PVC 3x3x3"</v>
          </cell>
          <cell r="C93" t="str">
            <v>UN</v>
          </cell>
        </row>
        <row r="94">
          <cell r="A94">
            <v>2102</v>
          </cell>
          <cell r="B94" t="str">
            <v>INSTALACION TEE PVC 4x3x4"</v>
          </cell>
          <cell r="C94" t="str">
            <v>UN</v>
          </cell>
        </row>
        <row r="95">
          <cell r="A95">
            <v>2103</v>
          </cell>
          <cell r="B95" t="str">
            <v>INSTALACIÓN TEE PVC DE 3x3" UM RDE 21</v>
          </cell>
          <cell r="C95" t="str">
            <v>UN</v>
          </cell>
        </row>
        <row r="96">
          <cell r="A96">
            <v>2104</v>
          </cell>
          <cell r="B96" t="str">
            <v>INSTALACIÓN TEE PVC DE 4x3" UM RDE 21</v>
          </cell>
          <cell r="C96" t="str">
            <v>UN</v>
          </cell>
        </row>
        <row r="97">
          <cell r="A97">
            <v>2105</v>
          </cell>
          <cell r="B97" t="str">
            <v>INSTALACIÓN TEE PVC DE 4x4" UM RDE 21</v>
          </cell>
          <cell r="C97" t="str">
            <v>UN</v>
          </cell>
        </row>
        <row r="98">
          <cell r="A98">
            <v>2106</v>
          </cell>
          <cell r="B98" t="str">
            <v>INSTALACIÓN TEE PVC DE 6x3" UM RDE 21</v>
          </cell>
          <cell r="C98" t="str">
            <v>UN</v>
          </cell>
        </row>
        <row r="99">
          <cell r="A99">
            <v>2107</v>
          </cell>
          <cell r="B99" t="str">
            <v>INSTALACIÓN TEE PVC DE 8x6" UM RDE 21</v>
          </cell>
          <cell r="C99" t="str">
            <v>UN</v>
          </cell>
        </row>
        <row r="100">
          <cell r="A100">
            <v>2108</v>
          </cell>
          <cell r="B100" t="str">
            <v>INSTALACION CODO GRAN RADIO 11¼° PVC 3" UNIÓN MECÁNICA RDE 21</v>
          </cell>
          <cell r="C100" t="str">
            <v>UN</v>
          </cell>
        </row>
        <row r="101">
          <cell r="A101">
            <v>2109</v>
          </cell>
          <cell r="B101" t="str">
            <v>INSTALACION CODO GRAN RADIO 11¼° PVC 4" UNIÓN MECÁNICA RDE 21</v>
          </cell>
          <cell r="C101" t="str">
            <v>UN</v>
          </cell>
        </row>
        <row r="102">
          <cell r="A102">
            <v>2110</v>
          </cell>
          <cell r="B102" t="str">
            <v>INSTALACION CODO GRAN RADIO 22,05º PVC 3" UNIÓN MECÁNICA RDE 21</v>
          </cell>
          <cell r="C102" t="str">
            <v>UN</v>
          </cell>
        </row>
        <row r="103">
          <cell r="A103">
            <v>2111</v>
          </cell>
          <cell r="B103" t="str">
            <v>INSTALACION CODO GRAN RADIO 22,05° PVC 4" UNIÓN MECÁNICA RDE 21</v>
          </cell>
          <cell r="C103" t="str">
            <v>UN</v>
          </cell>
        </row>
        <row r="104">
          <cell r="A104">
            <v>2112</v>
          </cell>
          <cell r="B104" t="str">
            <v>INSTALACIÓN CODO GRAN RADIO DE 45º PVC PRESIÓN 3"</v>
          </cell>
          <cell r="C104" t="str">
            <v>UN</v>
          </cell>
        </row>
        <row r="105">
          <cell r="A105">
            <v>2113</v>
          </cell>
          <cell r="B105" t="str">
            <v>INSTALACIÓN CODO GRAN RADIO DE 45º PVC PRESIÓN 4"</v>
          </cell>
          <cell r="C105" t="str">
            <v>UN</v>
          </cell>
        </row>
        <row r="106">
          <cell r="A106">
            <v>2114</v>
          </cell>
          <cell r="B106" t="str">
            <v>INSTALACION CODO GRAN RADIO 90° PVC 3" UNIÓN MECÁNICA RDE 21</v>
          </cell>
          <cell r="C106" t="str">
            <v>UN</v>
          </cell>
        </row>
        <row r="107">
          <cell r="A107">
            <v>2115</v>
          </cell>
          <cell r="B107" t="str">
            <v>INSTALACION CODO GRAN RADIO 90° PVC 4" UNIÓN MECÁNICA RDE 21</v>
          </cell>
          <cell r="C107" t="str">
            <v>UN</v>
          </cell>
        </row>
        <row r="108">
          <cell r="A108">
            <v>2116</v>
          </cell>
          <cell r="B108" t="str">
            <v>INSTALACIÓN REDUCCIÓN PVC 4x3"</v>
          </cell>
          <cell r="C108" t="str">
            <v>UN</v>
          </cell>
        </row>
        <row r="109">
          <cell r="A109">
            <v>2117</v>
          </cell>
          <cell r="B109" t="str">
            <v xml:space="preserve">INSTALACION DE ACCESORIOS DE 2" a 4" </v>
          </cell>
          <cell r="C109" t="str">
            <v>UN</v>
          </cell>
        </row>
        <row r="110">
          <cell r="A110">
            <v>2118</v>
          </cell>
          <cell r="B110" t="str">
            <v xml:space="preserve">INSTALACION DE ACCESORIOS DE 6" a 8" </v>
          </cell>
          <cell r="C110" t="str">
            <v>UN</v>
          </cell>
        </row>
        <row r="111">
          <cell r="A111">
            <v>2119</v>
          </cell>
          <cell r="B111" t="str">
            <v xml:space="preserve">INSTALACION DE ACCESORIOS  DE 10" a 12" </v>
          </cell>
          <cell r="C111" t="str">
            <v>UN</v>
          </cell>
        </row>
        <row r="112">
          <cell r="A112">
            <v>2120</v>
          </cell>
          <cell r="B112" t="str">
            <v xml:space="preserve">INSTALACION DE ACCESORIOS  DE 14" a 16" </v>
          </cell>
          <cell r="C112" t="str">
            <v>UN</v>
          </cell>
        </row>
        <row r="113">
          <cell r="A113">
            <v>2121</v>
          </cell>
          <cell r="B113" t="str">
            <v xml:space="preserve">INSTALACION DE ACCESORIOS DE 16" a 18" </v>
          </cell>
          <cell r="C113" t="str">
            <v>UN</v>
          </cell>
        </row>
        <row r="114">
          <cell r="A114">
            <v>2122</v>
          </cell>
          <cell r="B114" t="str">
            <v xml:space="preserve">INSTALACION DE ACCESORIOS DE 18" a 20" </v>
          </cell>
          <cell r="C114" t="str">
            <v>UN</v>
          </cell>
        </row>
        <row r="115">
          <cell r="A115">
            <v>2123</v>
          </cell>
          <cell r="B115" t="str">
            <v>INSTALACION DE TAPÓN DE 3" PVC</v>
          </cell>
          <cell r="C115" t="str">
            <v>UN</v>
          </cell>
        </row>
        <row r="116">
          <cell r="A116">
            <v>2124</v>
          </cell>
          <cell r="B116" t="str">
            <v>INSTALACION DE TAPÓN DE 4" PVC</v>
          </cell>
          <cell r="C116" t="str">
            <v>UN</v>
          </cell>
        </row>
        <row r="117">
          <cell r="A117">
            <v>2125</v>
          </cell>
          <cell r="B117" t="str">
            <v>INSTALACION DE TAPÓN DE 6" PVC</v>
          </cell>
          <cell r="C117" t="str">
            <v>UN</v>
          </cell>
        </row>
        <row r="118">
          <cell r="A118">
            <v>2126</v>
          </cell>
          <cell r="B118" t="str">
            <v>INSTALACION CODO GRAN RADIO DE 45º PVC PRESIÓN 2"</v>
          </cell>
          <cell r="C118" t="str">
            <v>UN</v>
          </cell>
        </row>
        <row r="119">
          <cell r="A119">
            <v>2127</v>
          </cell>
          <cell r="B119" t="str">
            <v>INSTALACION CODO GRAN RADIO DE 45º PVC PRESIÓN 2½"</v>
          </cell>
          <cell r="C119" t="str">
            <v>UN</v>
          </cell>
        </row>
        <row r="120">
          <cell r="A120">
            <v>2128</v>
          </cell>
          <cell r="B120" t="str">
            <v>INSTALACION CODO GRAN RADIO DE 45º PVC PRESIÓN 3"</v>
          </cell>
          <cell r="C120" t="str">
            <v>UN</v>
          </cell>
        </row>
        <row r="121">
          <cell r="A121">
            <v>2129</v>
          </cell>
          <cell r="B121" t="str">
            <v>INSTALACION CODO GRAN RADIO DE 45º PVC PRESIÓN 4"</v>
          </cell>
          <cell r="C121" t="str">
            <v>UN</v>
          </cell>
        </row>
        <row r="122">
          <cell r="A122">
            <v>2130</v>
          </cell>
          <cell r="B122" t="str">
            <v>INSTALACION CODO GRAN RADIO DE 45º PVC PRESIÓN 6"</v>
          </cell>
          <cell r="C122" t="str">
            <v>UN</v>
          </cell>
        </row>
        <row r="123">
          <cell r="A123">
            <v>2131</v>
          </cell>
          <cell r="B123" t="str">
            <v>INSTALACION CODO GRAN RADIO DE 45º PVC PRESIÓN 8"</v>
          </cell>
          <cell r="C123" t="str">
            <v>UN</v>
          </cell>
        </row>
        <row r="124">
          <cell r="A124">
            <v>2132</v>
          </cell>
          <cell r="B124" t="str">
            <v>INSTALACION CODO GRAN RADIO DE 45º PVC PRESIÓN 10"</v>
          </cell>
          <cell r="C124" t="str">
            <v>UN</v>
          </cell>
        </row>
        <row r="125">
          <cell r="A125">
            <v>2133</v>
          </cell>
          <cell r="B125" t="str">
            <v>INSTALACION CODO GRAN RADIO DE 45º PVC PRESIÓN 12"</v>
          </cell>
          <cell r="C125" t="str">
            <v>UN</v>
          </cell>
        </row>
        <row r="126">
          <cell r="A126">
            <v>2134</v>
          </cell>
          <cell r="B126" t="str">
            <v>INSTALACION CODO GRAN RADIO 90° PVC 2" UNIÓN MECÁNICA RDE 21</v>
          </cell>
          <cell r="C126" t="str">
            <v>UN</v>
          </cell>
        </row>
        <row r="127">
          <cell r="A127">
            <v>2135</v>
          </cell>
          <cell r="B127" t="str">
            <v>INSTALACION CODO GRAN RADIO 90° PVC 2½" UNIÓN MECÁNICA RDE 21</v>
          </cell>
          <cell r="C127" t="str">
            <v>UN</v>
          </cell>
        </row>
        <row r="128">
          <cell r="A128">
            <v>2136</v>
          </cell>
          <cell r="B128" t="str">
            <v>INSTALACION CODO GRAN RADIO 90° PVC 3" UNIÓN MECÁNICA RDE 21</v>
          </cell>
          <cell r="C128" t="str">
            <v>UN</v>
          </cell>
        </row>
        <row r="129">
          <cell r="A129">
            <v>2137</v>
          </cell>
          <cell r="B129" t="str">
            <v>INSTALACION CODO GRAN RADIO 90° PVC 4" UNIÓN MECÁNICA RDE 21</v>
          </cell>
          <cell r="C129" t="str">
            <v>UN</v>
          </cell>
        </row>
        <row r="130">
          <cell r="A130">
            <v>2138</v>
          </cell>
          <cell r="B130" t="str">
            <v>INSTALACION CODO GRAN RADIO 90° PVC 6" UNIÓN MECÁNICA RDE 21</v>
          </cell>
          <cell r="C130" t="str">
            <v>UN</v>
          </cell>
        </row>
        <row r="131">
          <cell r="A131">
            <v>2139</v>
          </cell>
          <cell r="B131" t="str">
            <v>INSTALACION CODO GRAN RADIO 90° PVC 8" UNIÓN MECÁNICA RDE 21</v>
          </cell>
          <cell r="C131" t="str">
            <v>UN</v>
          </cell>
        </row>
        <row r="132">
          <cell r="A132">
            <v>2140</v>
          </cell>
          <cell r="B132" t="str">
            <v>INSTALACION CODO GRAN RADIO 90° PVC 10" UNIÓN MECÁNICA RDE 21</v>
          </cell>
          <cell r="C132" t="str">
            <v>UN</v>
          </cell>
        </row>
        <row r="133">
          <cell r="A133">
            <v>2141</v>
          </cell>
          <cell r="B133" t="str">
            <v>INSTALACION CODO GRAN RADIO 90° PVC 12" UNIÓN MECÁNICA RDE 21</v>
          </cell>
          <cell r="C133" t="str">
            <v>UN</v>
          </cell>
        </row>
        <row r="134">
          <cell r="A134">
            <v>2142</v>
          </cell>
          <cell r="B134" t="str">
            <v>INSTALACION CODO GRAN RADIO 22½° PVC 2" UNIÓN MECÁNICA RDE 21</v>
          </cell>
          <cell r="C134" t="str">
            <v>UN</v>
          </cell>
        </row>
        <row r="135">
          <cell r="A135">
            <v>2143</v>
          </cell>
          <cell r="B135" t="str">
            <v>INSTALACION CODO GRAN RADIO 22½° PVC 2½" UNIÓN MECÁNICA RDE 21</v>
          </cell>
          <cell r="C135" t="str">
            <v>UN</v>
          </cell>
        </row>
        <row r="136">
          <cell r="A136">
            <v>2144</v>
          </cell>
          <cell r="B136" t="str">
            <v>INSTALACION CODO GRAN RADIO 22½° PVC 3" UNIÓN MECÁNICA RDE 21</v>
          </cell>
          <cell r="C136" t="str">
            <v>UN</v>
          </cell>
        </row>
        <row r="137">
          <cell r="A137">
            <v>2145</v>
          </cell>
          <cell r="B137" t="str">
            <v>INSTALACION CODO GRAN RADIO 22½° PVC 4" UNIÓN MECÁNICA RDE 21</v>
          </cell>
          <cell r="C137" t="str">
            <v>UN</v>
          </cell>
        </row>
        <row r="138">
          <cell r="A138">
            <v>2146</v>
          </cell>
          <cell r="B138" t="str">
            <v>INSTALACION CODO GRAN RADIO 22½° PVC 6" UNIÓN MECÁNICA RDE 21</v>
          </cell>
          <cell r="C138" t="str">
            <v>UN</v>
          </cell>
        </row>
        <row r="139">
          <cell r="A139">
            <v>2147</v>
          </cell>
          <cell r="B139" t="str">
            <v>INSTALACION CODO GRAN RADIO 22½° PVC 8" UNIÓN MECÁNICA RDE 21</v>
          </cell>
          <cell r="C139" t="str">
            <v>UN</v>
          </cell>
        </row>
        <row r="140">
          <cell r="A140">
            <v>2148</v>
          </cell>
          <cell r="B140" t="str">
            <v>INSTALACION CODO GRAN RADIO 22½° PVC 10" UNIÓN MECÁNICA RDE 21</v>
          </cell>
          <cell r="C140" t="str">
            <v>UN</v>
          </cell>
        </row>
        <row r="141">
          <cell r="A141">
            <v>2149</v>
          </cell>
          <cell r="B141" t="str">
            <v>INSTALACION CODO GRAN RADIO 22½° PVC 12" UNIÓN MECÁNICA RDE 21</v>
          </cell>
          <cell r="C141" t="str">
            <v>UN</v>
          </cell>
        </row>
        <row r="142">
          <cell r="A142">
            <v>2150</v>
          </cell>
          <cell r="B142" t="str">
            <v>INSTALACION CODO GRAN RADIO 11¼° PVC 2" UNIÓN MECÁNICA RDE 21</v>
          </cell>
          <cell r="C142" t="str">
            <v>UN</v>
          </cell>
        </row>
        <row r="143">
          <cell r="A143">
            <v>2151</v>
          </cell>
          <cell r="B143" t="str">
            <v>INSTALACION CODO GRAN RADIO 11¼° PVC 2½" UNIÓN MECÁNICA RDE 21</v>
          </cell>
          <cell r="C143" t="str">
            <v>UN</v>
          </cell>
        </row>
        <row r="144">
          <cell r="A144">
            <v>2152</v>
          </cell>
          <cell r="B144" t="str">
            <v>INSTALACION CODO GRAN RADIO 11¼° PVC 3" UNIÓN MECÁNICA RDE 21</v>
          </cell>
          <cell r="C144" t="str">
            <v>UN</v>
          </cell>
        </row>
        <row r="145">
          <cell r="A145">
            <v>2153</v>
          </cell>
          <cell r="B145" t="str">
            <v>INSTALACION CODO GRAN RADIO 11¼° PVC 4" UNIÓN MECÁNICA RDE 21</v>
          </cell>
          <cell r="C145" t="str">
            <v>UN</v>
          </cell>
        </row>
        <row r="146">
          <cell r="A146">
            <v>2154</v>
          </cell>
          <cell r="B146" t="str">
            <v>INSTALACION CODO GRAN RADIO 11¼° PVC 6" UNIÓN MECÁNICA RDE 21</v>
          </cell>
          <cell r="C146" t="str">
            <v>UN</v>
          </cell>
        </row>
        <row r="147">
          <cell r="A147">
            <v>2155</v>
          </cell>
          <cell r="B147" t="str">
            <v>INSTALACION CODO GRAN RADIO 11¼° PVC 8" UNIÓN MECÁNICA RDE 21</v>
          </cell>
          <cell r="C147" t="str">
            <v>UN</v>
          </cell>
        </row>
        <row r="148">
          <cell r="A148">
            <v>2156</v>
          </cell>
          <cell r="B148" t="str">
            <v>INSTALACION CODO GRAN RADIO 11¼° PVC 10" UNIÓN MECÁNICA RDE 21</v>
          </cell>
          <cell r="C148" t="str">
            <v>UN</v>
          </cell>
        </row>
        <row r="149">
          <cell r="A149">
            <v>2157</v>
          </cell>
          <cell r="B149" t="str">
            <v>INSTALACION CODO GRAN RADIO 11¼° PVC 12" UNIÓN MECÁNICA RDE 21</v>
          </cell>
          <cell r="C149" t="str">
            <v>UN</v>
          </cell>
        </row>
        <row r="150">
          <cell r="A150">
            <v>2158</v>
          </cell>
          <cell r="B150" t="str">
            <v>INSTALACION CODO GRAN RADIO 6° PVC 8" UNIÓN MECÁNICA RDE 21</v>
          </cell>
          <cell r="C150" t="str">
            <v>UN</v>
          </cell>
        </row>
        <row r="152">
          <cell r="A152">
            <v>2200</v>
          </cell>
          <cell r="B152" t="str">
            <v>Instalación Accesorios red de acueducto en HF</v>
          </cell>
        </row>
        <row r="153">
          <cell r="A153">
            <v>2201</v>
          </cell>
          <cell r="B153" t="str">
            <v>INSTALACIÓN TEE 3X2" HF EXL- PVC</v>
          </cell>
          <cell r="C153" t="str">
            <v>UN</v>
          </cell>
        </row>
        <row r="154">
          <cell r="A154">
            <v>2202</v>
          </cell>
          <cell r="B154" t="str">
            <v>INSTALACIÓN TEE 3X3" HF EXL- PVC</v>
          </cell>
          <cell r="C154" t="str">
            <v>UN</v>
          </cell>
        </row>
        <row r="155">
          <cell r="A155">
            <v>2203</v>
          </cell>
          <cell r="B155" t="str">
            <v>INSTALACIÓN TEE 4X2" HF EXL- PVC</v>
          </cell>
          <cell r="C155" t="str">
            <v>UN</v>
          </cell>
        </row>
        <row r="156">
          <cell r="A156">
            <v>2204</v>
          </cell>
          <cell r="B156" t="str">
            <v>INSTALACIÓN TEE 4X3" HF EXL- PVC</v>
          </cell>
          <cell r="C156" t="str">
            <v>UN</v>
          </cell>
        </row>
        <row r="157">
          <cell r="A157">
            <v>2205</v>
          </cell>
          <cell r="B157" t="str">
            <v>INSTALACIÓN TEE 4X4" HF EXL- PVC</v>
          </cell>
          <cell r="C157" t="str">
            <v>UN</v>
          </cell>
        </row>
        <row r="158">
          <cell r="A158">
            <v>2206</v>
          </cell>
          <cell r="B158" t="str">
            <v>INSTALACIÓN TEE 6X2" HF EXL- PVC</v>
          </cell>
          <cell r="C158" t="str">
            <v>UN</v>
          </cell>
        </row>
        <row r="159">
          <cell r="A159">
            <v>2207</v>
          </cell>
          <cell r="B159" t="str">
            <v>INSTALACIÓN TEE 6X3" HF EXL- PVC</v>
          </cell>
          <cell r="C159" t="str">
            <v>UN</v>
          </cell>
        </row>
        <row r="160">
          <cell r="A160">
            <v>2208</v>
          </cell>
          <cell r="B160" t="str">
            <v>INSTALACIÓN TEE 6X4" HF EXL- PVC</v>
          </cell>
          <cell r="C160" t="str">
            <v>UN</v>
          </cell>
        </row>
        <row r="161">
          <cell r="A161">
            <v>2209</v>
          </cell>
          <cell r="B161" t="str">
            <v>INSTALACIÓN TEE 6X6" HF EXL- PVC</v>
          </cell>
          <cell r="C161" t="str">
            <v>UN</v>
          </cell>
        </row>
        <row r="162">
          <cell r="A162">
            <v>2210</v>
          </cell>
          <cell r="B162" t="str">
            <v>INSTALACIÓN TEE 8X3" HF EXL- PVC</v>
          </cell>
          <cell r="C162" t="str">
            <v>UN</v>
          </cell>
        </row>
        <row r="163">
          <cell r="A163">
            <v>2211</v>
          </cell>
          <cell r="B163" t="str">
            <v>INSTALACIÓN TEE 8X4" HF EXL- PVC</v>
          </cell>
          <cell r="C163" t="str">
            <v>UN</v>
          </cell>
        </row>
        <row r="164">
          <cell r="A164">
            <v>2212</v>
          </cell>
          <cell r="B164" t="str">
            <v>INSTALACIÓN TEE 8X6" HF EXL- PVC</v>
          </cell>
          <cell r="C164" t="str">
            <v>UN</v>
          </cell>
        </row>
        <row r="165">
          <cell r="A165">
            <v>2213</v>
          </cell>
          <cell r="B165" t="str">
            <v>INSTALACIÓN TEE 8X8" HF EXL- PVC</v>
          </cell>
          <cell r="C165" t="str">
            <v>UN</v>
          </cell>
        </row>
        <row r="166">
          <cell r="A166">
            <v>2214</v>
          </cell>
          <cell r="B166" t="str">
            <v>INSTALACIÓN TEE 10X3" HF EXL- PVC</v>
          </cell>
          <cell r="C166" t="str">
            <v>UN</v>
          </cell>
        </row>
        <row r="167">
          <cell r="A167">
            <v>2215</v>
          </cell>
          <cell r="B167" t="str">
            <v>INSTALACIÓN TEE 10X4" HF EXL- PVC</v>
          </cell>
          <cell r="C167" t="str">
            <v>UN</v>
          </cell>
        </row>
        <row r="168">
          <cell r="A168">
            <v>2216</v>
          </cell>
          <cell r="B168" t="str">
            <v>INSTALACIÓN TEE 10X6" HF EXL- PVC</v>
          </cell>
          <cell r="C168" t="str">
            <v>UN</v>
          </cell>
        </row>
        <row r="169">
          <cell r="A169">
            <v>2217</v>
          </cell>
          <cell r="B169" t="str">
            <v>INSTALACIÓN TEE 10X8" HF EXL- PVC</v>
          </cell>
          <cell r="C169" t="str">
            <v>UN</v>
          </cell>
        </row>
        <row r="170">
          <cell r="A170">
            <v>2218</v>
          </cell>
          <cell r="B170" t="str">
            <v>INSTALACIÓN TEE 10X10" HF EXL- PVC</v>
          </cell>
          <cell r="C170" t="str">
            <v>UN</v>
          </cell>
        </row>
        <row r="171">
          <cell r="A171">
            <v>2219</v>
          </cell>
          <cell r="B171" t="str">
            <v>INSTALACIÓN TEE 12X3" HF EXL- PVC</v>
          </cell>
          <cell r="C171" t="str">
            <v>UN</v>
          </cell>
        </row>
        <row r="172">
          <cell r="A172">
            <v>2220</v>
          </cell>
          <cell r="B172" t="str">
            <v>INSTALACIÓN TEE 12X4" HF EXL- PVC</v>
          </cell>
          <cell r="C172" t="str">
            <v>UN</v>
          </cell>
        </row>
        <row r="173">
          <cell r="A173">
            <v>2221</v>
          </cell>
          <cell r="B173" t="str">
            <v>INSTALACIÓN TEE 12X6" HF EXL- PVC</v>
          </cell>
          <cell r="C173" t="str">
            <v>UN</v>
          </cell>
        </row>
        <row r="174">
          <cell r="A174">
            <v>2222</v>
          </cell>
          <cell r="B174" t="str">
            <v>INSTALACIÓN TEE 12X8" HF EXL- PVC</v>
          </cell>
          <cell r="C174" t="str">
            <v>UN</v>
          </cell>
        </row>
        <row r="175">
          <cell r="A175">
            <v>2223</v>
          </cell>
          <cell r="B175" t="str">
            <v>INSTALACIÓN TEE 12X10" HF EXL- PVC</v>
          </cell>
          <cell r="C175" t="str">
            <v>UN</v>
          </cell>
        </row>
        <row r="176">
          <cell r="A176">
            <v>2224</v>
          </cell>
          <cell r="B176" t="str">
            <v>INSTALACIÓN TEE 12X12" HF EXL- PVC</v>
          </cell>
          <cell r="C176" t="str">
            <v>UN</v>
          </cell>
        </row>
        <row r="177">
          <cell r="A177">
            <v>2225</v>
          </cell>
          <cell r="B177" t="str">
            <v>INSTALACIÓN TEE 14X3" HF EXL- PVC</v>
          </cell>
          <cell r="C177" t="str">
            <v>UN</v>
          </cell>
        </row>
        <row r="178">
          <cell r="A178">
            <v>2226</v>
          </cell>
          <cell r="B178" t="str">
            <v>INSTALACIÓN TEE 14X4" HF EXL- PVC</v>
          </cell>
          <cell r="C178" t="str">
            <v>UN</v>
          </cell>
        </row>
        <row r="179">
          <cell r="A179">
            <v>2227</v>
          </cell>
          <cell r="B179" t="str">
            <v>INSTALACIÓN TEE 14X6" HF EXL- PVC</v>
          </cell>
          <cell r="C179" t="str">
            <v>UN</v>
          </cell>
        </row>
        <row r="180">
          <cell r="A180">
            <v>2228</v>
          </cell>
          <cell r="B180" t="str">
            <v>INSTALACIÓN TEE 14X8" HF EXL- PVC</v>
          </cell>
          <cell r="C180" t="str">
            <v>UN</v>
          </cell>
        </row>
        <row r="181">
          <cell r="A181">
            <v>2229</v>
          </cell>
          <cell r="B181" t="str">
            <v>INSTALACIÓN TEE 14x10" HF EXL- PVC</v>
          </cell>
          <cell r="C181" t="str">
            <v>UN</v>
          </cell>
        </row>
        <row r="182">
          <cell r="A182">
            <v>2230</v>
          </cell>
          <cell r="B182" t="str">
            <v>INSTALACIÓN TEE 14x12" HF EXL- PVC</v>
          </cell>
          <cell r="C182" t="str">
            <v>UN</v>
          </cell>
        </row>
        <row r="183">
          <cell r="A183">
            <v>2231</v>
          </cell>
          <cell r="B183" t="str">
            <v>INSTALACIÓN TEE 14x14" HF EXL- PVC</v>
          </cell>
          <cell r="C183" t="str">
            <v>UN</v>
          </cell>
        </row>
        <row r="184">
          <cell r="A184">
            <v>2232</v>
          </cell>
          <cell r="B184" t="str">
            <v>INSTALACIÓN TEE 16x4" HF EXL- PVC</v>
          </cell>
          <cell r="C184" t="str">
            <v>UN</v>
          </cell>
        </row>
        <row r="185">
          <cell r="A185">
            <v>2233</v>
          </cell>
          <cell r="B185" t="str">
            <v>INSTALACIÓN TEE 16x6" HF EXL- PVC</v>
          </cell>
          <cell r="C185" t="str">
            <v>UN</v>
          </cell>
        </row>
        <row r="186">
          <cell r="A186">
            <v>2234</v>
          </cell>
          <cell r="B186" t="str">
            <v>INSTALACIÓN TEE 16x8" HF EXL- PVC</v>
          </cell>
          <cell r="C186" t="str">
            <v>UN</v>
          </cell>
        </row>
        <row r="187">
          <cell r="A187">
            <v>2235</v>
          </cell>
          <cell r="B187" t="str">
            <v>INSTALACIÓN TEE 16x10" HF EXL- PVC</v>
          </cell>
          <cell r="C187" t="str">
            <v>UN</v>
          </cell>
        </row>
        <row r="188">
          <cell r="A188">
            <v>2236</v>
          </cell>
          <cell r="B188" t="str">
            <v>INSTALACIÓN TEE 16x12" HF EXL- PVC</v>
          </cell>
          <cell r="C188" t="str">
            <v>UN</v>
          </cell>
        </row>
        <row r="189">
          <cell r="A189">
            <v>2237</v>
          </cell>
          <cell r="B189" t="str">
            <v>INSTALACIÓN TEE 16x14" HF EXL- PVC</v>
          </cell>
          <cell r="C189" t="str">
            <v>UN</v>
          </cell>
        </row>
        <row r="190">
          <cell r="A190">
            <v>2238</v>
          </cell>
          <cell r="B190" t="str">
            <v>INSTALACIÓN TEE 16x16" HF EXL- PVC</v>
          </cell>
          <cell r="C190" t="str">
            <v>UN</v>
          </cell>
        </row>
        <row r="191">
          <cell r="A191">
            <v>2239</v>
          </cell>
          <cell r="B191" t="str">
            <v>INSTALACIÓN TEE 18x6" HF EXL- PVC</v>
          </cell>
          <cell r="C191" t="str">
            <v>UN</v>
          </cell>
        </row>
        <row r="192">
          <cell r="A192">
            <v>2240</v>
          </cell>
          <cell r="B192" t="str">
            <v>INSTALACIÓN TEE 18x8" HF EXL- PVC</v>
          </cell>
          <cell r="C192" t="str">
            <v>UN</v>
          </cell>
        </row>
        <row r="193">
          <cell r="A193">
            <v>2241</v>
          </cell>
          <cell r="B193" t="str">
            <v>INSTALACIÓN TEE 18x10" HF EXL- PVC</v>
          </cell>
          <cell r="C193" t="str">
            <v>UN</v>
          </cell>
        </row>
        <row r="194">
          <cell r="A194">
            <v>2242</v>
          </cell>
          <cell r="B194" t="str">
            <v>INSTALACIÓN TEE 18x12" HF EXL- PVC</v>
          </cell>
          <cell r="C194" t="str">
            <v>UN</v>
          </cell>
        </row>
        <row r="195">
          <cell r="A195">
            <v>2243</v>
          </cell>
          <cell r="B195" t="str">
            <v>INSTALACIÓN TEE 18x14" HF EXL- PVC</v>
          </cell>
          <cell r="C195" t="str">
            <v>UN</v>
          </cell>
        </row>
        <row r="196">
          <cell r="A196">
            <v>2244</v>
          </cell>
          <cell r="B196" t="str">
            <v>INSTALACIÓN TEE 18x16" HF EXL- PVC</v>
          </cell>
          <cell r="C196" t="str">
            <v>UN</v>
          </cell>
        </row>
        <row r="197">
          <cell r="A197">
            <v>2245</v>
          </cell>
          <cell r="B197" t="str">
            <v>INSTALACIÓN TEE 18x18" HF EXL- PVC</v>
          </cell>
          <cell r="C197" t="str">
            <v>UN</v>
          </cell>
        </row>
        <row r="198">
          <cell r="A198">
            <v>2246</v>
          </cell>
          <cell r="B198" t="str">
            <v>INSTALACIÓN TEE 20x8" HF EXL- PVC</v>
          </cell>
          <cell r="C198" t="str">
            <v>UN</v>
          </cell>
        </row>
        <row r="199">
          <cell r="A199">
            <v>2247</v>
          </cell>
          <cell r="B199" t="str">
            <v>INSTALACIÓN TEE 20x10" HF EXL- PVC</v>
          </cell>
          <cell r="C199" t="str">
            <v>UN</v>
          </cell>
        </row>
        <row r="200">
          <cell r="A200">
            <v>2248</v>
          </cell>
          <cell r="B200" t="str">
            <v>INSTALACIÓN TEE 20x12" HF EXL- PVC</v>
          </cell>
          <cell r="C200" t="str">
            <v>UN</v>
          </cell>
        </row>
        <row r="201">
          <cell r="A201">
            <v>2249</v>
          </cell>
          <cell r="B201" t="str">
            <v>INSTALACIÓN TEE 20x14" HF EXL- PVC</v>
          </cell>
          <cell r="C201" t="str">
            <v>UN</v>
          </cell>
        </row>
        <row r="202">
          <cell r="A202">
            <v>2250</v>
          </cell>
          <cell r="B202" t="str">
            <v>INSTALACIÓN TEE 20x16" HF EXL- PVC</v>
          </cell>
          <cell r="C202" t="str">
            <v>UN</v>
          </cell>
        </row>
        <row r="203">
          <cell r="A203">
            <v>2251</v>
          </cell>
          <cell r="B203" t="str">
            <v>INSTALACIÓN TEE 20x18" HF EXL- PVC</v>
          </cell>
          <cell r="C203" t="str">
            <v>UN</v>
          </cell>
        </row>
        <row r="204">
          <cell r="A204">
            <v>2252</v>
          </cell>
          <cell r="B204" t="str">
            <v>INSTALACIÓN TEE 20x20" HF EXL- PVC</v>
          </cell>
          <cell r="C204" t="str">
            <v>UN</v>
          </cell>
        </row>
        <row r="205">
          <cell r="A205">
            <v>2253</v>
          </cell>
          <cell r="B205" t="str">
            <v>INSTALACIÓN TEE 20x8" HF EXL- PVC</v>
          </cell>
          <cell r="C205" t="str">
            <v>UN</v>
          </cell>
        </row>
        <row r="206">
          <cell r="A206">
            <v>2254</v>
          </cell>
          <cell r="B206" t="str">
            <v>INSTALACIÓN TEE 20x10" HF EXL- PVC</v>
          </cell>
          <cell r="C206" t="str">
            <v>UN</v>
          </cell>
        </row>
        <row r="207">
          <cell r="A207">
            <v>2255</v>
          </cell>
          <cell r="B207" t="str">
            <v>INSTALACIÓN TEE 20x12" HF EXL- PVC</v>
          </cell>
          <cell r="C207" t="str">
            <v>UN</v>
          </cell>
        </row>
        <row r="208">
          <cell r="A208">
            <v>2256</v>
          </cell>
          <cell r="B208" t="str">
            <v>INSTALACIÓN TEE 20x14" HF EXL- PVC</v>
          </cell>
          <cell r="C208" t="str">
            <v>UN</v>
          </cell>
        </row>
        <row r="209">
          <cell r="A209">
            <v>2257</v>
          </cell>
          <cell r="B209" t="str">
            <v>INSTALACIÓN TEE 20x16" HF EXL- PVC</v>
          </cell>
          <cell r="C209" t="str">
            <v>UN</v>
          </cell>
        </row>
        <row r="210">
          <cell r="A210">
            <v>2258</v>
          </cell>
          <cell r="B210" t="str">
            <v>INSTALACIÓN TEE 20x18" HF EXL- PVC</v>
          </cell>
          <cell r="C210" t="str">
            <v>UN</v>
          </cell>
        </row>
        <row r="211">
          <cell r="A211">
            <v>2259</v>
          </cell>
          <cell r="B211" t="str">
            <v>INSTALACIÓN TEE 20x20" HF EXL- PVC</v>
          </cell>
          <cell r="C211" t="str">
            <v>UN</v>
          </cell>
        </row>
        <row r="212">
          <cell r="A212">
            <v>2260</v>
          </cell>
          <cell r="B212" t="str">
            <v>INSTALACIÓN TEE 24x8" HF EXL- PVC</v>
          </cell>
          <cell r="C212" t="str">
            <v>UN</v>
          </cell>
        </row>
        <row r="213">
          <cell r="A213">
            <v>2261</v>
          </cell>
          <cell r="B213" t="str">
            <v>INSTALACIÓN TEE 24x10" HF EXL- PVC</v>
          </cell>
          <cell r="C213" t="str">
            <v>UN</v>
          </cell>
        </row>
        <row r="214">
          <cell r="A214">
            <v>2262</v>
          </cell>
          <cell r="B214" t="str">
            <v>INSTALACIÓN TEE 24x12" HF EXL- PVC</v>
          </cell>
          <cell r="C214" t="str">
            <v>UN</v>
          </cell>
        </row>
        <row r="215">
          <cell r="A215">
            <v>2263</v>
          </cell>
          <cell r="B215" t="str">
            <v>INSTALACIÓN TEE 24x14" HF EXL- PVC</v>
          </cell>
          <cell r="C215" t="str">
            <v>UN</v>
          </cell>
        </row>
        <row r="216">
          <cell r="A216">
            <v>2264</v>
          </cell>
          <cell r="B216" t="str">
            <v>INSTALACIÓN TEE 24x16" HF EXL- PVC</v>
          </cell>
          <cell r="C216" t="str">
            <v>UN</v>
          </cell>
        </row>
        <row r="217">
          <cell r="A217">
            <v>2265</v>
          </cell>
          <cell r="B217" t="str">
            <v>INSTALACIÓN TEE 24x18" HF EXL- PVC</v>
          </cell>
          <cell r="C217" t="str">
            <v>UN</v>
          </cell>
        </row>
        <row r="218">
          <cell r="A218">
            <v>2266</v>
          </cell>
          <cell r="B218" t="str">
            <v>INSTALACIÓN TEE 24x20" HF EXL- PVC</v>
          </cell>
          <cell r="C218" t="str">
            <v>UN</v>
          </cell>
        </row>
        <row r="219">
          <cell r="A219">
            <v>2267</v>
          </cell>
          <cell r="B219" t="str">
            <v>INSTALACIÓN TEE 24x24" HF EXL- PVC</v>
          </cell>
          <cell r="C219" t="str">
            <v>UN</v>
          </cell>
        </row>
        <row r="220">
          <cell r="A220">
            <v>2268</v>
          </cell>
          <cell r="B220" t="str">
            <v>INSTALACIÓN CRUZ 2X2" HF EXL- PVC</v>
          </cell>
          <cell r="C220" t="str">
            <v>UN</v>
          </cell>
        </row>
        <row r="221">
          <cell r="A221">
            <v>2269</v>
          </cell>
          <cell r="B221" t="str">
            <v>INSTALACIÓN CRUZ 3X2" HF EXL- PVC</v>
          </cell>
          <cell r="C221" t="str">
            <v>UN</v>
          </cell>
        </row>
        <row r="222">
          <cell r="A222">
            <v>2270</v>
          </cell>
          <cell r="B222" t="str">
            <v>INSTALACIÓN CRUZ 3X3" HF EXL- PVC</v>
          </cell>
          <cell r="C222" t="str">
            <v>UN</v>
          </cell>
        </row>
        <row r="223">
          <cell r="A223">
            <v>2271</v>
          </cell>
          <cell r="B223" t="str">
            <v>INSTALACIÓN CRUZ 4X2" HF EXL- PVC</v>
          </cell>
          <cell r="C223" t="str">
            <v>UN</v>
          </cell>
        </row>
        <row r="224">
          <cell r="A224">
            <v>2272</v>
          </cell>
          <cell r="B224" t="str">
            <v>INSTALACIÓN CRUZ 4X3" HF EXL- PVC</v>
          </cell>
          <cell r="C224" t="str">
            <v>UN</v>
          </cell>
        </row>
        <row r="225">
          <cell r="A225">
            <v>2273</v>
          </cell>
          <cell r="B225" t="str">
            <v>INSTALACIÓN CRUZ 4X4" HF EXL- PVC</v>
          </cell>
          <cell r="C225" t="str">
            <v>UN</v>
          </cell>
        </row>
        <row r="226">
          <cell r="A226">
            <v>2274</v>
          </cell>
          <cell r="B226" t="str">
            <v>INSTALACIÓN CRUZ 6X2" HF EXL- PVC</v>
          </cell>
          <cell r="C226" t="str">
            <v>UN</v>
          </cell>
        </row>
        <row r="227">
          <cell r="A227">
            <v>2275</v>
          </cell>
          <cell r="B227" t="str">
            <v>INSTALACIÓN CRUZ 6X3" HF EXL- PVC</v>
          </cell>
          <cell r="C227" t="str">
            <v>UN</v>
          </cell>
        </row>
        <row r="228">
          <cell r="A228">
            <v>2276</v>
          </cell>
          <cell r="B228" t="str">
            <v>INSTALACIÓN CRUZ 6X4" HF EXL- PVC</v>
          </cell>
          <cell r="C228" t="str">
            <v>UN</v>
          </cell>
        </row>
        <row r="229">
          <cell r="A229">
            <v>2277</v>
          </cell>
          <cell r="B229" t="str">
            <v>INSTALACIÓN CRUZ 6X6" HF EXL- PVC</v>
          </cell>
          <cell r="C229" t="str">
            <v>UN</v>
          </cell>
        </row>
        <row r="230">
          <cell r="A230">
            <v>2278</v>
          </cell>
          <cell r="B230" t="str">
            <v>INSTALACIÓN CRUZ 8X3" HF EXL- PVC</v>
          </cell>
          <cell r="C230" t="str">
            <v>UN</v>
          </cell>
        </row>
        <row r="231">
          <cell r="A231">
            <v>2279</v>
          </cell>
          <cell r="B231" t="str">
            <v>INSTALACIÓN CRUZ 8X4" HF EXL- PVC</v>
          </cell>
          <cell r="C231" t="str">
            <v>UN</v>
          </cell>
        </row>
        <row r="232">
          <cell r="A232">
            <v>2280</v>
          </cell>
          <cell r="B232" t="str">
            <v>INSTALACIÓN CRUZ 8X6" HF EXL- PVC</v>
          </cell>
          <cell r="C232" t="str">
            <v>UN</v>
          </cell>
        </row>
        <row r="233">
          <cell r="A233">
            <v>2281</v>
          </cell>
          <cell r="B233" t="str">
            <v>INSTALACIÓN CRUZ 8X8" HF EXL- PVC</v>
          </cell>
          <cell r="C233" t="str">
            <v>UN</v>
          </cell>
        </row>
        <row r="234">
          <cell r="A234">
            <v>2282</v>
          </cell>
          <cell r="B234" t="str">
            <v>INSTALACIÓN CRUZ 10x3" HF EXL- PVC</v>
          </cell>
          <cell r="C234" t="str">
            <v>UN</v>
          </cell>
        </row>
        <row r="235">
          <cell r="A235">
            <v>2283</v>
          </cell>
          <cell r="B235" t="str">
            <v>INSTALACIÓN CRUZ 10x4" HF EXL- PVC</v>
          </cell>
          <cell r="C235" t="str">
            <v>UN</v>
          </cell>
        </row>
        <row r="236">
          <cell r="A236">
            <v>2284</v>
          </cell>
          <cell r="B236" t="str">
            <v>INSTALACIÓN CRUZ 10x6" HF EXL- PVC</v>
          </cell>
          <cell r="C236" t="str">
            <v>UN</v>
          </cell>
        </row>
        <row r="237">
          <cell r="A237">
            <v>2285</v>
          </cell>
          <cell r="B237" t="str">
            <v>INSTALACIÓN CRUZ 10x8" HF EXL- PVC</v>
          </cell>
          <cell r="C237" t="str">
            <v>UN</v>
          </cell>
        </row>
        <row r="238">
          <cell r="A238">
            <v>2286</v>
          </cell>
          <cell r="B238" t="str">
            <v>INSTALACIÓN CRUZ 10x10" HF EXL- PVC</v>
          </cell>
          <cell r="C238" t="str">
            <v>UN</v>
          </cell>
        </row>
        <row r="239">
          <cell r="A239">
            <v>2287</v>
          </cell>
          <cell r="B239" t="str">
            <v>INSTALACIÓN CRUZ 12x3" HF EXL- PVC</v>
          </cell>
          <cell r="C239" t="str">
            <v>UN</v>
          </cell>
        </row>
        <row r="240">
          <cell r="A240">
            <v>2288</v>
          </cell>
          <cell r="B240" t="str">
            <v>INSTALACIÓN CRUZ 12x4" HF EXL- PVC</v>
          </cell>
          <cell r="C240" t="str">
            <v>UN</v>
          </cell>
        </row>
        <row r="241">
          <cell r="A241">
            <v>2289</v>
          </cell>
          <cell r="B241" t="str">
            <v>INSTALACIÓN CRUZ 12x6" HF EXL- PVC</v>
          </cell>
          <cell r="C241" t="str">
            <v>UN</v>
          </cell>
        </row>
        <row r="242">
          <cell r="A242">
            <v>2290</v>
          </cell>
          <cell r="B242" t="str">
            <v>INSTALACIÓN CRUZ 12x8" HF EXL- PVC</v>
          </cell>
          <cell r="C242" t="str">
            <v>UN</v>
          </cell>
        </row>
        <row r="243">
          <cell r="A243">
            <v>2291</v>
          </cell>
          <cell r="B243" t="str">
            <v>INSTALACIÓN CRUZ 12x10" HF EXL- PVC</v>
          </cell>
          <cell r="C243" t="str">
            <v>UN</v>
          </cell>
        </row>
        <row r="244">
          <cell r="A244">
            <v>2292</v>
          </cell>
          <cell r="B244" t="str">
            <v>INSTALACIÓN CRUZ 12x12" HF EXL- PVC</v>
          </cell>
          <cell r="C244" t="str">
            <v>UN</v>
          </cell>
        </row>
        <row r="245">
          <cell r="A245">
            <v>2293</v>
          </cell>
          <cell r="B245" t="str">
            <v>INSTALACIÓN CRUZ 14x3" HF EXL- PVC</v>
          </cell>
          <cell r="C245" t="str">
            <v>UN</v>
          </cell>
        </row>
        <row r="246">
          <cell r="A246">
            <v>2294</v>
          </cell>
          <cell r="B246" t="str">
            <v>INSTALACIÓN CRUZ 14x4" HF EXL- PVC</v>
          </cell>
          <cell r="C246" t="str">
            <v>UN</v>
          </cell>
        </row>
        <row r="247">
          <cell r="A247">
            <v>2295</v>
          </cell>
          <cell r="B247" t="str">
            <v>INSTALACIÓN CRUZ 14x6" HF EXL- PVC</v>
          </cell>
          <cell r="C247" t="str">
            <v>UN</v>
          </cell>
        </row>
        <row r="248">
          <cell r="A248">
            <v>2296</v>
          </cell>
          <cell r="B248" t="str">
            <v>INSTALACIÓN CRUZ 14x8" HF EXL- PVC</v>
          </cell>
          <cell r="C248" t="str">
            <v>UN</v>
          </cell>
        </row>
        <row r="249">
          <cell r="A249">
            <v>2297</v>
          </cell>
          <cell r="B249" t="str">
            <v>INSTALACIÓN CRUZ 14x10" HF EXL- PVC</v>
          </cell>
          <cell r="C249" t="str">
            <v>UN</v>
          </cell>
        </row>
        <row r="250">
          <cell r="A250">
            <v>2298</v>
          </cell>
          <cell r="B250" t="str">
            <v>INSTALACIÓN CRUZ 14x12" HF EXL- PVC</v>
          </cell>
          <cell r="C250" t="str">
            <v>UN</v>
          </cell>
        </row>
        <row r="251">
          <cell r="A251">
            <v>2299</v>
          </cell>
          <cell r="B251" t="str">
            <v>INSTALACIÓN CRUZ 14x14" HF EXL- PVC</v>
          </cell>
          <cell r="C251" t="str">
            <v>UN</v>
          </cell>
        </row>
        <row r="252">
          <cell r="A252">
            <v>2300</v>
          </cell>
          <cell r="B252" t="str">
            <v>INSTALACIÓN CRUZ 16x4" HF EXL- PVC</v>
          </cell>
          <cell r="C252" t="str">
            <v>UN</v>
          </cell>
        </row>
        <row r="253">
          <cell r="A253">
            <v>2301</v>
          </cell>
          <cell r="B253" t="str">
            <v>INSTALACIÓN CRUZ 16x6" HF EXL- PVC</v>
          </cell>
          <cell r="C253" t="str">
            <v>UN</v>
          </cell>
        </row>
        <row r="254">
          <cell r="A254">
            <v>2302</v>
          </cell>
          <cell r="B254" t="str">
            <v>INSTALACIÓN CRUZ 16x8" HF EXL- PVC</v>
          </cell>
          <cell r="C254" t="str">
            <v>UN</v>
          </cell>
        </row>
        <row r="255">
          <cell r="A255">
            <v>2303</v>
          </cell>
          <cell r="B255" t="str">
            <v>INSTALACIÓN CRUZ 16x10" HF EXL- PVC</v>
          </cell>
          <cell r="C255" t="str">
            <v>UN</v>
          </cell>
        </row>
        <row r="256">
          <cell r="A256">
            <v>2304</v>
          </cell>
          <cell r="B256" t="str">
            <v>INSTALACIÓN CRUZ 16x12" HF EXL- PVC</v>
          </cell>
          <cell r="C256" t="str">
            <v>UN</v>
          </cell>
        </row>
        <row r="257">
          <cell r="A257">
            <v>2305</v>
          </cell>
          <cell r="B257" t="str">
            <v>INSTALACIÓN CRUZ 16x14" HF EXL- PVC</v>
          </cell>
          <cell r="C257" t="str">
            <v>UN</v>
          </cell>
        </row>
        <row r="258">
          <cell r="A258">
            <v>2306</v>
          </cell>
          <cell r="B258" t="str">
            <v>INSTALACIÓN CRUZ 16x16" HF EXL- PVC</v>
          </cell>
          <cell r="C258" t="str">
            <v>UN</v>
          </cell>
        </row>
        <row r="259">
          <cell r="A259">
            <v>2307</v>
          </cell>
          <cell r="B259" t="str">
            <v>INSTALACIÓN CRUZ 18x8" HF EXL- PVC</v>
          </cell>
          <cell r="C259" t="str">
            <v>UN</v>
          </cell>
        </row>
        <row r="260">
          <cell r="A260">
            <v>2308</v>
          </cell>
          <cell r="B260" t="str">
            <v>INSTALACIÓN CRUZ 18x10" HF EXL- PVC</v>
          </cell>
          <cell r="C260" t="str">
            <v>UN</v>
          </cell>
        </row>
        <row r="261">
          <cell r="A261">
            <v>2309</v>
          </cell>
          <cell r="B261" t="str">
            <v>INSTALACIÓN CRUZ 18x12" HF EXL- PVC</v>
          </cell>
          <cell r="C261" t="str">
            <v>UN</v>
          </cell>
        </row>
        <row r="262">
          <cell r="A262">
            <v>2310</v>
          </cell>
          <cell r="B262" t="str">
            <v>INSTALACIÓN CRUZ 18x14" HF EXL- PVC</v>
          </cell>
          <cell r="C262" t="str">
            <v>UN</v>
          </cell>
        </row>
        <row r="263">
          <cell r="A263">
            <v>2311</v>
          </cell>
          <cell r="B263" t="str">
            <v>INSTALACIÓN CRUZ 18x16" HF EXL- PVC</v>
          </cell>
          <cell r="C263" t="str">
            <v>UN</v>
          </cell>
        </row>
        <row r="264">
          <cell r="A264">
            <v>2312</v>
          </cell>
          <cell r="B264" t="str">
            <v>INSTALACIÓN CRUZ 18x18" HF EXL- PVC</v>
          </cell>
          <cell r="C264" t="str">
            <v>UN</v>
          </cell>
        </row>
        <row r="265">
          <cell r="A265">
            <v>2313</v>
          </cell>
          <cell r="B265" t="str">
            <v>INSTALACIÓN CRUZ 20x8" HF EXL- PVC</v>
          </cell>
          <cell r="C265" t="str">
            <v>UN</v>
          </cell>
        </row>
        <row r="266">
          <cell r="A266">
            <v>2314</v>
          </cell>
          <cell r="B266" t="str">
            <v>INSTALACIÓN CRUZ 20x10" HF EXL- PVC</v>
          </cell>
          <cell r="C266" t="str">
            <v>UN</v>
          </cell>
        </row>
        <row r="267">
          <cell r="A267">
            <v>2315</v>
          </cell>
          <cell r="B267" t="str">
            <v>INSTALACIÓN CRUZ 20x12" HF EXL- PVC</v>
          </cell>
          <cell r="C267" t="str">
            <v>UN</v>
          </cell>
        </row>
        <row r="268">
          <cell r="A268">
            <v>2316</v>
          </cell>
          <cell r="B268" t="str">
            <v>INSTALACIÓN CRUZ 20x14" HF EXL- PVC</v>
          </cell>
          <cell r="C268" t="str">
            <v>UN</v>
          </cell>
        </row>
        <row r="269">
          <cell r="A269">
            <v>2317</v>
          </cell>
          <cell r="B269" t="str">
            <v>INSTALACIÓN CRUZ 20x16" HF EXL- PVC</v>
          </cell>
          <cell r="C269" t="str">
            <v>UN</v>
          </cell>
        </row>
        <row r="270">
          <cell r="A270">
            <v>2318</v>
          </cell>
          <cell r="B270" t="str">
            <v>INSTALACIÓN CRUZ 20x18" HF EXL- PVC</v>
          </cell>
          <cell r="C270" t="str">
            <v>UN</v>
          </cell>
        </row>
        <row r="271">
          <cell r="A271">
            <v>2319</v>
          </cell>
          <cell r="B271" t="str">
            <v>INSTALACIÓN CRUZ 20x20" HF EXL- PVC</v>
          </cell>
          <cell r="C271" t="str">
            <v>UN</v>
          </cell>
        </row>
        <row r="272">
          <cell r="A272">
            <v>2320</v>
          </cell>
          <cell r="B272" t="str">
            <v>INSTALACIÓN REDUCCIÓN CONCENTRICA HF DE 6x3" EXL PVC</v>
          </cell>
          <cell r="C272" t="str">
            <v>UN</v>
          </cell>
        </row>
        <row r="273">
          <cell r="A273">
            <v>2321</v>
          </cell>
          <cell r="B273" t="str">
            <v>INSTALACIÓN TAPONES LISOS HF</v>
          </cell>
          <cell r="C273" t="str">
            <v>UN</v>
          </cell>
        </row>
        <row r="274">
          <cell r="A274">
            <v>2322</v>
          </cell>
          <cell r="B274" t="str">
            <v>INSTALACIÓN VÁLVULA DE 2" A 4" INCLUYE ACCESORIOS DE ACOPLE AL SISTEMA</v>
          </cell>
          <cell r="C274" t="str">
            <v>UN</v>
          </cell>
        </row>
        <row r="275">
          <cell r="A275">
            <v>2323</v>
          </cell>
          <cell r="B275" t="str">
            <v>INSTALACIÓN VÁLVULA DE 6" A 8" INCLUYE ACCESORIOS DE ACOPLE AL SISTEMA</v>
          </cell>
          <cell r="C275" t="str">
            <v>UN</v>
          </cell>
        </row>
        <row r="276">
          <cell r="A276">
            <v>2324</v>
          </cell>
          <cell r="B276" t="str">
            <v>INSTALACIÓN VÁLVULA DE 10" A 12" INCLUYE ACCESORIOS DE ACOPLE AL SISTEMA</v>
          </cell>
          <cell r="C276" t="str">
            <v>UN</v>
          </cell>
        </row>
        <row r="277">
          <cell r="A277">
            <v>2325</v>
          </cell>
          <cell r="B277" t="str">
            <v>INSTALACIÓN VÁLVULA DE 14" A 16" INCLUYE ACCESORIOS DE ACOPLE AL SISTEMA</v>
          </cell>
          <cell r="C277" t="str">
            <v>UN</v>
          </cell>
        </row>
        <row r="278">
          <cell r="A278">
            <v>2326</v>
          </cell>
          <cell r="B278" t="str">
            <v>INSTALACIÓN VÁLVULA DE 18" A 20" INCLUYE ACCESORIOS DE ACOPLE AL SISTEMA</v>
          </cell>
          <cell r="C278" t="str">
            <v>UN</v>
          </cell>
        </row>
        <row r="279">
          <cell r="A279">
            <v>2327</v>
          </cell>
          <cell r="B279" t="str">
            <v>INSTALACIÓN UNIÓN UNIVERSAL HF 3"</v>
          </cell>
          <cell r="C279" t="str">
            <v>UN</v>
          </cell>
        </row>
        <row r="280">
          <cell r="A280">
            <v>2328</v>
          </cell>
          <cell r="B280" t="str">
            <v>INSTALACION DE VÁLVULA DE 3" HF COMPUERTA ELÁSTICA VNA INOXIDABLE ExE</v>
          </cell>
          <cell r="C280" t="str">
            <v>UN</v>
          </cell>
        </row>
        <row r="281">
          <cell r="A281">
            <v>2329</v>
          </cell>
          <cell r="B281" t="str">
            <v>INSTALACION DE VÁLVULA DE 4" HF COMPUERTA ELÁSTICA VNA INOXIDABLE ExE</v>
          </cell>
          <cell r="C281" t="str">
            <v>UN</v>
          </cell>
        </row>
        <row r="282">
          <cell r="A282">
            <v>2330</v>
          </cell>
          <cell r="B282" t="str">
            <v>INSTALACION DE VÁLVULA DE 6" HF COMPUERTA ELÁSTICA VNA INOXIDABLE ExE</v>
          </cell>
          <cell r="C282" t="str">
            <v>UN</v>
          </cell>
        </row>
        <row r="283">
          <cell r="A283">
            <v>2331</v>
          </cell>
          <cell r="B283" t="str">
            <v>INSTALACION DE VÁLVULA DE 10" HF COMPUERTA ELÁSTICA VNA INOXIDABLE ExE</v>
          </cell>
          <cell r="C283" t="str">
            <v>UN</v>
          </cell>
        </row>
        <row r="284">
          <cell r="A284">
            <v>2332</v>
          </cell>
          <cell r="B284" t="str">
            <v>INSTALACION DE VÁLVULA DE 12" HF COMPUERTA ELÁSTICA VNA INOXIDABLE ExE</v>
          </cell>
          <cell r="C284" t="str">
            <v>UN</v>
          </cell>
        </row>
        <row r="285">
          <cell r="A285">
            <v>2333</v>
          </cell>
          <cell r="B285" t="str">
            <v>INSTALACION DE TAPAVÁLVULAS DE SEGURIDAD TIPO PESADO</v>
          </cell>
          <cell r="C285" t="str">
            <v>UN</v>
          </cell>
        </row>
        <row r="286">
          <cell r="A286">
            <v>2334</v>
          </cell>
          <cell r="B286" t="str">
            <v>CONCRETO ATRAQUE DE ACCESORIOS Y OBRAS VARIAS</v>
          </cell>
          <cell r="C286" t="str">
            <v>M3</v>
          </cell>
        </row>
        <row r="287">
          <cell r="A287">
            <v>2335</v>
          </cell>
          <cell r="B287" t="str">
            <v>DOMICILIARIA ACUEDUCTO COMPLETA INCLUYE ACCESORIOS,  MEDIDOR PLÁSTICO CHORRO MULTIPLE CLASE "C" ,2 LLAVE CORTE ANTIFRAUDE ,TAPA HF, COLLARIN, VASO EN CONCRETO + ANILLO FIJACIÓN E INSTALACIÓN</v>
          </cell>
          <cell r="C287" t="str">
            <v>UN</v>
          </cell>
        </row>
        <row r="288">
          <cell r="A288">
            <v>2336</v>
          </cell>
          <cell r="B288" t="str">
            <v>DOMICILIARIA COMPLETA ACUEDUCTO INCLUYE EXCAVACIÓN, RELLENOS Y SUMINISTROS DE ACCESORIOS, MEDIDOR ,2 LLAVE CORTE ANTIFRAUDE ,TAPA HF, COLLARIN, DEMOLICIONES, CAJILLA, PLACA DE CONCRETO FIJACIÓN E INSTALACION A TODO COSTO</v>
          </cell>
          <cell r="C288" t="str">
            <v>UN</v>
          </cell>
        </row>
        <row r="289">
          <cell r="A289">
            <v>2337</v>
          </cell>
          <cell r="B289" t="str">
            <v>INSTALACION DE HIDRANTE TIPO MILAN DN 3" EXL PVC</v>
          </cell>
          <cell r="C289" t="str">
            <v>UN</v>
          </cell>
        </row>
        <row r="290">
          <cell r="A290">
            <v>2338</v>
          </cell>
          <cell r="B290" t="str">
            <v>INSTALACIÓN CRUZ HF DE 3x3" JUNTA HIDRAULICA</v>
          </cell>
          <cell r="C290" t="str">
            <v>UN</v>
          </cell>
        </row>
        <row r="291">
          <cell r="A291">
            <v>2339</v>
          </cell>
          <cell r="B291" t="str">
            <v>INSTALACIÓN TAPON LISO HF 3</v>
          </cell>
          <cell r="C291" t="str">
            <v>UN</v>
          </cell>
        </row>
        <row r="292">
          <cell r="A292">
            <v>2340</v>
          </cell>
          <cell r="B292" t="str">
            <v>INSTALACIÓN TAPON LISO HF 4</v>
          </cell>
          <cell r="C292" t="str">
            <v>UN</v>
          </cell>
        </row>
        <row r="293">
          <cell r="A293">
            <v>2341</v>
          </cell>
          <cell r="B293" t="str">
            <v>INSTALACIÓN TAPON LISO HF 12"</v>
          </cell>
          <cell r="C293" t="str">
            <v>UN</v>
          </cell>
        </row>
        <row r="294">
          <cell r="A294">
            <v>2342</v>
          </cell>
          <cell r="B294" t="str">
            <v>INSTALACIÓN REDUCCIÓN HF 4x3" EXL PVC</v>
          </cell>
          <cell r="C294" t="str">
            <v>UN</v>
          </cell>
        </row>
        <row r="295">
          <cell r="A295">
            <v>2343</v>
          </cell>
          <cell r="B295" t="str">
            <v>INSTALACIÓN REDUCCIÓN HF 6x3" EXL PVC</v>
          </cell>
          <cell r="C295" t="str">
            <v>UN</v>
          </cell>
        </row>
        <row r="296">
          <cell r="A296">
            <v>2344</v>
          </cell>
          <cell r="B296" t="str">
            <v>INSTALACIÓN REDUCCIÓN HF 6x4" EXL PVC</v>
          </cell>
          <cell r="C296" t="str">
            <v>UN</v>
          </cell>
        </row>
        <row r="297">
          <cell r="A297">
            <v>2345</v>
          </cell>
          <cell r="B297" t="str">
            <v>INSTALACIÓN REDUCCIÓN HF 8x3" EXL PVC</v>
          </cell>
          <cell r="C297" t="str">
            <v>UN</v>
          </cell>
        </row>
        <row r="298">
          <cell r="A298">
            <v>2346</v>
          </cell>
          <cell r="B298" t="str">
            <v>INSTALACIÓN REDUCCIÓN HF 8x4" EXL PVC</v>
          </cell>
          <cell r="C298" t="str">
            <v>UN</v>
          </cell>
        </row>
        <row r="299">
          <cell r="A299">
            <v>2347</v>
          </cell>
          <cell r="B299" t="str">
            <v>INSTALACIÓN REDUCCIÓN HF 8x6" EXL PVC</v>
          </cell>
          <cell r="C299" t="str">
            <v>UN</v>
          </cell>
        </row>
        <row r="300">
          <cell r="A300">
            <v>2348</v>
          </cell>
          <cell r="B300" t="str">
            <v>INSTALACIÓN REDUCCIÓN HF 10x3" EXL PVC</v>
          </cell>
          <cell r="C300" t="str">
            <v>UN</v>
          </cell>
        </row>
        <row r="301">
          <cell r="A301">
            <v>2349</v>
          </cell>
          <cell r="B301" t="str">
            <v>INSTALACIÓN REDUCCIÓN HF 10x4" EXL PVC</v>
          </cell>
          <cell r="C301" t="str">
            <v>UN</v>
          </cell>
        </row>
        <row r="302">
          <cell r="A302">
            <v>2350</v>
          </cell>
          <cell r="B302" t="str">
            <v>INSTALACIÓN REDUCCIÓN HF 10x6" EXL  PVC</v>
          </cell>
          <cell r="C302" t="str">
            <v>UN</v>
          </cell>
        </row>
        <row r="303">
          <cell r="A303">
            <v>2351</v>
          </cell>
          <cell r="B303" t="str">
            <v>INSTALACIÓN REDUCCIÓN HF 10x8" EXL PVC</v>
          </cell>
          <cell r="C303" t="str">
            <v>UN</v>
          </cell>
        </row>
        <row r="304">
          <cell r="A304">
            <v>2352</v>
          </cell>
          <cell r="B304" t="str">
            <v>INSTALACIÓN REDUCCIÓN HF 12x3" EXL PVC</v>
          </cell>
          <cell r="C304" t="str">
            <v>UN</v>
          </cell>
        </row>
        <row r="305">
          <cell r="A305">
            <v>2353</v>
          </cell>
          <cell r="B305" t="str">
            <v>INSTALACIÓN REDUCCIÓN HF 12x4" EXL PVC</v>
          </cell>
          <cell r="C305" t="str">
            <v>UN</v>
          </cell>
        </row>
        <row r="306">
          <cell r="A306">
            <v>2354</v>
          </cell>
          <cell r="B306" t="str">
            <v>INSTALACIÓN REDUCCIÓN HF 12x6" EXL PVC</v>
          </cell>
          <cell r="C306" t="str">
            <v>UN</v>
          </cell>
        </row>
        <row r="307">
          <cell r="A307">
            <v>2355</v>
          </cell>
          <cell r="B307" t="str">
            <v>INSTALACIÓN REDUCCIÓN HF 12x8" EXL PVC</v>
          </cell>
          <cell r="C307" t="str">
            <v>UN</v>
          </cell>
        </row>
        <row r="308">
          <cell r="A308">
            <v>2356</v>
          </cell>
          <cell r="B308" t="str">
            <v>INSTALACIÓN REDUCCIÓN HF 12x10" EXL PVC</v>
          </cell>
          <cell r="C308" t="str">
            <v>UN</v>
          </cell>
        </row>
        <row r="309">
          <cell r="A309">
            <v>2357</v>
          </cell>
          <cell r="B309" t="str">
            <v>INSTALACIÓN REDUCCIÓN HF 14x4" EXL PVC</v>
          </cell>
          <cell r="C309" t="str">
            <v>UN</v>
          </cell>
        </row>
        <row r="310">
          <cell r="A310">
            <v>2358</v>
          </cell>
          <cell r="B310" t="str">
            <v>INSTALACIÓN REDUCCIÓN HF 14x6" EXL PVC</v>
          </cell>
          <cell r="C310" t="str">
            <v>UN</v>
          </cell>
        </row>
        <row r="311">
          <cell r="A311">
            <v>2359</v>
          </cell>
          <cell r="B311" t="str">
            <v>INSTALACIÓN REDUCCIÓN HF 14x8" EXL PVC</v>
          </cell>
          <cell r="C311" t="str">
            <v>UN</v>
          </cell>
        </row>
        <row r="312">
          <cell r="A312">
            <v>2360</v>
          </cell>
          <cell r="B312" t="str">
            <v>INSTALACIÓN REDUCCIÓN HF 14x10" EXL PVC</v>
          </cell>
          <cell r="C312" t="str">
            <v>UN</v>
          </cell>
        </row>
        <row r="313">
          <cell r="A313">
            <v>2361</v>
          </cell>
          <cell r="B313" t="str">
            <v>INSTALACIÓN REDUCCIÓN HF 14x12" EXL PVC</v>
          </cell>
          <cell r="C313" t="str">
            <v>UN</v>
          </cell>
        </row>
        <row r="314">
          <cell r="A314">
            <v>2362</v>
          </cell>
          <cell r="B314" t="str">
            <v>INSTALACIÓN REDUCCIÓN HF 16x6" EXL PVC</v>
          </cell>
          <cell r="C314" t="str">
            <v>UN</v>
          </cell>
        </row>
        <row r="315">
          <cell r="A315">
            <v>2363</v>
          </cell>
          <cell r="B315" t="str">
            <v>INSTALACIÓN REDUCCIÓN HF 16x8" EXL PVC</v>
          </cell>
          <cell r="C315" t="str">
            <v>UN</v>
          </cell>
        </row>
        <row r="316">
          <cell r="A316">
            <v>2364</v>
          </cell>
          <cell r="B316" t="str">
            <v>INSTALACIÓN REDUCCIÓN HF 16x10" EXL PVC</v>
          </cell>
          <cell r="C316" t="str">
            <v>UN</v>
          </cell>
        </row>
        <row r="317">
          <cell r="A317">
            <v>2365</v>
          </cell>
          <cell r="B317" t="str">
            <v>INSTALACIÓN REDUCCIÓN HF 16x12" EXL PVC</v>
          </cell>
          <cell r="C317" t="str">
            <v>UN</v>
          </cell>
        </row>
        <row r="318">
          <cell r="A318">
            <v>2366</v>
          </cell>
          <cell r="B318" t="str">
            <v>INSTALACIÓN REDUCCIÓN HF 16x14" EXL PVC</v>
          </cell>
          <cell r="C318" t="str">
            <v>UN</v>
          </cell>
        </row>
        <row r="319">
          <cell r="A319">
            <v>2367</v>
          </cell>
          <cell r="B319" t="str">
            <v>INSTALACIÓN REDUCCIÓN HF 18x10" EXL PVC</v>
          </cell>
          <cell r="C319" t="str">
            <v>UN</v>
          </cell>
        </row>
        <row r="320">
          <cell r="A320">
            <v>2368</v>
          </cell>
          <cell r="B320" t="str">
            <v>INSTALACIÓN REDUCCIÓN HF 18x12" EXL PVC</v>
          </cell>
          <cell r="C320" t="str">
            <v>UN</v>
          </cell>
        </row>
        <row r="321">
          <cell r="A321">
            <v>2369</v>
          </cell>
          <cell r="B321" t="str">
            <v>INSTALACIÓN REDUCCIÓN HF 18x14" EXL PVC</v>
          </cell>
          <cell r="C321" t="str">
            <v>UN</v>
          </cell>
        </row>
        <row r="322">
          <cell r="A322">
            <v>2370</v>
          </cell>
          <cell r="B322" t="str">
            <v>INSTALACIÓN REDUCCIÓN HF 18x16" EXL PVC</v>
          </cell>
          <cell r="C322" t="str">
            <v>UN</v>
          </cell>
        </row>
        <row r="323">
          <cell r="A323">
            <v>2371</v>
          </cell>
          <cell r="B323" t="str">
            <v>INSTALACIÓN REDUCCIÓN HF 20x8" EXL PVC</v>
          </cell>
          <cell r="C323" t="str">
            <v>UN</v>
          </cell>
        </row>
        <row r="324">
          <cell r="A324">
            <v>2372</v>
          </cell>
          <cell r="B324" t="str">
            <v>INSTALACIÓN REDUCCIÓN HF 20x10" EXL PVC</v>
          </cell>
          <cell r="C324" t="str">
            <v>UN</v>
          </cell>
        </row>
        <row r="325">
          <cell r="A325">
            <v>2373</v>
          </cell>
          <cell r="B325" t="str">
            <v>INSTALACIÓN REDUCCIÓN HF 20x12" EXL PVC</v>
          </cell>
          <cell r="C325" t="str">
            <v>UN</v>
          </cell>
        </row>
        <row r="326">
          <cell r="A326">
            <v>2374</v>
          </cell>
          <cell r="B326" t="str">
            <v>INSTALACIÓN REDUCCIÓN HF 20x14" EXL PVC</v>
          </cell>
          <cell r="C326" t="str">
            <v>UN</v>
          </cell>
        </row>
        <row r="327">
          <cell r="A327">
            <v>2375</v>
          </cell>
          <cell r="B327" t="str">
            <v>INSTALACIÓN REDUCCIÓN HF 20x16" EXL PVC</v>
          </cell>
          <cell r="C327" t="str">
            <v>UN</v>
          </cell>
        </row>
        <row r="328">
          <cell r="A328">
            <v>2376</v>
          </cell>
          <cell r="B328" t="str">
            <v>INSTALACIÓN REDUCCIÓN HF 20x18" EXL PVC</v>
          </cell>
          <cell r="C328" t="str">
            <v>UN</v>
          </cell>
        </row>
        <row r="329">
          <cell r="A329">
            <v>2377</v>
          </cell>
          <cell r="B329" t="str">
            <v xml:space="preserve">INSTALACIÓN CODO 90° HF PARA PVC 2" </v>
          </cell>
          <cell r="C329" t="str">
            <v>UN</v>
          </cell>
        </row>
        <row r="330">
          <cell r="A330">
            <v>2378</v>
          </cell>
          <cell r="B330" t="str">
            <v xml:space="preserve">INSTALACIÓN CODO 90° HF PARA PVC 3" </v>
          </cell>
          <cell r="C330" t="str">
            <v>UN</v>
          </cell>
        </row>
        <row r="331">
          <cell r="A331">
            <v>2379</v>
          </cell>
          <cell r="B331" t="str">
            <v xml:space="preserve">INSTALACIÓN CODO 90° HF PARA PVC 4" </v>
          </cell>
          <cell r="C331" t="str">
            <v>UN</v>
          </cell>
        </row>
        <row r="332">
          <cell r="A332">
            <v>2380</v>
          </cell>
          <cell r="B332" t="str">
            <v xml:space="preserve">INSTALACIÓN CODO 90° HF PARA PVC 6" </v>
          </cell>
          <cell r="C332" t="str">
            <v>UN</v>
          </cell>
        </row>
        <row r="333">
          <cell r="A333">
            <v>2381</v>
          </cell>
          <cell r="B333" t="str">
            <v xml:space="preserve">INSTALACIÓN CODO 90° HF PARA PVC 8" </v>
          </cell>
          <cell r="C333" t="str">
            <v>UN</v>
          </cell>
        </row>
        <row r="334">
          <cell r="A334">
            <v>2382</v>
          </cell>
          <cell r="B334" t="str">
            <v xml:space="preserve">INSTALACIÓN CODO 90° HF PARA PVC 10" </v>
          </cell>
          <cell r="C334" t="str">
            <v>UN</v>
          </cell>
        </row>
        <row r="335">
          <cell r="A335">
            <v>2383</v>
          </cell>
          <cell r="B335" t="str">
            <v xml:space="preserve">INSTALACIÓN CODO 90° HF PARA PVC 12" </v>
          </cell>
          <cell r="C335" t="str">
            <v>UN</v>
          </cell>
        </row>
        <row r="336">
          <cell r="A336">
            <v>2384</v>
          </cell>
          <cell r="B336" t="str">
            <v xml:space="preserve">INSTALACIÓN CODO 90° HF PARA PVC 14" </v>
          </cell>
          <cell r="C336" t="str">
            <v>UN</v>
          </cell>
        </row>
        <row r="337">
          <cell r="A337">
            <v>2385</v>
          </cell>
          <cell r="B337" t="str">
            <v xml:space="preserve">INSTALACIÓN CODO 90° HF PARA PVC 16" </v>
          </cell>
          <cell r="C337" t="str">
            <v>UN</v>
          </cell>
        </row>
        <row r="338">
          <cell r="A338">
            <v>2386</v>
          </cell>
          <cell r="B338" t="str">
            <v xml:space="preserve">INSTALACIÓN CODO 90° HF PARA PVC 18" </v>
          </cell>
          <cell r="C338" t="str">
            <v>UN</v>
          </cell>
        </row>
        <row r="340">
          <cell r="A340">
            <v>2400</v>
          </cell>
          <cell r="B340" t="str">
            <v>Instalación Accesorios red de acueducto en PEAD</v>
          </cell>
        </row>
        <row r="341">
          <cell r="A341">
            <v>2401</v>
          </cell>
          <cell r="B341" t="str">
            <v>INSTALACIÓN TUBERÍA PEAD 3" PE 100 PN 10</v>
          </cell>
          <cell r="C341" t="str">
            <v>ML</v>
          </cell>
        </row>
        <row r="342">
          <cell r="A342">
            <v>2402</v>
          </cell>
          <cell r="B342" t="str">
            <v>INSTALACIÓN TUBERÍA PEAD 4" PE 100 PN 10</v>
          </cell>
          <cell r="C342" t="str">
            <v>ML</v>
          </cell>
        </row>
        <row r="343">
          <cell r="A343">
            <v>2403</v>
          </cell>
          <cell r="B343" t="str">
            <v>INSTALACIÓN TUBERÍA PEAD 6" PE 100 PN 10</v>
          </cell>
          <cell r="C343" t="str">
            <v>ML</v>
          </cell>
        </row>
        <row r="344">
          <cell r="A344">
            <v>2404</v>
          </cell>
          <cell r="B344" t="str">
            <v>INSTALACIÓN TUBERÍA PEAD 8" PE 100 PN 10</v>
          </cell>
          <cell r="C344" t="str">
            <v>ML</v>
          </cell>
        </row>
        <row r="345">
          <cell r="A345">
            <v>2405</v>
          </cell>
          <cell r="B345" t="str">
            <v>INSTALACIÓN TUBERÍA PEAD 10" PE 100 PN 10</v>
          </cell>
          <cell r="C345" t="str">
            <v>ML</v>
          </cell>
        </row>
        <row r="346">
          <cell r="A346">
            <v>2406</v>
          </cell>
          <cell r="B346" t="str">
            <v>INSTALACIÓN TUBERIA PEAD 25" PRESION PE 40 PN 10</v>
          </cell>
          <cell r="C346" t="str">
            <v>ML</v>
          </cell>
        </row>
        <row r="347">
          <cell r="A347">
            <v>2407</v>
          </cell>
          <cell r="B347" t="str">
            <v>INSTALACIÓN TUBERIA PEAD 32" PRESION PE 40 PN 10</v>
          </cell>
          <cell r="C347" t="str">
            <v>ML</v>
          </cell>
        </row>
        <row r="348">
          <cell r="A348">
            <v>2408</v>
          </cell>
          <cell r="B348" t="str">
            <v>INSTALACIÓN TUBERIA PEAD 63" PRESION UM  PE 100 PN 10</v>
          </cell>
          <cell r="C348" t="str">
            <v>ML</v>
          </cell>
        </row>
        <row r="349">
          <cell r="A349">
            <v>2409</v>
          </cell>
          <cell r="B349" t="str">
            <v>INSTALACIÓN TEE PEAD 3x3" TERMOENSAMBLADA</v>
          </cell>
          <cell r="C349" t="str">
            <v>UN</v>
          </cell>
        </row>
        <row r="350">
          <cell r="A350">
            <v>2410</v>
          </cell>
          <cell r="B350" t="str">
            <v>INSTALACIÓN TEE PEAD 6x3" TERMOENSAMBLADA</v>
          </cell>
          <cell r="C350" t="str">
            <v>UN</v>
          </cell>
        </row>
        <row r="351">
          <cell r="A351">
            <v>2411</v>
          </cell>
          <cell r="B351" t="str">
            <v>INSTALACIÓN TEE PEAD 6x4" TERMOENSAMBLADA</v>
          </cell>
          <cell r="C351" t="str">
            <v>UN</v>
          </cell>
        </row>
        <row r="352">
          <cell r="A352">
            <v>2412</v>
          </cell>
          <cell r="B352" t="str">
            <v>INSTALACIÓN TEE PEAD 8x3" TERMOENSAMBLADA</v>
          </cell>
          <cell r="C352" t="str">
            <v>UN</v>
          </cell>
        </row>
        <row r="353">
          <cell r="A353">
            <v>2413</v>
          </cell>
          <cell r="B353" t="str">
            <v>INSTALACIÓN TEE PEAD 8x4" TERMOENSAMBLADA</v>
          </cell>
          <cell r="C353" t="str">
            <v>UN</v>
          </cell>
        </row>
        <row r="354">
          <cell r="A354">
            <v>2414</v>
          </cell>
          <cell r="B354" t="str">
            <v>INSTALACIÓN TEE PEAD 8x6" TERMOENSAMBLADA</v>
          </cell>
          <cell r="C354" t="str">
            <v>UN</v>
          </cell>
        </row>
        <row r="355">
          <cell r="A355">
            <v>2415</v>
          </cell>
          <cell r="B355" t="str">
            <v>INSTALACIÓN TEE PEAD 10x10" PE 100 PN 10 TERMOENSAMBLADA</v>
          </cell>
          <cell r="C355" t="str">
            <v>UN</v>
          </cell>
        </row>
        <row r="356">
          <cell r="A356">
            <v>2416</v>
          </cell>
          <cell r="B356" t="str">
            <v>INSTALACIÓN CODO PEAD 90ª 10" TERMOENSAMBLADA</v>
          </cell>
          <cell r="C356" t="str">
            <v>UN</v>
          </cell>
        </row>
        <row r="357">
          <cell r="A357">
            <v>2417</v>
          </cell>
          <cell r="B357" t="str">
            <v>INSTALACIÓN REDUCCIÓN PEAD 4x3" PE 100 PN 10 TERMOFUSION</v>
          </cell>
          <cell r="C357" t="str">
            <v>UN</v>
          </cell>
        </row>
        <row r="358">
          <cell r="A358">
            <v>2418</v>
          </cell>
          <cell r="B358" t="str">
            <v>INSTALACIÓN REDUCCIÓN PEAD 6x3" PE 100 PN 10 TERMOFUSION</v>
          </cell>
          <cell r="C358" t="str">
            <v>UN</v>
          </cell>
        </row>
        <row r="359">
          <cell r="A359">
            <v>2419</v>
          </cell>
          <cell r="B359" t="str">
            <v>INSTALACIÓN REDUCCIÓN PEAD 6x4" PE 100 PN 10 TERMOFUSION</v>
          </cell>
          <cell r="C359" t="str">
            <v>UN</v>
          </cell>
        </row>
        <row r="360">
          <cell r="A360">
            <v>2420</v>
          </cell>
          <cell r="B360" t="str">
            <v>INSTALACIÓN REDUCCIÓN PEAD 8x4" PE 100 PN 10 TERMOFUSION</v>
          </cell>
          <cell r="C360" t="str">
            <v>UN</v>
          </cell>
        </row>
        <row r="361">
          <cell r="A361">
            <v>2421</v>
          </cell>
          <cell r="B361" t="str">
            <v>INSTALACIÓN REDUCCIÓN PEAD 8x6" PE 100 PN 10 TERMOFUSION</v>
          </cell>
          <cell r="C361" t="str">
            <v>UN</v>
          </cell>
        </row>
        <row r="362">
          <cell r="A362">
            <v>2422</v>
          </cell>
          <cell r="B362" t="str">
            <v>INSTALACIÓN REDUCCIÓN PEAD 10x4" TERMOENSAMBLADA</v>
          </cell>
          <cell r="C362" t="str">
            <v>UN</v>
          </cell>
        </row>
        <row r="363">
          <cell r="A363">
            <v>2423</v>
          </cell>
          <cell r="B363" t="str">
            <v>INSTALACIÓN REDUCCIÓN PEAD 10x6" TERMOENSAMBLADA</v>
          </cell>
          <cell r="C363" t="str">
            <v>UN</v>
          </cell>
        </row>
        <row r="364">
          <cell r="A364">
            <v>2424</v>
          </cell>
          <cell r="B364" t="str">
            <v>INSTALACIÓN REDUCCIÓN PEAD 10x8" TERMOENSAMBLADA</v>
          </cell>
          <cell r="C364" t="str">
            <v>UN</v>
          </cell>
        </row>
        <row r="365">
          <cell r="A365">
            <v>2425</v>
          </cell>
          <cell r="B365" t="str">
            <v>INSTALACIÓN TAPÓN PEAD 3" TERMOENSAMBLADA</v>
          </cell>
          <cell r="C365" t="str">
            <v>UN</v>
          </cell>
        </row>
        <row r="366">
          <cell r="A366">
            <v>2426</v>
          </cell>
          <cell r="B366" t="str">
            <v>INSTALACIÓN TUBERÍA ACUEDUCTO GRP 24" DN 600 PN10 SN2500 INCLUYE ACOPLES</v>
          </cell>
          <cell r="C366" t="str">
            <v>M</v>
          </cell>
        </row>
        <row r="367">
          <cell r="A367">
            <v>2427</v>
          </cell>
          <cell r="B367" t="str">
            <v>INSTALACIÓN UNIONES DE TRANSICIÓN EN ACERO AL CARBÓN 24" CCP A GRP</v>
          </cell>
          <cell r="C367" t="str">
            <v>UN</v>
          </cell>
        </row>
        <row r="369">
          <cell r="A369">
            <v>2500</v>
          </cell>
          <cell r="B369" t="str">
            <v>Instalación Accesorios Especiales red de acueducto en HD</v>
          </cell>
        </row>
        <row r="370">
          <cell r="A370">
            <v>2501</v>
          </cell>
          <cell r="B370" t="str">
            <v>SUMINISTRO E INSTALACIÓN DE NIPLE HD DE 12" BxB DE 1,0 M</v>
          </cell>
          <cell r="C370" t="str">
            <v>UN</v>
          </cell>
        </row>
        <row r="371">
          <cell r="A371">
            <v>2502</v>
          </cell>
          <cell r="B371" t="str">
            <v>SUMINISTRO E INSTALACIÓN DE NIPLE AC SCH 40 DE 20" BxB DE 2M</v>
          </cell>
          <cell r="C371" t="str">
            <v>UN</v>
          </cell>
        </row>
        <row r="372">
          <cell r="A372">
            <v>2503</v>
          </cell>
          <cell r="B372" t="str">
            <v>SUMINISTRO E INSTALACIÓN DE NIPLE HD DE 20" BxE DE 0,60 M PASAMURO</v>
          </cell>
          <cell r="C372" t="str">
            <v>UN</v>
          </cell>
        </row>
        <row r="373">
          <cell r="A373">
            <v>2504</v>
          </cell>
          <cell r="B373" t="str">
            <v>SUMINISTRO E INSTALACIÓN DE NIPLE HD DE 20" BxB DE 2M</v>
          </cell>
          <cell r="C373" t="str">
            <v>UN</v>
          </cell>
        </row>
        <row r="374">
          <cell r="A374">
            <v>2505</v>
          </cell>
          <cell r="B374" t="str">
            <v xml:space="preserve">SUMINISTRO E INSTALACIÓN DE NIPLE HD DE 20" BxE DE 2,0 M </v>
          </cell>
          <cell r="C374" t="str">
            <v>UN</v>
          </cell>
        </row>
        <row r="375">
          <cell r="A375">
            <v>2506</v>
          </cell>
          <cell r="B375" t="str">
            <v>SUMINISTRO E INSTALACIÓN DE CODOS HD DE 20" BxB 90º UN</v>
          </cell>
          <cell r="C375" t="str">
            <v>UN</v>
          </cell>
        </row>
        <row r="376">
          <cell r="A376">
            <v>2507</v>
          </cell>
          <cell r="B376" t="str">
            <v>SUMINISTRO E INSTALACIÓN DE NIPLE HD DE 12" BxE DE 1,0 M PASAMURO</v>
          </cell>
          <cell r="C376" t="str">
            <v>UN</v>
          </cell>
        </row>
        <row r="377">
          <cell r="A377">
            <v>2508</v>
          </cell>
          <cell r="B377" t="str">
            <v>SUMINISTRO E INSTALACIÓN DE NIPLE HD DE 20" BxE DE 0,60 M PASAMURO</v>
          </cell>
          <cell r="C377" t="str">
            <v>UN</v>
          </cell>
        </row>
        <row r="378">
          <cell r="A378">
            <v>2509</v>
          </cell>
          <cell r="B378" t="str">
            <v>SUMINISTRO E INSTALACIÓN DE NIPLE HD DE 24" BxB DE 1 M PASAMURO</v>
          </cell>
          <cell r="C378" t="str">
            <v>UN</v>
          </cell>
        </row>
        <row r="379">
          <cell r="A379">
            <v>2510</v>
          </cell>
          <cell r="B379" t="str">
            <v>SUMINISTRO E INSTALACIÓN DE NIPLE DE 14" BxB DE 1,0 M</v>
          </cell>
          <cell r="C379" t="str">
            <v>UN</v>
          </cell>
        </row>
        <row r="380">
          <cell r="A380">
            <v>2511</v>
          </cell>
          <cell r="B380" t="str">
            <v>INSTALACIÓN DE VÁLVULA DE EXPULSIÓN Y ADMISIÓN DE AIRE (VENTOSA) CÁMARA SENCILLA DOBLE ACCIÓN 2"</v>
          </cell>
          <cell r="C380" t="str">
            <v>UN</v>
          </cell>
        </row>
        <row r="381">
          <cell r="A381">
            <v>2512</v>
          </cell>
          <cell r="B381" t="str">
            <v>INSTALACIÓN VÁLVULA DE COMPUERTA SELLO DE BRONCE 8" VÁSTAGO NO ASCENDENTE EXL</v>
          </cell>
          <cell r="C381" t="str">
            <v>UN</v>
          </cell>
        </row>
        <row r="382">
          <cell r="A382">
            <v>2513</v>
          </cell>
          <cell r="B382" t="str">
            <v>INSTALACIÓN FILTRO YEE EXTREMO BRIDA 6"</v>
          </cell>
          <cell r="C382" t="str">
            <v>UN</v>
          </cell>
        </row>
        <row r="383">
          <cell r="A383">
            <v>2514</v>
          </cell>
          <cell r="B383" t="str">
            <v xml:space="preserve">INSTALACIÓN MACROMEDIDOR TIPO WOLMANN 6" CONEXION BRIDA </v>
          </cell>
          <cell r="C383" t="str">
            <v>UN</v>
          </cell>
        </row>
        <row r="384">
          <cell r="A384">
            <v>2515</v>
          </cell>
          <cell r="B384" t="str">
            <v xml:space="preserve">INSTALACIÓN DE NIPLE HD DE 6" BxB DE 0,70 M </v>
          </cell>
          <cell r="C384" t="str">
            <v>UN</v>
          </cell>
        </row>
        <row r="385">
          <cell r="A385">
            <v>2516</v>
          </cell>
          <cell r="B385" t="str">
            <v>JUEGO DE TORNILLERIA EN ACERO INOXIDABLE Y EMPAQUES BRIDA 6"</v>
          </cell>
          <cell r="C385" t="str">
            <v>GLB</v>
          </cell>
        </row>
        <row r="386">
          <cell r="A386">
            <v>2517</v>
          </cell>
          <cell r="B386" t="str">
            <v xml:space="preserve">INSTALACIÓN DE NIPLE HD DE 6" BxB DE 0,60 M </v>
          </cell>
          <cell r="C386" t="str">
            <v>UN</v>
          </cell>
        </row>
        <row r="387">
          <cell r="A387">
            <v>2518</v>
          </cell>
          <cell r="B387" t="str">
            <v xml:space="preserve">INSTALACIÓN DE NIPLE HD DE 2" BxB DE 0,40 M </v>
          </cell>
          <cell r="C387" t="str">
            <v>UN</v>
          </cell>
        </row>
        <row r="388">
          <cell r="A388">
            <v>2519</v>
          </cell>
          <cell r="B388" t="str">
            <v xml:space="preserve">INSTALACIÓN DE NIPLE PASAMURO HD DE 8" BxE DE 0,60 M </v>
          </cell>
          <cell r="C388" t="str">
            <v>UN</v>
          </cell>
        </row>
        <row r="389">
          <cell r="A389">
            <v>2520</v>
          </cell>
          <cell r="B389" t="str">
            <v>INSTALACIÓN TEE 6X2X6" HF SALIDA BRIDADA 2"</v>
          </cell>
          <cell r="C389" t="str">
            <v>UN</v>
          </cell>
        </row>
        <row r="390">
          <cell r="A390">
            <v>2521</v>
          </cell>
          <cell r="B390" t="str">
            <v>INSTALACIÓN CODO PEAD 90° 3" 90 mmTERMOENSAMBLADA</v>
          </cell>
          <cell r="C390" t="str">
            <v>UN</v>
          </cell>
        </row>
        <row r="391">
          <cell r="A391">
            <v>2522</v>
          </cell>
          <cell r="B391" t="str">
            <v>INSTALACIÓN CODO PEAD 45° 3" 90 mmTERMOENSAMBLADA</v>
          </cell>
          <cell r="C391" t="str">
            <v>UN</v>
          </cell>
        </row>
        <row r="392">
          <cell r="A392">
            <v>2523</v>
          </cell>
          <cell r="B392" t="str">
            <v>INSTALACIÓN REDUCCIÓN CONCENTRICA HF DE 12x8" EXL - PVC</v>
          </cell>
          <cell r="C392" t="str">
            <v>UN</v>
          </cell>
        </row>
        <row r="393">
          <cell r="A393">
            <v>2524</v>
          </cell>
          <cell r="B393" t="str">
            <v>INSTALACIÓN REDUCCIÓN CONCENTRICA HF DE 8x6" B x B</v>
          </cell>
          <cell r="C393" t="str">
            <v>UN</v>
          </cell>
        </row>
        <row r="394">
          <cell r="A394">
            <v>2525</v>
          </cell>
          <cell r="B394" t="str">
            <v>INSTALACION DE VÁLVULA DE 6" HF COMPUERTA ELÁSTICA VNA INOXIDABLE BxB</v>
          </cell>
          <cell r="C394" t="str">
            <v>UN</v>
          </cell>
        </row>
        <row r="395">
          <cell r="A395">
            <v>2526</v>
          </cell>
          <cell r="B395" t="str">
            <v>INSTALACIÓN TEE 8X8" HF EXTREMO BRIDA</v>
          </cell>
          <cell r="C395" t="str">
            <v>UN</v>
          </cell>
        </row>
        <row r="396">
          <cell r="A396">
            <v>2527</v>
          </cell>
          <cell r="B396" t="str">
            <v>INSTALACIÓN TEE 8X2" HF ExExB SALIDA BRIDADA 2 "</v>
          </cell>
          <cell r="C396" t="str">
            <v>UN</v>
          </cell>
        </row>
        <row r="397">
          <cell r="A397">
            <v>2528</v>
          </cell>
          <cell r="B397" t="str">
            <v>INSTALACION DE VÁLVULA DE 6" HF COMPUERTA ELÁSTICA VNA INOXIDABLE BxB CON VOLANTA</v>
          </cell>
          <cell r="C397" t="str">
            <v>UN</v>
          </cell>
        </row>
        <row r="398">
          <cell r="A398">
            <v>2529</v>
          </cell>
          <cell r="B398" t="str">
            <v>INSTALACIÓN TEE 4X2" HF ExExB SALIDA BRIDADA 2"</v>
          </cell>
          <cell r="C398" t="str">
            <v>UN</v>
          </cell>
        </row>
        <row r="399">
          <cell r="A399">
            <v>2530</v>
          </cell>
          <cell r="B399" t="str">
            <v>INSTALACIÓN REDUCCIÓN CONCENTRICA HF DE 4x2" EXL PVC</v>
          </cell>
          <cell r="C399" t="str">
            <v>UN</v>
          </cell>
        </row>
        <row r="401">
          <cell r="A401">
            <v>2600</v>
          </cell>
          <cell r="B401" t="str">
            <v>Suministro Acueducto tuberias y accesorios PVC</v>
          </cell>
        </row>
        <row r="402">
          <cell r="A402">
            <v>2601</v>
          </cell>
          <cell r="B402" t="str">
            <v>TUBERIA PVC 2" PRESION UM RDE 21</v>
          </cell>
          <cell r="C402" t="str">
            <v>ML</v>
          </cell>
        </row>
        <row r="403">
          <cell r="A403">
            <v>2602</v>
          </cell>
          <cell r="B403" t="str">
            <v>TUBERIA PVC 2½" PRESION UM RDE 21</v>
          </cell>
          <cell r="C403" t="str">
            <v>ML</v>
          </cell>
        </row>
        <row r="404">
          <cell r="A404">
            <v>2603</v>
          </cell>
          <cell r="B404" t="str">
            <v>TUBERIA PVC 3" PRESION UM RDE 21</v>
          </cell>
          <cell r="C404" t="str">
            <v>ML</v>
          </cell>
        </row>
        <row r="405">
          <cell r="A405">
            <v>2604</v>
          </cell>
          <cell r="B405" t="str">
            <v>TUBERIA PVC 4" PRESION UM RDE 21</v>
          </cell>
          <cell r="C405" t="str">
            <v>ML</v>
          </cell>
        </row>
        <row r="406">
          <cell r="A406">
            <v>2605</v>
          </cell>
          <cell r="B406" t="str">
            <v>TUBERIA PVC 6" PRESION UM RDE 21</v>
          </cell>
          <cell r="C406" t="str">
            <v>ML</v>
          </cell>
        </row>
        <row r="407">
          <cell r="A407">
            <v>2606</v>
          </cell>
          <cell r="B407" t="str">
            <v>TUBERIA PVC 8" PRESION UM RDE 21</v>
          </cell>
          <cell r="C407" t="str">
            <v>ML</v>
          </cell>
        </row>
        <row r="408">
          <cell r="A408">
            <v>2607</v>
          </cell>
          <cell r="B408" t="str">
            <v>TUBERIA PVC 10" PRESION UM RDE 21</v>
          </cell>
          <cell r="C408" t="str">
            <v>ML</v>
          </cell>
        </row>
        <row r="409">
          <cell r="A409">
            <v>2608</v>
          </cell>
          <cell r="B409" t="str">
            <v>TUBERIA PVC 12" PRESION UM RDE 21</v>
          </cell>
          <cell r="C409" t="str">
            <v>ML</v>
          </cell>
        </row>
        <row r="410">
          <cell r="A410">
            <v>2609</v>
          </cell>
          <cell r="B410" t="str">
            <v>TUBERIA PVC 14" PRESION UM RDE 21</v>
          </cell>
          <cell r="C410" t="str">
            <v>ML</v>
          </cell>
        </row>
        <row r="411">
          <cell r="A411">
            <v>2610</v>
          </cell>
          <cell r="B411" t="str">
            <v>TUBERIA PVC 16" PRESION UM RDE 21</v>
          </cell>
          <cell r="C411" t="str">
            <v>ML</v>
          </cell>
        </row>
        <row r="412">
          <cell r="A412">
            <v>2611</v>
          </cell>
          <cell r="B412" t="str">
            <v>TUBERIA PVC 18" PRESION UM RDE 21</v>
          </cell>
          <cell r="C412" t="str">
            <v>ML</v>
          </cell>
        </row>
        <row r="413">
          <cell r="A413">
            <v>2612</v>
          </cell>
          <cell r="B413" t="str">
            <v>TUBERIA PVC 20" PRESION UM RDE 21</v>
          </cell>
          <cell r="C413" t="str">
            <v>ML</v>
          </cell>
        </row>
        <row r="414">
          <cell r="A414">
            <v>2613</v>
          </cell>
          <cell r="B414" t="str">
            <v>SUMINSTRO DE UNION REPARACIÓN PVC PRESIÓN DE 2" UNIÓN MECÁNICA</v>
          </cell>
          <cell r="C414" t="str">
            <v>UN</v>
          </cell>
        </row>
        <row r="415">
          <cell r="A415">
            <v>2614</v>
          </cell>
          <cell r="B415" t="str">
            <v>SUMINSTRO DE UNION REPARACIÓN PVC PRESIÓN DE 3" UNIÓN MECÁNICA</v>
          </cell>
          <cell r="C415" t="str">
            <v>UN</v>
          </cell>
        </row>
        <row r="416">
          <cell r="A416">
            <v>2615</v>
          </cell>
          <cell r="B416" t="str">
            <v>SUMINSTRO DE UNION REPARACIÓN PVC PRESIÓN DE 4" UNIÓN MECÁNICA</v>
          </cell>
          <cell r="C416" t="str">
            <v>UN</v>
          </cell>
        </row>
        <row r="417">
          <cell r="A417">
            <v>2616</v>
          </cell>
          <cell r="B417" t="str">
            <v>SUMINSTRO DE UNION REPARACIÓN PVC PRESIÓN DE 6" UNIÓN MECÁNICA</v>
          </cell>
          <cell r="C417" t="str">
            <v>UN</v>
          </cell>
        </row>
        <row r="418">
          <cell r="A418">
            <v>2617</v>
          </cell>
          <cell r="B418" t="str">
            <v>SUMINSTRO DE UNION REPARACIÓN PVC PRESIÓN DE 8" UNIÓN MECÁNICA</v>
          </cell>
          <cell r="C418" t="str">
            <v>UN</v>
          </cell>
        </row>
        <row r="419">
          <cell r="A419">
            <v>2618</v>
          </cell>
          <cell r="B419" t="str">
            <v>SUMINSTRO DE UNION REPARACIÓN PVC PRESIÓN DE 10" UNIÓN MECÁNICA</v>
          </cell>
          <cell r="C419" t="str">
            <v>UN</v>
          </cell>
        </row>
        <row r="420">
          <cell r="A420">
            <v>2619</v>
          </cell>
          <cell r="B420" t="str">
            <v>SUMINSTRO DE UNION REPARACIÓN PVC PRESIÓN DE 12" UNIÓN MECÁNICA</v>
          </cell>
          <cell r="C420" t="str">
            <v>UN</v>
          </cell>
        </row>
        <row r="421">
          <cell r="A421">
            <v>2620</v>
          </cell>
          <cell r="B421" t="str">
            <v>SUMINISTRO REDUCCIÓN PVC 2x1½</v>
          </cell>
          <cell r="C421" t="str">
            <v>UN</v>
          </cell>
        </row>
        <row r="422">
          <cell r="A422">
            <v>2621</v>
          </cell>
          <cell r="B422" t="str">
            <v>SUMINISTRO REDUCCIÓN PVC 2½x2</v>
          </cell>
          <cell r="C422" t="str">
            <v>UN</v>
          </cell>
        </row>
        <row r="423">
          <cell r="A423">
            <v>2622</v>
          </cell>
          <cell r="B423" t="str">
            <v>SUMINISTRO REDUCCIÓN PVC 3x2</v>
          </cell>
          <cell r="C423" t="str">
            <v>UN</v>
          </cell>
        </row>
        <row r="424">
          <cell r="A424">
            <v>2623</v>
          </cell>
          <cell r="B424" t="str">
            <v>SUMINISTRO REDUCCIÓN PVC 3x2½</v>
          </cell>
          <cell r="C424" t="str">
            <v>UN</v>
          </cell>
        </row>
        <row r="425">
          <cell r="A425">
            <v>2624</v>
          </cell>
          <cell r="B425" t="str">
            <v>SUMINISTRO REDUCCIÓN PVC 4x2</v>
          </cell>
          <cell r="C425" t="str">
            <v>UN</v>
          </cell>
        </row>
        <row r="426">
          <cell r="A426">
            <v>2625</v>
          </cell>
          <cell r="B426" t="str">
            <v>SUMINISTRO REDUCCIÓN PVC 4x2½</v>
          </cell>
          <cell r="C426" t="str">
            <v>UN</v>
          </cell>
        </row>
        <row r="427">
          <cell r="A427">
            <v>2626</v>
          </cell>
          <cell r="B427" t="str">
            <v>SUMINISTRO REDUCCIÓN PVC 4x3</v>
          </cell>
          <cell r="C427" t="str">
            <v>UN</v>
          </cell>
        </row>
        <row r="428">
          <cell r="A428">
            <v>2627</v>
          </cell>
          <cell r="B428" t="str">
            <v>SUMINISTRO REDUCCIÓN PVC 6x4</v>
          </cell>
          <cell r="C428" t="str">
            <v>UN</v>
          </cell>
        </row>
        <row r="429">
          <cell r="A429">
            <v>2628</v>
          </cell>
          <cell r="B429" t="str">
            <v>SUMINISTRO REDUCCIÓN PVC 8x6</v>
          </cell>
          <cell r="C429" t="str">
            <v>UN</v>
          </cell>
        </row>
        <row r="430">
          <cell r="A430">
            <v>2629</v>
          </cell>
          <cell r="B430" t="str">
            <v>SUMINISTRO TEE PVC  3x3" UNIÓN MECÁNICA RDE 21</v>
          </cell>
          <cell r="C430" t="str">
            <v>UN</v>
          </cell>
        </row>
        <row r="431">
          <cell r="A431">
            <v>2630</v>
          </cell>
          <cell r="B431" t="str">
            <v>SUMINISTRO TEE PVC  4x4" UNIÓN MECÁNICA RDE 21</v>
          </cell>
          <cell r="C431" t="str">
            <v>UN</v>
          </cell>
        </row>
        <row r="432">
          <cell r="A432">
            <v>2631</v>
          </cell>
          <cell r="B432" t="str">
            <v>SUMINISTRO TEE PVC  6x6" UNIÓN MECÁNICA RDE 21</v>
          </cell>
          <cell r="C432" t="str">
            <v>UN</v>
          </cell>
        </row>
        <row r="433">
          <cell r="A433">
            <v>2632</v>
          </cell>
          <cell r="B433" t="str">
            <v>SUMINISTRO TEE PVC  8x8" UNIÓN MECÁNICA RDE 21</v>
          </cell>
          <cell r="C433" t="str">
            <v>UN</v>
          </cell>
        </row>
        <row r="434">
          <cell r="A434">
            <v>2633</v>
          </cell>
          <cell r="B434" t="str">
            <v>SUMINISTRO TEE REDUCIDA PVC  3x2" UNIÓN MECÁNICA RDE 21</v>
          </cell>
          <cell r="C434" t="str">
            <v>UN</v>
          </cell>
        </row>
        <row r="435">
          <cell r="A435">
            <v>2634</v>
          </cell>
          <cell r="B435" t="str">
            <v>SUMINISTRO TEE REDUCIDA PVC  4x2" UNIÓN MECÁNICA RDE 21</v>
          </cell>
          <cell r="C435" t="str">
            <v>UN</v>
          </cell>
        </row>
        <row r="436">
          <cell r="A436">
            <v>2635</v>
          </cell>
          <cell r="B436" t="str">
            <v>SUMINISTRO TEE REDUCIDA PVC  4x3" UNIÓN MECÁNICA RDE 21</v>
          </cell>
          <cell r="C436" t="str">
            <v>UN</v>
          </cell>
        </row>
        <row r="437">
          <cell r="A437">
            <v>2636</v>
          </cell>
          <cell r="B437" t="str">
            <v>SUMINISTRO TEE REDUCIDA PVC  6x3" UNIÓN MECÁNICA RDE 21</v>
          </cell>
          <cell r="C437" t="str">
            <v>UN</v>
          </cell>
        </row>
        <row r="438">
          <cell r="A438">
            <v>2637</v>
          </cell>
          <cell r="B438" t="str">
            <v>SUMINISTRO TEE REDUCIDA PVC  6x4" UNIÓN MECÁNICA RDE 21</v>
          </cell>
          <cell r="C438" t="str">
            <v>UN</v>
          </cell>
        </row>
        <row r="439">
          <cell r="A439">
            <v>2638</v>
          </cell>
          <cell r="B439" t="str">
            <v>SUMINISTRO TEE REDUCIDA PVC  8x4" UNIÓN MECÁNICA RDE 21</v>
          </cell>
          <cell r="C439" t="str">
            <v>UN</v>
          </cell>
        </row>
        <row r="440">
          <cell r="A440">
            <v>2639</v>
          </cell>
          <cell r="B440" t="str">
            <v>SUMINISTRO TEE REDUCIDA PVC  8x6" UNIÓN MECÁNICA RDE 21</v>
          </cell>
          <cell r="C440" t="str">
            <v>UN</v>
          </cell>
        </row>
        <row r="441">
          <cell r="A441">
            <v>2640</v>
          </cell>
          <cell r="B441" t="str">
            <v xml:space="preserve">SUMINISTRO TEE ENSAMBLADA PVC  3x2x3" </v>
          </cell>
          <cell r="C441" t="str">
            <v>UN</v>
          </cell>
        </row>
        <row r="442">
          <cell r="A442">
            <v>2641</v>
          </cell>
          <cell r="B442" t="str">
            <v xml:space="preserve">SUMINISTRO TEE ENSAMBLADA PVC  3x3x2" </v>
          </cell>
          <cell r="C442" t="str">
            <v>UN</v>
          </cell>
        </row>
        <row r="443">
          <cell r="A443">
            <v>2642</v>
          </cell>
          <cell r="B443" t="str">
            <v xml:space="preserve">SUMINISTRO TEE ENSAMBLADA PVC  3x3x3" </v>
          </cell>
          <cell r="C443" t="str">
            <v>UN</v>
          </cell>
        </row>
        <row r="444">
          <cell r="A444">
            <v>2643</v>
          </cell>
          <cell r="B444" t="str">
            <v xml:space="preserve">SUMINISTRO TEE ENSAMBLADA PVC  4x3x3" </v>
          </cell>
          <cell r="C444" t="str">
            <v>UN</v>
          </cell>
        </row>
        <row r="445">
          <cell r="A445">
            <v>2644</v>
          </cell>
          <cell r="B445" t="str">
            <v xml:space="preserve">SUMINISTRO TEE ENSAMBLADA PVC  4x4x3" </v>
          </cell>
          <cell r="C445" t="str">
            <v>UN</v>
          </cell>
        </row>
        <row r="446">
          <cell r="A446">
            <v>2645</v>
          </cell>
          <cell r="B446" t="str">
            <v xml:space="preserve">SUMINISTRO TEE ENSAMBLADA PVC  4x4x4" </v>
          </cell>
          <cell r="C446" t="str">
            <v>UN</v>
          </cell>
        </row>
        <row r="447">
          <cell r="A447">
            <v>2646</v>
          </cell>
          <cell r="B447" t="str">
            <v>CODO GRAN RADIO DE 45º PVC PRESIÓN 2"</v>
          </cell>
          <cell r="C447" t="str">
            <v>UN</v>
          </cell>
        </row>
        <row r="448">
          <cell r="A448">
            <v>2647</v>
          </cell>
          <cell r="B448" t="str">
            <v>CODO GRAN RADIO DE 45º PVC PRESIÓN 2½"</v>
          </cell>
          <cell r="C448" t="str">
            <v>UN</v>
          </cell>
        </row>
        <row r="449">
          <cell r="A449">
            <v>2648</v>
          </cell>
          <cell r="B449" t="str">
            <v>CODO GRAN RADIO DE 45º PVC PRESIÓN 3"</v>
          </cell>
          <cell r="C449" t="str">
            <v>UN</v>
          </cell>
        </row>
        <row r="450">
          <cell r="A450">
            <v>2649</v>
          </cell>
          <cell r="B450" t="str">
            <v>CODO GRAN RADIO DE 45º PVC PRESIÓN 4"</v>
          </cell>
          <cell r="C450" t="str">
            <v>UN</v>
          </cell>
        </row>
        <row r="451">
          <cell r="A451">
            <v>2650</v>
          </cell>
          <cell r="B451" t="str">
            <v>CODO GRAN RADIO DE 45º PVC PRESIÓN 6"</v>
          </cell>
          <cell r="C451" t="str">
            <v>UN</v>
          </cell>
        </row>
        <row r="452">
          <cell r="A452">
            <v>2651</v>
          </cell>
          <cell r="B452" t="str">
            <v>CODO GRAN RADIO DE 45º PVC PRESIÓN 8"</v>
          </cell>
          <cell r="C452" t="str">
            <v>UN</v>
          </cell>
        </row>
        <row r="453">
          <cell r="A453">
            <v>2652</v>
          </cell>
          <cell r="B453" t="str">
            <v>CODO GRAN RADIO DE 45º PVC PRESIÓN 10"</v>
          </cell>
          <cell r="C453" t="str">
            <v>UN</v>
          </cell>
        </row>
        <row r="454">
          <cell r="A454">
            <v>2653</v>
          </cell>
          <cell r="B454" t="str">
            <v>CODO GRAN RADIO DE 45º PVC PRESIÓN 12"</v>
          </cell>
          <cell r="C454" t="str">
            <v>UN</v>
          </cell>
        </row>
        <row r="455">
          <cell r="A455">
            <v>2654</v>
          </cell>
          <cell r="B455" t="str">
            <v>CODO GRAN RADIO 90° PVC 2" UNIÓN MECÁNICA RDE 21</v>
          </cell>
          <cell r="C455" t="str">
            <v>UN</v>
          </cell>
        </row>
        <row r="456">
          <cell r="A456">
            <v>2655</v>
          </cell>
          <cell r="B456" t="str">
            <v>CODO GRAN RADIO 90° PVC 2½" UNIÓN MECÁNICA RDE 21</v>
          </cell>
          <cell r="C456" t="str">
            <v>UN</v>
          </cell>
        </row>
        <row r="457">
          <cell r="A457">
            <v>2656</v>
          </cell>
          <cell r="B457" t="str">
            <v>CODO GRAN RADIO 90° PVC 3" UNIÓN MECÁNICA RDE 21</v>
          </cell>
          <cell r="C457" t="str">
            <v>UN</v>
          </cell>
        </row>
        <row r="458">
          <cell r="A458">
            <v>2657</v>
          </cell>
          <cell r="B458" t="str">
            <v>CODO GRAN RADIO 90° PVC 4" UNIÓN MECÁNICA RDE 21</v>
          </cell>
          <cell r="C458" t="str">
            <v>UN</v>
          </cell>
        </row>
        <row r="459">
          <cell r="A459">
            <v>2658</v>
          </cell>
          <cell r="B459" t="str">
            <v>CODO GRAN RADIO 90° PVC 6" UNIÓN MECÁNICA RDE 21</v>
          </cell>
          <cell r="C459" t="str">
            <v>UN</v>
          </cell>
        </row>
        <row r="460">
          <cell r="A460">
            <v>2659</v>
          </cell>
          <cell r="B460" t="str">
            <v>CODO GRAN RADIO 90° PVC 8" UNIÓN MECÁNICA RDE 21</v>
          </cell>
          <cell r="C460" t="str">
            <v>UN</v>
          </cell>
        </row>
        <row r="461">
          <cell r="A461">
            <v>2660</v>
          </cell>
          <cell r="B461" t="str">
            <v>CODO GRAN RADIO 90° PVC 10" UNIÓN MECÁNICA RDE 21</v>
          </cell>
          <cell r="C461" t="str">
            <v>UN</v>
          </cell>
        </row>
        <row r="462">
          <cell r="A462">
            <v>2661</v>
          </cell>
          <cell r="B462" t="str">
            <v>CODO GRAN RADIO 90° PVC 12" UNIÓN MECÁNICA RDE 21</v>
          </cell>
          <cell r="C462" t="str">
            <v>UN</v>
          </cell>
        </row>
        <row r="463">
          <cell r="A463">
            <v>2662</v>
          </cell>
          <cell r="B463" t="str">
            <v>CODO GRAN RADIO 22½° PVC 2" UNIÓN MECÁNICA RDE 21</v>
          </cell>
          <cell r="C463" t="str">
            <v>UN</v>
          </cell>
        </row>
        <row r="464">
          <cell r="A464">
            <v>2663</v>
          </cell>
          <cell r="B464" t="str">
            <v>CODO GRAN RADIO 22½° PVC 2½" UNIÓN MECÁNICA RDE 21</v>
          </cell>
          <cell r="C464" t="str">
            <v>UN</v>
          </cell>
        </row>
        <row r="465">
          <cell r="A465">
            <v>2664</v>
          </cell>
          <cell r="B465" t="str">
            <v>CODO GRAN RADIO 22½° PVC 3" UNIÓN MECÁNICA RDE 21</v>
          </cell>
          <cell r="C465" t="str">
            <v>UN</v>
          </cell>
        </row>
        <row r="466">
          <cell r="A466">
            <v>2665</v>
          </cell>
          <cell r="B466" t="str">
            <v>CODO GRAN RADIO 22½° PVC 4" UNIÓN MECÁNICA RDE 21</v>
          </cell>
          <cell r="C466" t="str">
            <v>UN</v>
          </cell>
        </row>
        <row r="467">
          <cell r="A467">
            <v>2666</v>
          </cell>
          <cell r="B467" t="str">
            <v>CODO GRAN RADIO 22½° PVC 6" UNIÓN MECÁNICA RDE 21</v>
          </cell>
          <cell r="C467" t="str">
            <v>UN</v>
          </cell>
        </row>
        <row r="468">
          <cell r="A468">
            <v>2667</v>
          </cell>
          <cell r="B468" t="str">
            <v>CODO GRAN RADIO 22½° PVC 8" UNIÓN MECÁNICA RDE 21</v>
          </cell>
          <cell r="C468" t="str">
            <v>UN</v>
          </cell>
        </row>
        <row r="469">
          <cell r="A469">
            <v>2668</v>
          </cell>
          <cell r="B469" t="str">
            <v>CODO GRAN RADIO 22½° PVC 10" UNIÓN MECÁNICA RDE 21</v>
          </cell>
          <cell r="C469" t="str">
            <v>UN</v>
          </cell>
        </row>
        <row r="470">
          <cell r="A470">
            <v>2669</v>
          </cell>
          <cell r="B470" t="str">
            <v>CODO GRAN RADIO 22½° PVC 12" UNIÓN MECÁNICA RDE 21</v>
          </cell>
          <cell r="C470" t="str">
            <v>UN</v>
          </cell>
        </row>
        <row r="471">
          <cell r="A471">
            <v>2670</v>
          </cell>
          <cell r="B471" t="str">
            <v>CODO GRAN RADIO 11¼° PVC 2" UNIÓN MECÁNICA RDE 21</v>
          </cell>
          <cell r="C471" t="str">
            <v>UN</v>
          </cell>
        </row>
        <row r="472">
          <cell r="A472">
            <v>2671</v>
          </cell>
          <cell r="B472" t="str">
            <v>CODO GRAN RADIO 11¼° PVC 2½" UNIÓN MECÁNICA RDE 21</v>
          </cell>
          <cell r="C472" t="str">
            <v>UN</v>
          </cell>
        </row>
        <row r="473">
          <cell r="A473">
            <v>2672</v>
          </cell>
          <cell r="B473" t="str">
            <v>CODO GRAN RADIO 11¼° PVC 3" UNIÓN MECÁNICA RDE 21</v>
          </cell>
          <cell r="C473" t="str">
            <v>UN</v>
          </cell>
        </row>
        <row r="474">
          <cell r="A474">
            <v>2673</v>
          </cell>
          <cell r="B474" t="str">
            <v>CODO GRAN RADIO 11¼° PVC 4" UNIÓN MECÁNICA RDE 21</v>
          </cell>
          <cell r="C474" t="str">
            <v>UN</v>
          </cell>
        </row>
        <row r="475">
          <cell r="A475">
            <v>2674</v>
          </cell>
          <cell r="B475" t="str">
            <v>CODO GRAN RADIO 11¼° PVC 6" UNIÓN MECÁNICA RDE 21</v>
          </cell>
          <cell r="C475" t="str">
            <v>UN</v>
          </cell>
        </row>
        <row r="476">
          <cell r="A476">
            <v>2675</v>
          </cell>
          <cell r="B476" t="str">
            <v>CODO GRAN RADIO 11¼° PVC 8" UNIÓN MECÁNICA RDE 21</v>
          </cell>
          <cell r="C476" t="str">
            <v>UN</v>
          </cell>
        </row>
        <row r="477">
          <cell r="A477">
            <v>2676</v>
          </cell>
          <cell r="B477" t="str">
            <v>CODO GRAN RADIO 11¼° PVC 10" UNIÓN MECÁNICA RDE 21</v>
          </cell>
          <cell r="C477" t="str">
            <v>UN</v>
          </cell>
        </row>
        <row r="478">
          <cell r="A478">
            <v>2677</v>
          </cell>
          <cell r="B478" t="str">
            <v>CODO GRAN RADIO 11¼° PVC 12" UNIÓN MECÁNICA RDE 21</v>
          </cell>
          <cell r="C478" t="str">
            <v>UN</v>
          </cell>
        </row>
        <row r="479">
          <cell r="A479">
            <v>2678</v>
          </cell>
          <cell r="B479" t="str">
            <v>SUMINISTRO TEE PVC 3x3" SCH 40</v>
          </cell>
          <cell r="C479" t="str">
            <v>UN</v>
          </cell>
        </row>
        <row r="480">
          <cell r="A480">
            <v>2679</v>
          </cell>
          <cell r="B480" t="str">
            <v>SUMINISTRO TEE PVC 4x4" SCH 40</v>
          </cell>
          <cell r="C480" t="str">
            <v>UN</v>
          </cell>
        </row>
        <row r="481">
          <cell r="A481">
            <v>2680</v>
          </cell>
          <cell r="B481" t="str">
            <v>SUMINISTRO CODO PVC 4" X 90 SCH 40</v>
          </cell>
          <cell r="C481" t="str">
            <v>UN</v>
          </cell>
        </row>
        <row r="482">
          <cell r="A482">
            <v>2681</v>
          </cell>
          <cell r="B482" t="str">
            <v>SUMINISTRO CODO PVC 3" X 45 SCH 40</v>
          </cell>
          <cell r="C482" t="str">
            <v>UN</v>
          </cell>
        </row>
        <row r="483">
          <cell r="A483">
            <v>2682</v>
          </cell>
          <cell r="B483" t="str">
            <v>SUMINISTRO DE BUJE SOLDADO PVC 4x3" SCH 40</v>
          </cell>
          <cell r="C483" t="str">
            <v>UN</v>
          </cell>
        </row>
        <row r="484">
          <cell r="A484">
            <v>2683</v>
          </cell>
          <cell r="B484" t="str">
            <v>SUMINISTRO TAPON PVC 3" SCH 40</v>
          </cell>
          <cell r="C484" t="str">
            <v>UN</v>
          </cell>
        </row>
        <row r="485">
          <cell r="A485">
            <v>2684</v>
          </cell>
          <cell r="B485" t="str">
            <v>SUMINISTRO TAPON PVC 4" SCH 40</v>
          </cell>
          <cell r="C485" t="str">
            <v>UN</v>
          </cell>
        </row>
        <row r="486">
          <cell r="A486">
            <v>2685</v>
          </cell>
          <cell r="B486" t="str">
            <v>SUMINISTRO CODO PVC 3" X 90 SCH 40</v>
          </cell>
          <cell r="C486" t="str">
            <v>UN</v>
          </cell>
        </row>
        <row r="488">
          <cell r="A488">
            <v>2700</v>
          </cell>
          <cell r="B488" t="str">
            <v>Suministro Acueducto tuberias y accesorios PEAD</v>
          </cell>
        </row>
        <row r="489">
          <cell r="A489">
            <v>2701</v>
          </cell>
          <cell r="B489" t="str">
            <v>SUMINISTRO TUBERÍA PEAD 3" PE 100 PN 10</v>
          </cell>
          <cell r="C489" t="str">
            <v>ML</v>
          </cell>
        </row>
        <row r="490">
          <cell r="A490">
            <v>2702</v>
          </cell>
          <cell r="B490" t="str">
            <v>SUMINISTRO TUBERÍA PEAD 4" PE 100 PN 10</v>
          </cell>
          <cell r="C490" t="str">
            <v>ML</v>
          </cell>
        </row>
        <row r="491">
          <cell r="A491">
            <v>2703</v>
          </cell>
          <cell r="B491" t="str">
            <v>SUMINISTRO TUBERÍA PEAD 6" PE 100 PN 10</v>
          </cell>
          <cell r="C491" t="str">
            <v>ML</v>
          </cell>
        </row>
        <row r="492">
          <cell r="A492">
            <v>2704</v>
          </cell>
          <cell r="B492" t="str">
            <v>SUMINISTRO TUBERÍA PEAD 8" PE 100 PN 10</v>
          </cell>
          <cell r="C492" t="str">
            <v>ML</v>
          </cell>
        </row>
        <row r="493">
          <cell r="A493">
            <v>2705</v>
          </cell>
          <cell r="B493" t="str">
            <v>SUMINISTRO TUBERÍA PEAD 10" PE 100 PN 10</v>
          </cell>
          <cell r="C493" t="str">
            <v>UN</v>
          </cell>
        </row>
        <row r="494">
          <cell r="A494">
            <v>2706</v>
          </cell>
          <cell r="B494" t="str">
            <v>SUMINISTRO TEE PEAD 3x3" TERMOENSAMBLADA</v>
          </cell>
          <cell r="C494" t="str">
            <v>UN</v>
          </cell>
        </row>
        <row r="495">
          <cell r="A495">
            <v>2707</v>
          </cell>
          <cell r="B495" t="str">
            <v>SUMINISTRO TEE PEAD 6x3" TERMOENSAMBLADA</v>
          </cell>
          <cell r="C495" t="str">
            <v>UN</v>
          </cell>
        </row>
        <row r="496">
          <cell r="A496">
            <v>2708</v>
          </cell>
          <cell r="B496" t="str">
            <v>SUMINISTRO TEE PEAD 6x4" TERMOENSAMBLADA</v>
          </cell>
          <cell r="C496" t="str">
            <v>UN</v>
          </cell>
        </row>
        <row r="497">
          <cell r="A497">
            <v>2709</v>
          </cell>
          <cell r="B497" t="str">
            <v>SUMINISTRO TEE PEAD 8x3" TERMOENSAMBLADA</v>
          </cell>
          <cell r="C497" t="str">
            <v>UN</v>
          </cell>
        </row>
        <row r="498">
          <cell r="A498">
            <v>2710</v>
          </cell>
          <cell r="B498" t="str">
            <v>SUMINISTRO TEE PEAD 8x4" TERMOENSAMBLADA</v>
          </cell>
          <cell r="C498" t="str">
            <v>UN</v>
          </cell>
        </row>
        <row r="499">
          <cell r="A499">
            <v>2711</v>
          </cell>
          <cell r="B499" t="str">
            <v>SUMINISTRO TEE PEAD 8x6" TERMOENSAMBLADA</v>
          </cell>
          <cell r="C499" t="str">
            <v>UN</v>
          </cell>
        </row>
        <row r="500">
          <cell r="A500">
            <v>2712</v>
          </cell>
          <cell r="B500" t="str">
            <v>SUMINISTRO TEE PEAD 10x10" PE 100 PN 10 TERMOENSAMBLADA</v>
          </cell>
          <cell r="C500" t="str">
            <v>UN</v>
          </cell>
        </row>
        <row r="501">
          <cell r="A501">
            <v>2713</v>
          </cell>
          <cell r="B501" t="str">
            <v>SUMINISTRO REDUCCIÓN PEAD 4x3" PE 100 PN 10 TERMOFUSION</v>
          </cell>
          <cell r="C501" t="str">
            <v>UN</v>
          </cell>
        </row>
        <row r="502">
          <cell r="A502">
            <v>2714</v>
          </cell>
          <cell r="B502" t="str">
            <v>SUMINISTRO REDUCCIÓN PEAD 6x3" PE 100 PN 10 TERMOFUSION</v>
          </cell>
          <cell r="C502" t="str">
            <v>UN</v>
          </cell>
        </row>
        <row r="503">
          <cell r="A503">
            <v>2715</v>
          </cell>
          <cell r="B503" t="str">
            <v>SUMINISTRO REDUCCIÓN PEAD 6x4" PE 100 PN 10 TERMOFUSION</v>
          </cell>
          <cell r="C503" t="str">
            <v>UN</v>
          </cell>
        </row>
        <row r="504">
          <cell r="A504">
            <v>2716</v>
          </cell>
          <cell r="B504" t="str">
            <v>SUMINISTRO REDUCCIÓN PEAD 8x4" PE 100 PN 10 TERMOFUSION</v>
          </cell>
          <cell r="C504" t="str">
            <v>UN</v>
          </cell>
        </row>
        <row r="505">
          <cell r="A505">
            <v>2717</v>
          </cell>
          <cell r="B505" t="str">
            <v>SUMINISTRO REDUCCIÓN PEAD 8x6" PE 100 PN 10 TERMOFUSION</v>
          </cell>
          <cell r="C505" t="str">
            <v>UN</v>
          </cell>
        </row>
        <row r="506">
          <cell r="A506">
            <v>2718</v>
          </cell>
          <cell r="B506" t="str">
            <v>SUMINISTRO REDUCCIÓN PEAD 10x4" TERMOENSAMBLADA</v>
          </cell>
          <cell r="C506" t="str">
            <v>UN</v>
          </cell>
        </row>
        <row r="507">
          <cell r="A507">
            <v>2719</v>
          </cell>
          <cell r="B507" t="str">
            <v>SUMINISTRO REDUCCIÓN PEAD 10x6" TERMOENSAMBLADA</v>
          </cell>
          <cell r="C507" t="str">
            <v>UN</v>
          </cell>
        </row>
        <row r="508">
          <cell r="A508">
            <v>2720</v>
          </cell>
          <cell r="B508" t="str">
            <v>SUMINISTRO REDUCCIÓN PEAD 10x8" TERMOENSAMBLADA</v>
          </cell>
          <cell r="C508" t="str">
            <v>UN</v>
          </cell>
        </row>
        <row r="509">
          <cell r="A509">
            <v>2721</v>
          </cell>
          <cell r="B509" t="str">
            <v>SUMINISTRO TAPÓN PEAD 3" TERMOENSAMBLADA</v>
          </cell>
          <cell r="C509" t="str">
            <v>UN</v>
          </cell>
        </row>
        <row r="510">
          <cell r="A510">
            <v>2722</v>
          </cell>
          <cell r="B510" t="str">
            <v>SUMINISTRO CODO PEAD 90ª 10" TERMOENSAMBLADA</v>
          </cell>
          <cell r="C510" t="str">
            <v>UN</v>
          </cell>
        </row>
        <row r="511">
          <cell r="A511">
            <v>2723</v>
          </cell>
          <cell r="B511" t="str">
            <v xml:space="preserve">SUMINISTRO TUBERIA ACUEDUCTO GRP 24" DN600 PN10 SN2500 INCLUYE ACOPLES </v>
          </cell>
          <cell r="C511" t="str">
            <v>ML</v>
          </cell>
        </row>
        <row r="512">
          <cell r="A512">
            <v>2724</v>
          </cell>
          <cell r="B512" t="str">
            <v>UNIONES DE TRANSICIÓN EN ACERO AL CARBÓN Ø 24" CCP A GRP</v>
          </cell>
          <cell r="C512" t="str">
            <v>UN</v>
          </cell>
        </row>
        <row r="513">
          <cell r="A513">
            <v>2725</v>
          </cell>
          <cell r="B513" t="str">
            <v>SUMINISTRO CODO PEAD 90° 3" 90 mmTERMOENSAMBLADA</v>
          </cell>
          <cell r="C513" t="str">
            <v>UN</v>
          </cell>
        </row>
        <row r="514">
          <cell r="A514">
            <v>2726</v>
          </cell>
          <cell r="B514" t="str">
            <v>SUMINISTRO CODO PEAD 45° 3" 90 mmTERMOENSAMBLADA</v>
          </cell>
          <cell r="C514" t="str">
            <v>UN</v>
          </cell>
        </row>
        <row r="516">
          <cell r="A516">
            <v>2800</v>
          </cell>
          <cell r="B516" t="str">
            <v>Suministro Acueducto tuberias y accesorios HF</v>
          </cell>
        </row>
        <row r="517">
          <cell r="A517">
            <v>2801</v>
          </cell>
          <cell r="B517" t="str">
            <v>SUMINISTRO HIDRANTE TIPO MILÁN DN 3"</v>
          </cell>
          <cell r="C517" t="str">
            <v>UN</v>
          </cell>
        </row>
        <row r="518">
          <cell r="A518">
            <v>2802</v>
          </cell>
          <cell r="B518" t="str">
            <v>SUMINISTRO KIT DE NIVELACIÓN HIDRANTE TIPO MILÁN DN 3"</v>
          </cell>
          <cell r="C518" t="str">
            <v>UN</v>
          </cell>
        </row>
        <row r="519">
          <cell r="A519">
            <v>2803</v>
          </cell>
          <cell r="B519" t="str">
            <v>SUMINISTRO DE VALVULA  HF DE COMPUERTA ELASTICA 3" VNA EN ACERO INOXIDABLE TIPO CUADRANTE EXL</v>
          </cell>
          <cell r="C519" t="str">
            <v>UN</v>
          </cell>
        </row>
        <row r="520">
          <cell r="A520">
            <v>2804</v>
          </cell>
          <cell r="B520" t="str">
            <v>SUMINISTRO DE VALVULA  HF DE COMPUERTA ELASTICA 4" VNA EN ACERO INOXIDABLE TIPO CUADRANTE EXL</v>
          </cell>
          <cell r="C520" t="str">
            <v>UN</v>
          </cell>
        </row>
        <row r="521">
          <cell r="A521">
            <v>2805</v>
          </cell>
          <cell r="B521" t="str">
            <v>SUMINISTRO DE VALVULA  HF DE COMPUERTA ELASTICA 6" VNA EN ACERO INOXIDABLE TIPO CUADRANTE EXL</v>
          </cell>
          <cell r="C521" t="str">
            <v>UN</v>
          </cell>
        </row>
        <row r="522">
          <cell r="A522">
            <v>2806</v>
          </cell>
          <cell r="B522" t="str">
            <v>SUMINISTRO DE VALVULA  HF DE COMPUERTA ELASTICA 8" VNA EN ACERO INOXIDABLE TIPO CUADRANTE EXL</v>
          </cell>
          <cell r="C522" t="str">
            <v>UN</v>
          </cell>
        </row>
        <row r="523">
          <cell r="A523">
            <v>2807</v>
          </cell>
          <cell r="B523" t="str">
            <v>SUMINISTRO DE VALVULA  HF DE COMPUERTA ELASTICA 10" VNA EN ACERO INOXIDABLE TIPO CUADRANTE EXL</v>
          </cell>
          <cell r="C523" t="str">
            <v>UN</v>
          </cell>
        </row>
        <row r="524">
          <cell r="A524">
            <v>2808</v>
          </cell>
          <cell r="B524" t="str">
            <v>SUMINISTRO DE VALVULA  HF DE COMPUERTA ELASTICA 12" VNA EN ACERO INOXIDABLE TIPO CUADRANTE EXL</v>
          </cell>
          <cell r="C524" t="str">
            <v>UN</v>
          </cell>
        </row>
        <row r="525">
          <cell r="A525">
            <v>2809</v>
          </cell>
          <cell r="B525" t="str">
            <v>SUMINISTRO DE VALVULA  HF DE COMPUERTA ELASTICA 14" VNA SELLO DE BRONCE EXL PVC</v>
          </cell>
          <cell r="C525" t="str">
            <v>UN</v>
          </cell>
        </row>
        <row r="526">
          <cell r="A526">
            <v>2810</v>
          </cell>
          <cell r="B526" t="str">
            <v>SUMINISTRO DE VALVULA  HF DE COMPUERTA ELASTICA 16" VNA SELLO DE BRONCE EXL PVC</v>
          </cell>
          <cell r="C526" t="str">
            <v>UN</v>
          </cell>
        </row>
        <row r="527">
          <cell r="A527">
            <v>2811</v>
          </cell>
          <cell r="B527" t="str">
            <v>SUMINISTRO DE VALVULA  HF DE COMPUERTA ELASTICA 18" VNA SELLO DE BRONCE EXL PVC</v>
          </cell>
          <cell r="C527" t="str">
            <v>UN</v>
          </cell>
        </row>
        <row r="528">
          <cell r="A528">
            <v>2812</v>
          </cell>
          <cell r="B528" t="str">
            <v>SUMINISTRO DE VALVULA  HF DE COMPUERTA ELASTICA 20" VNA SELLO DE BRONCE EXL PVC</v>
          </cell>
          <cell r="C528" t="str">
            <v>UN</v>
          </cell>
        </row>
        <row r="529">
          <cell r="A529">
            <v>2813</v>
          </cell>
          <cell r="B529" t="str">
            <v>SUMINISTRO DE VALVULA  HF DE COMPUERTA ELASTICA 24" VNA SELLO DE BRONCE EXL PVC</v>
          </cell>
          <cell r="C529" t="str">
            <v>UN</v>
          </cell>
        </row>
        <row r="530">
          <cell r="A530">
            <v>2814</v>
          </cell>
          <cell r="B530" t="str">
            <v>SUMINISTRO TAPA VALVULAS, TIPO SEGURIDAD INCLUYE INSTALACION, CUELLO PVC Y LOSA CONCRETO</v>
          </cell>
          <cell r="C530" t="str">
            <v>UN</v>
          </cell>
        </row>
        <row r="531">
          <cell r="A531">
            <v>2815</v>
          </cell>
          <cell r="B531" t="str">
            <v>UNION ACOPLE UNIVERSAL 3" HF</v>
          </cell>
          <cell r="C531" t="str">
            <v>UN</v>
          </cell>
        </row>
        <row r="532">
          <cell r="A532">
            <v>2816</v>
          </cell>
          <cell r="B532" t="str">
            <v>UNION ACOPLE UNIVERSAL 4" HF</v>
          </cell>
          <cell r="C532" t="str">
            <v>UN</v>
          </cell>
        </row>
        <row r="533">
          <cell r="A533">
            <v>2817</v>
          </cell>
          <cell r="B533" t="str">
            <v>UNION ACOPLE UNIVERSAL 6" R1 HF</v>
          </cell>
          <cell r="C533" t="str">
            <v>UN</v>
          </cell>
        </row>
        <row r="534">
          <cell r="A534">
            <v>2818</v>
          </cell>
          <cell r="B534" t="str">
            <v>UNION ACOPLE UNIVERSAL 6" R2 HF</v>
          </cell>
          <cell r="C534" t="str">
            <v>UN</v>
          </cell>
        </row>
        <row r="535">
          <cell r="A535">
            <v>2819</v>
          </cell>
          <cell r="B535" t="str">
            <v>UNION ACOPLE UNIVERSAL 8" R1 HF</v>
          </cell>
          <cell r="C535" t="str">
            <v>UN</v>
          </cell>
        </row>
        <row r="536">
          <cell r="A536">
            <v>2820</v>
          </cell>
          <cell r="B536" t="str">
            <v>UNION ACOPLE UNIVERSAL 8" R2 HF</v>
          </cell>
          <cell r="C536" t="str">
            <v>UN</v>
          </cell>
        </row>
        <row r="537">
          <cell r="A537">
            <v>2821</v>
          </cell>
          <cell r="B537" t="str">
            <v>UNION ACOPLE UNIVERSAL 10" R1 HF</v>
          </cell>
          <cell r="C537" t="str">
            <v>UN</v>
          </cell>
        </row>
        <row r="538">
          <cell r="A538">
            <v>2822</v>
          </cell>
          <cell r="B538" t="str">
            <v>UNION ACOPLE UNIVERSAL 10" R2 HF</v>
          </cell>
          <cell r="C538" t="str">
            <v>UN</v>
          </cell>
        </row>
        <row r="539">
          <cell r="A539">
            <v>2823</v>
          </cell>
          <cell r="B539" t="str">
            <v>UNION ACOPLE UNIVERSAL 12" R1 HF</v>
          </cell>
          <cell r="C539" t="str">
            <v>UN</v>
          </cell>
        </row>
        <row r="540">
          <cell r="A540">
            <v>2824</v>
          </cell>
          <cell r="B540" t="str">
            <v>UNION ACOPLE UNIVERSAL 12" R2 HF</v>
          </cell>
          <cell r="C540" t="str">
            <v>UN</v>
          </cell>
        </row>
        <row r="541">
          <cell r="A541">
            <v>2825</v>
          </cell>
          <cell r="B541" t="str">
            <v>UNIÓN AC DE 3" CLASE 25</v>
          </cell>
          <cell r="C541" t="str">
            <v>UN</v>
          </cell>
        </row>
        <row r="542">
          <cell r="A542">
            <v>2826</v>
          </cell>
          <cell r="B542" t="str">
            <v xml:space="preserve">CODO 90° HF PARA PVC 2" </v>
          </cell>
          <cell r="C542" t="str">
            <v>UN</v>
          </cell>
        </row>
        <row r="543">
          <cell r="A543">
            <v>2827</v>
          </cell>
          <cell r="B543" t="str">
            <v xml:space="preserve">CODO 90° HF PARA PVC 3" </v>
          </cell>
          <cell r="C543" t="str">
            <v>UN</v>
          </cell>
        </row>
        <row r="544">
          <cell r="A544">
            <v>2828</v>
          </cell>
          <cell r="B544" t="str">
            <v xml:space="preserve">CODO 90° HF PARA PVC 4" </v>
          </cell>
          <cell r="C544" t="str">
            <v>UN</v>
          </cell>
        </row>
        <row r="545">
          <cell r="A545">
            <v>2829</v>
          </cell>
          <cell r="B545" t="str">
            <v xml:space="preserve">CODO 90° HF PARA PVC 6" </v>
          </cell>
          <cell r="C545" t="str">
            <v>UN</v>
          </cell>
        </row>
        <row r="546">
          <cell r="A546">
            <v>2830</v>
          </cell>
          <cell r="B546" t="str">
            <v xml:space="preserve">CODO 90° HF PARA PVC 8" </v>
          </cell>
          <cell r="C546" t="str">
            <v>UN</v>
          </cell>
        </row>
        <row r="547">
          <cell r="A547">
            <v>2831</v>
          </cell>
          <cell r="B547" t="str">
            <v xml:space="preserve">CODO 90° HF PARA PVC 10" </v>
          </cell>
          <cell r="C547" t="str">
            <v>UN</v>
          </cell>
        </row>
        <row r="548">
          <cell r="A548">
            <v>2832</v>
          </cell>
          <cell r="B548" t="str">
            <v xml:space="preserve">CODO 90° HF PARA PVC 12" </v>
          </cell>
          <cell r="C548" t="str">
            <v>UN</v>
          </cell>
        </row>
        <row r="549">
          <cell r="A549">
            <v>2833</v>
          </cell>
          <cell r="B549" t="str">
            <v xml:space="preserve">CODO 90° HF PARA PVC 14" </v>
          </cell>
          <cell r="C549" t="str">
            <v>UN</v>
          </cell>
        </row>
        <row r="550">
          <cell r="A550">
            <v>2834</v>
          </cell>
          <cell r="B550" t="str">
            <v xml:space="preserve">CODO 90° HF PARA PVC 16" </v>
          </cell>
          <cell r="C550" t="str">
            <v>UN</v>
          </cell>
        </row>
        <row r="551">
          <cell r="A551">
            <v>2835</v>
          </cell>
          <cell r="B551" t="str">
            <v xml:space="preserve">CODO 90° HF PARA PVC 18" </v>
          </cell>
          <cell r="C551" t="str">
            <v>UN</v>
          </cell>
        </row>
        <row r="552">
          <cell r="A552">
            <v>2836</v>
          </cell>
          <cell r="B552" t="str">
            <v>TAPONES LISO HF 2"</v>
          </cell>
          <cell r="C552" t="str">
            <v>UN</v>
          </cell>
        </row>
        <row r="553">
          <cell r="A553">
            <v>2837</v>
          </cell>
          <cell r="B553" t="str">
            <v>TAPONES LISO HF 3"</v>
          </cell>
          <cell r="C553" t="str">
            <v>UN</v>
          </cell>
        </row>
        <row r="554">
          <cell r="A554">
            <v>2838</v>
          </cell>
          <cell r="B554" t="str">
            <v>TAPONES LISO HF 4"</v>
          </cell>
          <cell r="C554" t="str">
            <v>UN</v>
          </cell>
        </row>
        <row r="555">
          <cell r="A555">
            <v>2839</v>
          </cell>
          <cell r="B555" t="str">
            <v>TAPONES LISO HF 6"</v>
          </cell>
          <cell r="C555" t="str">
            <v>UN</v>
          </cell>
        </row>
        <row r="556">
          <cell r="A556">
            <v>2840</v>
          </cell>
          <cell r="B556" t="str">
            <v>TAPONES LISO HF 8"</v>
          </cell>
          <cell r="C556" t="str">
            <v>UN</v>
          </cell>
        </row>
        <row r="557">
          <cell r="A557">
            <v>2841</v>
          </cell>
          <cell r="B557" t="str">
            <v>TAPONES LISO HF 10"</v>
          </cell>
          <cell r="C557" t="str">
            <v>UN</v>
          </cell>
        </row>
        <row r="558">
          <cell r="A558">
            <v>2842</v>
          </cell>
          <cell r="B558" t="str">
            <v>TAPONES LISO HF 12"</v>
          </cell>
          <cell r="C558" t="str">
            <v>UN</v>
          </cell>
        </row>
        <row r="559">
          <cell r="A559">
            <v>2843</v>
          </cell>
          <cell r="B559" t="str">
            <v>TAPONES LISO HF 16"</v>
          </cell>
          <cell r="C559" t="str">
            <v>UN</v>
          </cell>
        </row>
        <row r="560">
          <cell r="A560">
            <v>2844</v>
          </cell>
          <cell r="B560" t="str">
            <v>TAPONES LISO HF 18"</v>
          </cell>
          <cell r="C560" t="str">
            <v>UN</v>
          </cell>
        </row>
        <row r="561">
          <cell r="A561">
            <v>2845</v>
          </cell>
          <cell r="B561" t="str">
            <v>TAPONES LISO HF 20"</v>
          </cell>
          <cell r="C561" t="str">
            <v>UN</v>
          </cell>
        </row>
        <row r="562">
          <cell r="A562">
            <v>2846</v>
          </cell>
          <cell r="B562" t="str">
            <v>SUMINISTRO TEE 2X2" HF EXL</v>
          </cell>
          <cell r="C562" t="str">
            <v>UN</v>
          </cell>
        </row>
        <row r="563">
          <cell r="A563">
            <v>2847</v>
          </cell>
          <cell r="B563" t="str">
            <v>SUMINISTRO TEE 3X2" HF EXL</v>
          </cell>
          <cell r="C563" t="str">
            <v>UN</v>
          </cell>
        </row>
        <row r="564">
          <cell r="A564">
            <v>2848</v>
          </cell>
          <cell r="B564" t="str">
            <v>SUMINISTRO TEE 3X3" HF EXL</v>
          </cell>
          <cell r="C564" t="str">
            <v>UN</v>
          </cell>
        </row>
        <row r="565">
          <cell r="A565">
            <v>2849</v>
          </cell>
          <cell r="B565" t="str">
            <v>SUMINISTRO TEE 4X2" HF EXL</v>
          </cell>
          <cell r="C565" t="str">
            <v>UN</v>
          </cell>
        </row>
        <row r="566">
          <cell r="A566">
            <v>2850</v>
          </cell>
          <cell r="B566" t="str">
            <v>SUMINISTRO TEE 4X3" HF EXL</v>
          </cell>
          <cell r="C566" t="str">
            <v>UN</v>
          </cell>
        </row>
        <row r="567">
          <cell r="A567">
            <v>2851</v>
          </cell>
          <cell r="B567" t="str">
            <v>SUMINISTRO TEE 4X4" HF EXL</v>
          </cell>
          <cell r="C567" t="str">
            <v>UN</v>
          </cell>
        </row>
        <row r="568">
          <cell r="A568">
            <v>2852</v>
          </cell>
          <cell r="B568" t="str">
            <v>SUMINISTRO TEE 6X2" HF EXL</v>
          </cell>
          <cell r="C568" t="str">
            <v>UN</v>
          </cell>
        </row>
        <row r="569">
          <cell r="A569">
            <v>2853</v>
          </cell>
          <cell r="B569" t="str">
            <v>SUMINISTRO TEE 6X3" HF EXL</v>
          </cell>
          <cell r="C569" t="str">
            <v>UN</v>
          </cell>
        </row>
        <row r="570">
          <cell r="A570">
            <v>2854</v>
          </cell>
          <cell r="B570" t="str">
            <v>SUMINISTRO TEE 6X4" HF EXL</v>
          </cell>
          <cell r="C570" t="str">
            <v>UN</v>
          </cell>
        </row>
        <row r="571">
          <cell r="A571">
            <v>2855</v>
          </cell>
          <cell r="B571" t="str">
            <v>SUMINISTRO TEE 6X6" HF EXL</v>
          </cell>
          <cell r="C571" t="str">
            <v>UN</v>
          </cell>
        </row>
        <row r="572">
          <cell r="A572">
            <v>2856</v>
          </cell>
          <cell r="B572" t="str">
            <v>SUMINISTRO TEE 8X3" HF EXL</v>
          </cell>
          <cell r="C572" t="str">
            <v>UN</v>
          </cell>
        </row>
        <row r="573">
          <cell r="A573">
            <v>2857</v>
          </cell>
          <cell r="B573" t="str">
            <v>SUMINISTRO TEE 8X4" HF EXL</v>
          </cell>
          <cell r="C573" t="str">
            <v>UN</v>
          </cell>
        </row>
        <row r="574">
          <cell r="A574">
            <v>2858</v>
          </cell>
          <cell r="B574" t="str">
            <v>SUMINISTRO TEE 8X6" HF EXL</v>
          </cell>
          <cell r="C574" t="str">
            <v>UN</v>
          </cell>
        </row>
        <row r="575">
          <cell r="A575">
            <v>2859</v>
          </cell>
          <cell r="B575" t="str">
            <v>SUMINISTRO TEE 8X8" HF EXL</v>
          </cell>
          <cell r="C575" t="str">
            <v>UN</v>
          </cell>
        </row>
        <row r="576">
          <cell r="A576">
            <v>2860</v>
          </cell>
          <cell r="B576" t="str">
            <v>SUMINISTRO TEE 10X3" HF EXL</v>
          </cell>
          <cell r="C576" t="str">
            <v>UN</v>
          </cell>
        </row>
        <row r="577">
          <cell r="A577">
            <v>2861</v>
          </cell>
          <cell r="B577" t="str">
            <v>SUMINISTRO TEE 10X4" HF EXL</v>
          </cell>
          <cell r="C577" t="str">
            <v>UN</v>
          </cell>
        </row>
        <row r="578">
          <cell r="A578">
            <v>2862</v>
          </cell>
          <cell r="B578" t="str">
            <v>SUMINISTRO TEE 10X6" HF EXL</v>
          </cell>
          <cell r="C578" t="str">
            <v>UN</v>
          </cell>
        </row>
        <row r="579">
          <cell r="A579">
            <v>2863</v>
          </cell>
          <cell r="B579" t="str">
            <v>SUMINISTRO TEE 10X8" HF EXL</v>
          </cell>
          <cell r="C579" t="str">
            <v>UN</v>
          </cell>
        </row>
        <row r="580">
          <cell r="A580">
            <v>2864</v>
          </cell>
          <cell r="B580" t="str">
            <v>SUMINISTRO TEE 10X10" HF EXL</v>
          </cell>
          <cell r="C580" t="str">
            <v>UN</v>
          </cell>
        </row>
        <row r="581">
          <cell r="A581">
            <v>2865</v>
          </cell>
          <cell r="B581" t="str">
            <v>SUMINISTRO TEE 12X3" HF EXL</v>
          </cell>
          <cell r="C581" t="str">
            <v>UN</v>
          </cell>
        </row>
        <row r="582">
          <cell r="A582">
            <v>2866</v>
          </cell>
          <cell r="B582" t="str">
            <v>SUMINISTRO TEE 12X4" HF EXL</v>
          </cell>
          <cell r="C582" t="str">
            <v>UN</v>
          </cell>
        </row>
        <row r="583">
          <cell r="A583">
            <v>2867</v>
          </cell>
          <cell r="B583" t="str">
            <v>SUMINISTRO TEE 12X6" HF EXL</v>
          </cell>
          <cell r="C583" t="str">
            <v>UN</v>
          </cell>
        </row>
        <row r="584">
          <cell r="A584">
            <v>2868</v>
          </cell>
          <cell r="B584" t="str">
            <v>SUMINISTRO TEE 12X8" HF EXL</v>
          </cell>
          <cell r="C584" t="str">
            <v>UN</v>
          </cell>
        </row>
        <row r="585">
          <cell r="A585">
            <v>2869</v>
          </cell>
          <cell r="B585" t="str">
            <v>SUMINISTRO TEE 12X10" HF EXL</v>
          </cell>
          <cell r="C585" t="str">
            <v>UN</v>
          </cell>
        </row>
        <row r="586">
          <cell r="A586">
            <v>2870</v>
          </cell>
          <cell r="B586" t="str">
            <v>SUMINISTRO TEE 12X12" HF EXL</v>
          </cell>
          <cell r="C586" t="str">
            <v>UN</v>
          </cell>
        </row>
        <row r="587">
          <cell r="A587">
            <v>2871</v>
          </cell>
          <cell r="B587" t="str">
            <v>SUMINISTRO TEE 14X3" HF EXL</v>
          </cell>
          <cell r="C587" t="str">
            <v>UN</v>
          </cell>
        </row>
        <row r="588">
          <cell r="A588">
            <v>2872</v>
          </cell>
          <cell r="B588" t="str">
            <v>SUMINISTRO TEE 14X4" HF EXL</v>
          </cell>
          <cell r="C588" t="str">
            <v>UN</v>
          </cell>
        </row>
        <row r="589">
          <cell r="A589">
            <v>2873</v>
          </cell>
          <cell r="B589" t="str">
            <v>SUMINISTRO TEE 14X6" HF EXL</v>
          </cell>
          <cell r="C589" t="str">
            <v>UN</v>
          </cell>
        </row>
        <row r="590">
          <cell r="A590">
            <v>2874</v>
          </cell>
          <cell r="B590" t="str">
            <v>SUMINISTRO TEE 14X8" HF EXL</v>
          </cell>
          <cell r="C590" t="str">
            <v>UN</v>
          </cell>
        </row>
        <row r="591">
          <cell r="A591">
            <v>2875</v>
          </cell>
          <cell r="B591" t="str">
            <v>SUMINISTRO TEE 14x10" HF EXL</v>
          </cell>
          <cell r="C591" t="str">
            <v>UN</v>
          </cell>
        </row>
        <row r="592">
          <cell r="A592">
            <v>2876</v>
          </cell>
          <cell r="B592" t="str">
            <v>SUMINISTRO TEE 14x12" HF EXL</v>
          </cell>
          <cell r="C592" t="str">
            <v>UN</v>
          </cell>
        </row>
        <row r="593">
          <cell r="A593">
            <v>2877</v>
          </cell>
          <cell r="B593" t="str">
            <v>SUMINISTRO TEE 14x14" HF EXL</v>
          </cell>
          <cell r="C593" t="str">
            <v>UN</v>
          </cell>
        </row>
        <row r="594">
          <cell r="A594">
            <v>2878</v>
          </cell>
          <cell r="B594" t="str">
            <v>SUMINISTRO TEE 16x4" HF EXL</v>
          </cell>
          <cell r="C594" t="str">
            <v>UN</v>
          </cell>
        </row>
        <row r="595">
          <cell r="A595">
            <v>2879</v>
          </cell>
          <cell r="B595" t="str">
            <v>SUMINISTRO TEE 16x6" HF EXL</v>
          </cell>
          <cell r="C595" t="str">
            <v>UN</v>
          </cell>
        </row>
        <row r="596">
          <cell r="A596">
            <v>2880</v>
          </cell>
          <cell r="B596" t="str">
            <v>SUMINISTRO TEE 16x8" HF EXL</v>
          </cell>
          <cell r="C596" t="str">
            <v>UN</v>
          </cell>
        </row>
        <row r="597">
          <cell r="A597">
            <v>2881</v>
          </cell>
          <cell r="B597" t="str">
            <v>SUMINISTRO TEE 16x10" HF EXL</v>
          </cell>
          <cell r="C597" t="str">
            <v>UN</v>
          </cell>
        </row>
        <row r="598">
          <cell r="A598">
            <v>2882</v>
          </cell>
          <cell r="B598" t="str">
            <v>SUMINISTRO TEE 16x12" HF EXL</v>
          </cell>
          <cell r="C598" t="str">
            <v>UN</v>
          </cell>
        </row>
        <row r="599">
          <cell r="A599">
            <v>2883</v>
          </cell>
          <cell r="B599" t="str">
            <v>SUMINISTRO TEE 16x14" HF EXL</v>
          </cell>
          <cell r="C599" t="str">
            <v>UN</v>
          </cell>
        </row>
        <row r="600">
          <cell r="A600">
            <v>2884</v>
          </cell>
          <cell r="B600" t="str">
            <v>SUMINISTRO TEE 16x16" HF EXL</v>
          </cell>
          <cell r="C600" t="str">
            <v>UN</v>
          </cell>
        </row>
        <row r="601">
          <cell r="A601">
            <v>2885</v>
          </cell>
          <cell r="B601" t="str">
            <v>SUMINISTRO TEE 18x6" HF EXL</v>
          </cell>
          <cell r="C601" t="str">
            <v>UN</v>
          </cell>
        </row>
        <row r="602">
          <cell r="A602">
            <v>2886</v>
          </cell>
          <cell r="B602" t="str">
            <v>SUMINISTRO TEE 18x8" HF EXL</v>
          </cell>
          <cell r="C602" t="str">
            <v>UN</v>
          </cell>
        </row>
        <row r="603">
          <cell r="A603">
            <v>2887</v>
          </cell>
          <cell r="B603" t="str">
            <v>SUMINISTRO TEE 18x10" HF EXL</v>
          </cell>
          <cell r="C603" t="str">
            <v>UN</v>
          </cell>
        </row>
        <row r="604">
          <cell r="A604">
            <v>2888</v>
          </cell>
          <cell r="B604" t="str">
            <v>SUMINISTRO TEE 18x12" HF EXL</v>
          </cell>
          <cell r="C604" t="str">
            <v>UN</v>
          </cell>
        </row>
        <row r="605">
          <cell r="A605">
            <v>2889</v>
          </cell>
          <cell r="B605" t="str">
            <v>SUMINISTRO TEE 18x14" HF EXL</v>
          </cell>
          <cell r="C605" t="str">
            <v>UN</v>
          </cell>
        </row>
        <row r="606">
          <cell r="A606">
            <v>2890</v>
          </cell>
          <cell r="B606" t="str">
            <v>SUMINISTRO TEE 18x16" HF EXL</v>
          </cell>
          <cell r="C606" t="str">
            <v>UN</v>
          </cell>
        </row>
        <row r="607">
          <cell r="A607">
            <v>2891</v>
          </cell>
          <cell r="B607" t="str">
            <v>SUMINISTRO TEE 18x18" HF EXL</v>
          </cell>
          <cell r="C607" t="str">
            <v>UN</v>
          </cell>
        </row>
        <row r="608">
          <cell r="A608">
            <v>2892</v>
          </cell>
          <cell r="B608" t="str">
            <v>SUMINISTRO TEE 20x8" HF EXL</v>
          </cell>
          <cell r="C608" t="str">
            <v>UN</v>
          </cell>
        </row>
        <row r="609">
          <cell r="A609">
            <v>2893</v>
          </cell>
          <cell r="B609" t="str">
            <v>SUMINISTRO TEE 20x10" HF EXL</v>
          </cell>
          <cell r="C609" t="str">
            <v>UN</v>
          </cell>
        </row>
        <row r="610">
          <cell r="A610">
            <v>2894</v>
          </cell>
          <cell r="B610" t="str">
            <v>SUMINISTRO TEE 20x12" HF EXL</v>
          </cell>
          <cell r="C610" t="str">
            <v>UN</v>
          </cell>
        </row>
        <row r="611">
          <cell r="A611">
            <v>2895</v>
          </cell>
          <cell r="B611" t="str">
            <v>SUMINISTRO TEE 20x14" HF EXL</v>
          </cell>
          <cell r="C611" t="str">
            <v>UN</v>
          </cell>
        </row>
        <row r="612">
          <cell r="A612">
            <v>2896</v>
          </cell>
          <cell r="B612" t="str">
            <v>SUMINISTRO TEE 20x16" HF EXL</v>
          </cell>
          <cell r="C612" t="str">
            <v>UN</v>
          </cell>
        </row>
        <row r="613">
          <cell r="A613">
            <v>2897</v>
          </cell>
          <cell r="B613" t="str">
            <v>SUMINISTRO TEE 20x18" HF EXL</v>
          </cell>
          <cell r="C613" t="str">
            <v>UN</v>
          </cell>
        </row>
        <row r="614">
          <cell r="A614">
            <v>2898</v>
          </cell>
          <cell r="B614" t="str">
            <v>SUMINISTRO TEE 20x20" HF EXL</v>
          </cell>
          <cell r="C614" t="str">
            <v>UN</v>
          </cell>
        </row>
        <row r="615">
          <cell r="A615">
            <v>2899</v>
          </cell>
          <cell r="B615" t="str">
            <v>SUMINISTRO TEE 20x8" HF EXL</v>
          </cell>
          <cell r="C615" t="str">
            <v>UN</v>
          </cell>
        </row>
        <row r="616">
          <cell r="A616">
            <v>2900</v>
          </cell>
          <cell r="B616" t="str">
            <v>SUMINISTRO TEE 20x10" HF EXL</v>
          </cell>
          <cell r="C616" t="str">
            <v>UN</v>
          </cell>
        </row>
        <row r="617">
          <cell r="A617">
            <v>2901</v>
          </cell>
          <cell r="B617" t="str">
            <v>SUMINISTRO TEE 20x12" HF EXL</v>
          </cell>
          <cell r="C617" t="str">
            <v>UN</v>
          </cell>
        </row>
        <row r="618">
          <cell r="A618">
            <v>2902</v>
          </cell>
          <cell r="B618" t="str">
            <v>SUMINISTRO TEE 20x14" HF EXL</v>
          </cell>
          <cell r="C618" t="str">
            <v>UN</v>
          </cell>
        </row>
        <row r="619">
          <cell r="A619">
            <v>2903</v>
          </cell>
          <cell r="B619" t="str">
            <v>SUMINISTRO TEE 20x16" HF EXL</v>
          </cell>
          <cell r="C619" t="str">
            <v>UN</v>
          </cell>
        </row>
        <row r="620">
          <cell r="A620">
            <v>2904</v>
          </cell>
          <cell r="B620" t="str">
            <v>SUMINISTRO TEE 20x18" HF EXL</v>
          </cell>
          <cell r="C620" t="str">
            <v>UN</v>
          </cell>
        </row>
        <row r="621">
          <cell r="A621">
            <v>2905</v>
          </cell>
          <cell r="B621" t="str">
            <v>SUMINISTRO TEE 20x20" HF EXL</v>
          </cell>
          <cell r="C621" t="str">
            <v>UN</v>
          </cell>
        </row>
        <row r="622">
          <cell r="A622">
            <v>2906</v>
          </cell>
          <cell r="B622" t="str">
            <v>SUMINISTRO TEE 24x8" HF EXL</v>
          </cell>
          <cell r="C622" t="str">
            <v>UN</v>
          </cell>
        </row>
        <row r="623">
          <cell r="A623">
            <v>2907</v>
          </cell>
          <cell r="B623" t="str">
            <v>SUMINISTRO TEE 24x10" HF EXL</v>
          </cell>
          <cell r="C623" t="str">
            <v>UN</v>
          </cell>
        </row>
        <row r="624">
          <cell r="A624">
            <v>2908</v>
          </cell>
          <cell r="B624" t="str">
            <v>SUMINISTRO TEE 24x12" HF EXL</v>
          </cell>
          <cell r="C624" t="str">
            <v>UN</v>
          </cell>
        </row>
        <row r="625">
          <cell r="A625">
            <v>2909</v>
          </cell>
          <cell r="B625" t="str">
            <v>SUMINISTRO TEE 24x14" HF EXL</v>
          </cell>
          <cell r="C625" t="str">
            <v>UN</v>
          </cell>
        </row>
        <row r="626">
          <cell r="A626">
            <v>2910</v>
          </cell>
          <cell r="B626" t="str">
            <v>SUMINISTRO TEE 24x16" HF EXL</v>
          </cell>
          <cell r="C626" t="str">
            <v>UN</v>
          </cell>
        </row>
        <row r="627">
          <cell r="A627">
            <v>2911</v>
          </cell>
          <cell r="B627" t="str">
            <v>SUMINISTRO TEE 24x18" HF EXL</v>
          </cell>
          <cell r="C627" t="str">
            <v>UN</v>
          </cell>
        </row>
        <row r="628">
          <cell r="A628">
            <v>2912</v>
          </cell>
          <cell r="B628" t="str">
            <v>SUMINISTRO TEE 24x20" HF EXL</v>
          </cell>
          <cell r="C628" t="str">
            <v>UN</v>
          </cell>
        </row>
        <row r="629">
          <cell r="A629">
            <v>2913</v>
          </cell>
          <cell r="B629" t="str">
            <v>SUMINISTRO TEE 24x24" HF EXL</v>
          </cell>
          <cell r="C629" t="str">
            <v>UN</v>
          </cell>
        </row>
        <row r="630">
          <cell r="A630">
            <v>2914</v>
          </cell>
          <cell r="B630" t="str">
            <v>SUMINISTRO CRUZ 2X2" HF EXL</v>
          </cell>
          <cell r="C630" t="str">
            <v>UN</v>
          </cell>
        </row>
        <row r="631">
          <cell r="A631">
            <v>2915</v>
          </cell>
          <cell r="B631" t="str">
            <v>SUMINISTRO CRUZ 3X2" HF EXL</v>
          </cell>
          <cell r="C631" t="str">
            <v>UN</v>
          </cell>
        </row>
        <row r="632">
          <cell r="A632">
            <v>2916</v>
          </cell>
          <cell r="B632" t="str">
            <v>SUMINISTRO CRUZ 3X3" HF EXL</v>
          </cell>
          <cell r="C632" t="str">
            <v>UN</v>
          </cell>
        </row>
        <row r="633">
          <cell r="A633">
            <v>2917</v>
          </cell>
          <cell r="B633" t="str">
            <v>SUMINISTRO CRUZ 4X2" HF EXL</v>
          </cell>
          <cell r="C633" t="str">
            <v>UN</v>
          </cell>
        </row>
        <row r="634">
          <cell r="A634">
            <v>2918</v>
          </cell>
          <cell r="B634" t="str">
            <v>SUMINISTRO CRUZ 4X3" HF EXL</v>
          </cell>
          <cell r="C634" t="str">
            <v>UN</v>
          </cell>
        </row>
        <row r="635">
          <cell r="A635">
            <v>2919</v>
          </cell>
          <cell r="B635" t="str">
            <v>SUMINISTRO CRUZ 4X4" HF EXL</v>
          </cell>
          <cell r="C635" t="str">
            <v>UN</v>
          </cell>
        </row>
        <row r="636">
          <cell r="A636">
            <v>2920</v>
          </cell>
          <cell r="B636" t="str">
            <v>SUMINISTRO CRUZ 6X2" HF EXL</v>
          </cell>
          <cell r="C636" t="str">
            <v>UN</v>
          </cell>
        </row>
        <row r="637">
          <cell r="A637">
            <v>2921</v>
          </cell>
          <cell r="B637" t="str">
            <v>SUMINISTRO CRUZ 6X3" HF EXL</v>
          </cell>
          <cell r="C637" t="str">
            <v>UN</v>
          </cell>
        </row>
        <row r="638">
          <cell r="A638">
            <v>2922</v>
          </cell>
          <cell r="B638" t="str">
            <v>SUMINISTRO CRUZ 6X4" HF EXL</v>
          </cell>
          <cell r="C638" t="str">
            <v>UN</v>
          </cell>
        </row>
        <row r="639">
          <cell r="A639">
            <v>2923</v>
          </cell>
          <cell r="B639" t="str">
            <v>SUMINISTRO CRUZ 6X6" HF EXL</v>
          </cell>
          <cell r="C639" t="str">
            <v>UN</v>
          </cell>
        </row>
        <row r="640">
          <cell r="A640">
            <v>2924</v>
          </cell>
          <cell r="B640" t="str">
            <v>SUMINISTRO CRUZ 8X3" HF EXL</v>
          </cell>
          <cell r="C640" t="str">
            <v>UN</v>
          </cell>
        </row>
        <row r="641">
          <cell r="A641">
            <v>2925</v>
          </cell>
          <cell r="B641" t="str">
            <v>SUMINISTRO CRUZ 8X4" HF EXL</v>
          </cell>
          <cell r="C641" t="str">
            <v>UN</v>
          </cell>
        </row>
        <row r="642">
          <cell r="A642">
            <v>2926</v>
          </cell>
          <cell r="B642" t="str">
            <v>SUMINISTRO CRUZ 8X6" HF EXL</v>
          </cell>
          <cell r="C642" t="str">
            <v>UN</v>
          </cell>
        </row>
        <row r="643">
          <cell r="A643">
            <v>2927</v>
          </cell>
          <cell r="B643" t="str">
            <v>SUMINISTRO CRUZ 8X8" HF EXL</v>
          </cell>
          <cell r="C643" t="str">
            <v>UN</v>
          </cell>
        </row>
        <row r="644">
          <cell r="A644">
            <v>2928</v>
          </cell>
          <cell r="B644" t="str">
            <v>SUMINISTRO CRUZ 10x3" HF EXL</v>
          </cell>
          <cell r="C644" t="str">
            <v>UN</v>
          </cell>
        </row>
        <row r="645">
          <cell r="A645">
            <v>2929</v>
          </cell>
          <cell r="B645" t="str">
            <v>SUMINISTRO CRUZ 10x4" HF EXL</v>
          </cell>
          <cell r="C645" t="str">
            <v>UN</v>
          </cell>
        </row>
        <row r="646">
          <cell r="A646">
            <v>2930</v>
          </cell>
          <cell r="B646" t="str">
            <v>SUMINISTRO CRUZ 10x6" HF EXL</v>
          </cell>
          <cell r="C646" t="str">
            <v>UN</v>
          </cell>
        </row>
        <row r="647">
          <cell r="A647">
            <v>2931</v>
          </cell>
          <cell r="B647" t="str">
            <v>SUMINISTRO CRUZ 10x8" HF EXL</v>
          </cell>
          <cell r="C647" t="str">
            <v>UN</v>
          </cell>
        </row>
        <row r="648">
          <cell r="A648">
            <v>2932</v>
          </cell>
          <cell r="B648" t="str">
            <v>SUMINISTRO CRUZ 10x10" HF EXL</v>
          </cell>
          <cell r="C648" t="str">
            <v>UN</v>
          </cell>
        </row>
        <row r="649">
          <cell r="A649">
            <v>2933</v>
          </cell>
          <cell r="B649" t="str">
            <v>SUMINISTRO CRUZ 12x3" HF EXL</v>
          </cell>
          <cell r="C649" t="str">
            <v>UN</v>
          </cell>
        </row>
        <row r="650">
          <cell r="A650">
            <v>2934</v>
          </cell>
          <cell r="B650" t="str">
            <v>SUMINISTRO CRUZ 12x4" HF EXL</v>
          </cell>
          <cell r="C650" t="str">
            <v>UN</v>
          </cell>
        </row>
        <row r="651">
          <cell r="A651">
            <v>2935</v>
          </cell>
          <cell r="B651" t="str">
            <v>SUMINISTRO CRUZ 12x6" HF EXL</v>
          </cell>
          <cell r="C651" t="str">
            <v>UN</v>
          </cell>
        </row>
        <row r="652">
          <cell r="A652">
            <v>2936</v>
          </cell>
          <cell r="B652" t="str">
            <v>SUMINISTRO CRUZ 12x8" HF EXL</v>
          </cell>
          <cell r="C652" t="str">
            <v>UN</v>
          </cell>
        </row>
        <row r="653">
          <cell r="A653">
            <v>2937</v>
          </cell>
          <cell r="B653" t="str">
            <v>SUMINISTRO CRUZ 12x10" HF EXL</v>
          </cell>
          <cell r="C653" t="str">
            <v>UN</v>
          </cell>
        </row>
        <row r="654">
          <cell r="A654">
            <v>2938</v>
          </cell>
          <cell r="B654" t="str">
            <v>SUMINISTRO CRUZ 12x12" HF EXL</v>
          </cell>
          <cell r="C654" t="str">
            <v>UN</v>
          </cell>
        </row>
        <row r="655">
          <cell r="A655">
            <v>2939</v>
          </cell>
          <cell r="B655" t="str">
            <v>SUMINISTRO CRUZ 14x3" HF EXL</v>
          </cell>
          <cell r="C655" t="str">
            <v>UN</v>
          </cell>
        </row>
        <row r="656">
          <cell r="A656">
            <v>2940</v>
          </cell>
          <cell r="B656" t="str">
            <v>SUMINISTRO CRUZ 14x4" HF EXL</v>
          </cell>
          <cell r="C656" t="str">
            <v>UN</v>
          </cell>
        </row>
        <row r="657">
          <cell r="A657">
            <v>2941</v>
          </cell>
          <cell r="B657" t="str">
            <v>SUMINISTRO CRUZ 14x6" HF EXL</v>
          </cell>
          <cell r="C657" t="str">
            <v>UN</v>
          </cell>
        </row>
        <row r="658">
          <cell r="A658">
            <v>2942</v>
          </cell>
          <cell r="B658" t="str">
            <v>SUMINISTRO CRUZ 14x8" HF EXL</v>
          </cell>
          <cell r="C658" t="str">
            <v>UN</v>
          </cell>
        </row>
        <row r="659">
          <cell r="A659">
            <v>2943</v>
          </cell>
          <cell r="B659" t="str">
            <v>SUMINISTRO CRUZ 14x10" HF EXL</v>
          </cell>
          <cell r="C659" t="str">
            <v>UN</v>
          </cell>
        </row>
        <row r="660">
          <cell r="A660">
            <v>2944</v>
          </cell>
          <cell r="B660" t="str">
            <v>SUMINISTRO CRUZ 14x12" HF EXL</v>
          </cell>
          <cell r="C660" t="str">
            <v>UN</v>
          </cell>
        </row>
        <row r="661">
          <cell r="A661">
            <v>2945</v>
          </cell>
          <cell r="B661" t="str">
            <v>SUMINISTRO CRUZ 14x14" HF EXL</v>
          </cell>
          <cell r="C661" t="str">
            <v>UN</v>
          </cell>
        </row>
        <row r="662">
          <cell r="A662">
            <v>2946</v>
          </cell>
          <cell r="B662" t="str">
            <v>SUMINISTRO CRUZ 16x4" HF EXL</v>
          </cell>
          <cell r="C662" t="str">
            <v>UN</v>
          </cell>
        </row>
        <row r="663">
          <cell r="A663">
            <v>2947</v>
          </cell>
          <cell r="B663" t="str">
            <v>SUMINISTRO CRUZ 16x6" HF EXL</v>
          </cell>
          <cell r="C663" t="str">
            <v>UN</v>
          </cell>
        </row>
        <row r="664">
          <cell r="A664">
            <v>2948</v>
          </cell>
          <cell r="B664" t="str">
            <v>SUMINISTRO CRUZ 16x8" HF EXL</v>
          </cell>
          <cell r="C664" t="str">
            <v>UN</v>
          </cell>
        </row>
        <row r="665">
          <cell r="A665">
            <v>2949</v>
          </cell>
          <cell r="B665" t="str">
            <v>SUMINISTRO CRUZ 16x10" HF EXL</v>
          </cell>
          <cell r="C665" t="str">
            <v>UN</v>
          </cell>
        </row>
        <row r="666">
          <cell r="A666">
            <v>2950</v>
          </cell>
          <cell r="B666" t="str">
            <v>SUMINISTRO CRUZ 16x12" HF EXL</v>
          </cell>
          <cell r="C666" t="str">
            <v>UN</v>
          </cell>
        </row>
        <row r="667">
          <cell r="A667">
            <v>2951</v>
          </cell>
          <cell r="B667" t="str">
            <v>SUMINISTRO CRUZ 16x14" HF EXL</v>
          </cell>
          <cell r="C667" t="str">
            <v>UN</v>
          </cell>
        </row>
        <row r="668">
          <cell r="A668">
            <v>2952</v>
          </cell>
          <cell r="B668" t="str">
            <v>SUMINISTRO CRUZ 16x16" HF EXL</v>
          </cell>
          <cell r="C668" t="str">
            <v>UN</v>
          </cell>
        </row>
        <row r="669">
          <cell r="A669">
            <v>2953</v>
          </cell>
          <cell r="B669" t="str">
            <v>SUMINISTRO CRUZ 18x8" HF EXL</v>
          </cell>
          <cell r="C669" t="str">
            <v>UN</v>
          </cell>
        </row>
        <row r="670">
          <cell r="A670">
            <v>2954</v>
          </cell>
          <cell r="B670" t="str">
            <v>SUMINISTRO CRUZ 18x10" HF EXL</v>
          </cell>
          <cell r="C670" t="str">
            <v>UN</v>
          </cell>
        </row>
        <row r="671">
          <cell r="A671">
            <v>2955</v>
          </cell>
          <cell r="B671" t="str">
            <v>SUMINISTRO CRUZ 18x12" HF EXL</v>
          </cell>
          <cell r="C671" t="str">
            <v>UN</v>
          </cell>
        </row>
        <row r="672">
          <cell r="A672">
            <v>2956</v>
          </cell>
          <cell r="B672" t="str">
            <v>SUMINISTRO CRUZ 18x14" HF EXL</v>
          </cell>
          <cell r="C672" t="str">
            <v>UN</v>
          </cell>
        </row>
        <row r="673">
          <cell r="A673">
            <v>2957</v>
          </cell>
          <cell r="B673" t="str">
            <v>SUMINISTRO CRUZ 18x16" HF EXL</v>
          </cell>
          <cell r="C673" t="str">
            <v>UN</v>
          </cell>
        </row>
        <row r="674">
          <cell r="A674">
            <v>2958</v>
          </cell>
          <cell r="B674" t="str">
            <v>SUMINISTRO CRUZ 18x18" HF EXL</v>
          </cell>
          <cell r="C674" t="str">
            <v>UN</v>
          </cell>
        </row>
        <row r="675">
          <cell r="A675">
            <v>2959</v>
          </cell>
          <cell r="B675" t="str">
            <v>SUMINISTRO CRUZ 20x8" HF EXL</v>
          </cell>
          <cell r="C675" t="str">
            <v>UN</v>
          </cell>
        </row>
        <row r="676">
          <cell r="A676">
            <v>2960</v>
          </cell>
          <cell r="B676" t="str">
            <v>SUMINISTRO CRUZ 20x10" HF EXL</v>
          </cell>
          <cell r="C676" t="str">
            <v>UN</v>
          </cell>
        </row>
        <row r="677">
          <cell r="A677">
            <v>2961</v>
          </cell>
          <cell r="B677" t="str">
            <v>SUMINISTRO CRUZ 20x12" HF EXL</v>
          </cell>
          <cell r="C677" t="str">
            <v>UN</v>
          </cell>
        </row>
        <row r="678">
          <cell r="A678">
            <v>2962</v>
          </cell>
          <cell r="B678" t="str">
            <v>SUMINISTRO CRUZ 20x14" HF EXL</v>
          </cell>
          <cell r="C678" t="str">
            <v>UN</v>
          </cell>
        </row>
        <row r="679">
          <cell r="A679">
            <v>2963</v>
          </cell>
          <cell r="B679" t="str">
            <v>SUMINISTRO CRUZ 20x16" HF EXL</v>
          </cell>
          <cell r="C679" t="str">
            <v>UN</v>
          </cell>
        </row>
        <row r="680">
          <cell r="A680">
            <v>2964</v>
          </cell>
          <cell r="B680" t="str">
            <v>SUMINISTRO CRUZ 20x18" HF EXL</v>
          </cell>
          <cell r="C680" t="str">
            <v>UN</v>
          </cell>
        </row>
        <row r="681">
          <cell r="A681">
            <v>2965</v>
          </cell>
          <cell r="B681" t="str">
            <v>SUMINISTRO CRUZ 20x20" HF EXL</v>
          </cell>
          <cell r="C681" t="str">
            <v>UN</v>
          </cell>
        </row>
        <row r="682">
          <cell r="A682">
            <v>2966</v>
          </cell>
          <cell r="B682" t="str">
            <v>SUMINISTRO REDUCCIÓN HF 4x3" EXL PVC</v>
          </cell>
          <cell r="C682" t="str">
            <v>UN</v>
          </cell>
        </row>
        <row r="683">
          <cell r="A683">
            <v>2967</v>
          </cell>
          <cell r="B683" t="str">
            <v>SUMINISTRO REDUCCIÓN HF 6x3" EXL PVC</v>
          </cell>
          <cell r="C683" t="str">
            <v>UN</v>
          </cell>
        </row>
        <row r="684">
          <cell r="A684">
            <v>2968</v>
          </cell>
          <cell r="B684" t="str">
            <v>SUMINISTRO REDUCCIÓN HF 6x4" EXL PVC</v>
          </cell>
          <cell r="C684" t="str">
            <v>UN</v>
          </cell>
        </row>
        <row r="685">
          <cell r="A685">
            <v>2969</v>
          </cell>
          <cell r="B685" t="str">
            <v>SUMINISTRO REDUCCIÓN HF 8x3" EXL PVC</v>
          </cell>
          <cell r="C685" t="str">
            <v>UN</v>
          </cell>
        </row>
        <row r="686">
          <cell r="A686">
            <v>2970</v>
          </cell>
          <cell r="B686" t="str">
            <v>SUMINISTRO REDUCCIÓN HF 8x4" EXL PVC</v>
          </cell>
          <cell r="C686" t="str">
            <v>UN</v>
          </cell>
        </row>
        <row r="687">
          <cell r="A687">
            <v>2971</v>
          </cell>
          <cell r="B687" t="str">
            <v>SUMINISTRO REDUCCIÓN HF 8x6" EXL PVC</v>
          </cell>
          <cell r="C687" t="str">
            <v>UN</v>
          </cell>
        </row>
        <row r="688">
          <cell r="A688">
            <v>2972</v>
          </cell>
          <cell r="B688" t="str">
            <v>SUMINISTRO REDUCCIÓN HF 10x3" EXL PVC</v>
          </cell>
          <cell r="C688" t="str">
            <v>UN</v>
          </cell>
        </row>
        <row r="689">
          <cell r="A689">
            <v>2973</v>
          </cell>
          <cell r="B689" t="str">
            <v>SUMINISTRO REDUCCIÓN HF 10x4" EXL PVC</v>
          </cell>
          <cell r="C689" t="str">
            <v>UN</v>
          </cell>
        </row>
        <row r="690">
          <cell r="A690">
            <v>2974</v>
          </cell>
          <cell r="B690" t="str">
            <v>SUMINISTRO REDUCCIÓN HF 10x6" EXL  PVC</v>
          </cell>
          <cell r="C690" t="str">
            <v>UN</v>
          </cell>
        </row>
        <row r="691">
          <cell r="A691">
            <v>2975</v>
          </cell>
          <cell r="B691" t="str">
            <v>SUMINISTRO REDUCCIÓN HF 10x8" EXL PVC</v>
          </cell>
          <cell r="C691" t="str">
            <v>UN</v>
          </cell>
        </row>
        <row r="692">
          <cell r="A692">
            <v>2976</v>
          </cell>
          <cell r="B692" t="str">
            <v>SUMINISTRO REDUCCIÓN HF 12x3" EXL PVC</v>
          </cell>
          <cell r="C692" t="str">
            <v>UN</v>
          </cell>
        </row>
        <row r="693">
          <cell r="A693">
            <v>2977</v>
          </cell>
          <cell r="B693" t="str">
            <v>SUMINISTRO REDUCCIÓN HF 12x4" EXL PVC</v>
          </cell>
          <cell r="C693" t="str">
            <v>UN</v>
          </cell>
        </row>
        <row r="694">
          <cell r="A694">
            <v>2978</v>
          </cell>
          <cell r="B694" t="str">
            <v>SUMINISTRO REDUCCIÓN HF 12x6" EXL PVC</v>
          </cell>
          <cell r="C694" t="str">
            <v>UN</v>
          </cell>
        </row>
        <row r="695">
          <cell r="A695">
            <v>2979</v>
          </cell>
          <cell r="B695" t="str">
            <v>SUMINISTRO REDUCCIÓN HF 12x8" EXL PVC</v>
          </cell>
          <cell r="C695" t="str">
            <v>UN</v>
          </cell>
        </row>
        <row r="696">
          <cell r="A696">
            <v>2980</v>
          </cell>
          <cell r="B696" t="str">
            <v>SUMINISTRO REDUCCIÓN HF 12x10" EXL PVC</v>
          </cell>
          <cell r="C696" t="str">
            <v>UN</v>
          </cell>
        </row>
        <row r="697">
          <cell r="A697">
            <v>2981</v>
          </cell>
          <cell r="B697" t="str">
            <v>SUMINISTRO REDUCCIÓN HF 14x4" EXL PVC</v>
          </cell>
          <cell r="C697" t="str">
            <v>UN</v>
          </cell>
        </row>
        <row r="698">
          <cell r="A698">
            <v>2982</v>
          </cell>
          <cell r="B698" t="str">
            <v>SUMINISTRO REDUCCIÓN HF 14x6" EXL PVC</v>
          </cell>
          <cell r="C698" t="str">
            <v>UN</v>
          </cell>
        </row>
        <row r="699">
          <cell r="A699">
            <v>2983</v>
          </cell>
          <cell r="B699" t="str">
            <v>SUMINISTRO REDUCCIÓN HF 14x8" EXL PVC</v>
          </cell>
          <cell r="C699" t="str">
            <v>UN</v>
          </cell>
        </row>
        <row r="700">
          <cell r="A700">
            <v>2984</v>
          </cell>
          <cell r="B700" t="str">
            <v>SUMINISTRO REDUCCIÓN HF 14x10" EXL PVC</v>
          </cell>
          <cell r="C700" t="str">
            <v>UN</v>
          </cell>
        </row>
        <row r="701">
          <cell r="A701">
            <v>2985</v>
          </cell>
          <cell r="B701" t="str">
            <v>SUMINISTRO REDUCCIÓN HF 14x12" EXL PVC</v>
          </cell>
          <cell r="C701" t="str">
            <v>UN</v>
          </cell>
        </row>
        <row r="702">
          <cell r="A702">
            <v>2986</v>
          </cell>
          <cell r="B702" t="str">
            <v>SUMINISTRO REDUCCIÓN HF 16x6" EXL PVC</v>
          </cell>
          <cell r="C702" t="str">
            <v>UN</v>
          </cell>
        </row>
        <row r="703">
          <cell r="A703">
            <v>2987</v>
          </cell>
          <cell r="B703" t="str">
            <v>SUMINISTRO REDUCCIÓN HF 16x8" EXL PVC</v>
          </cell>
          <cell r="C703" t="str">
            <v>UN</v>
          </cell>
        </row>
        <row r="704">
          <cell r="A704">
            <v>2988</v>
          </cell>
          <cell r="B704" t="str">
            <v>SUMINISTRO REDUCCIÓN HF 16x10" EXL PVC</v>
          </cell>
          <cell r="C704" t="str">
            <v>UN</v>
          </cell>
        </row>
        <row r="705">
          <cell r="A705">
            <v>2989</v>
          </cell>
          <cell r="B705" t="str">
            <v>SUMINISTRO REDUCCIÓN HF 16x12" EXL PVC</v>
          </cell>
          <cell r="C705" t="str">
            <v>UN</v>
          </cell>
        </row>
        <row r="706">
          <cell r="A706">
            <v>2990</v>
          </cell>
          <cell r="B706" t="str">
            <v>SUMINISTRO REDUCCIÓN HF 16x14" EXL PVC</v>
          </cell>
          <cell r="C706" t="str">
            <v>UN</v>
          </cell>
        </row>
        <row r="707">
          <cell r="A707">
            <v>2991</v>
          </cell>
          <cell r="B707" t="str">
            <v>SUMINISTRO REDUCCIÓN HF 18x10" EXL PVC</v>
          </cell>
          <cell r="C707" t="str">
            <v>UN</v>
          </cell>
        </row>
        <row r="708">
          <cell r="A708">
            <v>2992</v>
          </cell>
          <cell r="B708" t="str">
            <v>SUMINISTRO REDUCCIÓN HF 18x12" EXL PVC</v>
          </cell>
          <cell r="C708" t="str">
            <v>UN</v>
          </cell>
        </row>
        <row r="709">
          <cell r="A709">
            <v>2993</v>
          </cell>
          <cell r="B709" t="str">
            <v>SUMINISTRO REDUCCIÓN HF 18x14" EXL PVC</v>
          </cell>
          <cell r="C709" t="str">
            <v>UN</v>
          </cell>
        </row>
        <row r="710">
          <cell r="A710">
            <v>2994</v>
          </cell>
          <cell r="B710" t="str">
            <v>SUMINISTRO REDUCCIÓN HF 18x16" EXL PVC</v>
          </cell>
          <cell r="C710" t="str">
            <v>UN</v>
          </cell>
        </row>
        <row r="711">
          <cell r="A711">
            <v>2995</v>
          </cell>
          <cell r="B711" t="str">
            <v>SUMINISTRO REDUCCIÓN HF 20x8" EXL PVC</v>
          </cell>
          <cell r="C711" t="str">
            <v>UN</v>
          </cell>
        </row>
        <row r="712">
          <cell r="A712">
            <v>2996</v>
          </cell>
          <cell r="B712" t="str">
            <v>SUMINISTRO REDUCCIÓN HF 20x10" EXL PVC</v>
          </cell>
          <cell r="C712" t="str">
            <v>UN</v>
          </cell>
        </row>
        <row r="713">
          <cell r="A713">
            <v>2997</v>
          </cell>
          <cell r="B713" t="str">
            <v>SUMINISTRO REDUCCIÓN HF 20x12" EXL PVC</v>
          </cell>
          <cell r="C713" t="str">
            <v>UN</v>
          </cell>
        </row>
        <row r="714">
          <cell r="A714">
            <v>2998</v>
          </cell>
          <cell r="B714" t="str">
            <v>SUMINISTRO REDUCCIÓN HF 20x14" EXL PVC</v>
          </cell>
          <cell r="C714" t="str">
            <v>UN</v>
          </cell>
        </row>
        <row r="715">
          <cell r="A715">
            <v>2999</v>
          </cell>
          <cell r="B715" t="str">
            <v>SUMINISTRO REDUCCIÓN HF 20x16" EXL PVC</v>
          </cell>
          <cell r="C715" t="str">
            <v>UN</v>
          </cell>
        </row>
        <row r="716">
          <cell r="A716">
            <v>3000</v>
          </cell>
          <cell r="B716" t="str">
            <v>SUMINISTRO REDUCCIÓN HF 20x18" EXL PVC</v>
          </cell>
          <cell r="C716" t="str">
            <v>UN</v>
          </cell>
        </row>
        <row r="717">
          <cell r="A717">
            <v>3001</v>
          </cell>
          <cell r="B717" t="str">
            <v>SUMINISTRO NIPLE DE ACERO 6" BxE L=0,50 M</v>
          </cell>
          <cell r="C717" t="str">
            <v>UN</v>
          </cell>
        </row>
        <row r="718">
          <cell r="A718">
            <v>3002</v>
          </cell>
          <cell r="B718" t="str">
            <v>CINTURON O COLLARÍN PARA TUBERÍA DE 20"</v>
          </cell>
          <cell r="C718" t="str">
            <v>UN</v>
          </cell>
        </row>
        <row r="719">
          <cell r="A719">
            <v>3003</v>
          </cell>
          <cell r="B719" t="str">
            <v>UNIÓN AC DE 4" CLASE 25</v>
          </cell>
          <cell r="C719" t="str">
            <v>UN</v>
          </cell>
        </row>
        <row r="720">
          <cell r="A720">
            <v>3004</v>
          </cell>
          <cell r="B720" t="str">
            <v>UNIÓN TIPO DRESSER 18"</v>
          </cell>
          <cell r="C720" t="str">
            <v>UN</v>
          </cell>
        </row>
        <row r="721">
          <cell r="A721">
            <v>3005</v>
          </cell>
          <cell r="B721" t="str">
            <v>UNIÓN TIPO DRESSER 24"</v>
          </cell>
          <cell r="C721" t="str">
            <v>UN</v>
          </cell>
        </row>
        <row r="722">
          <cell r="A722">
            <v>3006</v>
          </cell>
          <cell r="B722" t="str">
            <v>UNIÓN DE TRANSICIÓN HF 14" PVC-AC CL 25</v>
          </cell>
          <cell r="C722" t="str">
            <v>UN</v>
          </cell>
        </row>
        <row r="723">
          <cell r="A723">
            <v>3007</v>
          </cell>
          <cell r="B723" t="str">
            <v>CINTURON O COLLARÍN PARA TUBERÍA DE 24"</v>
          </cell>
          <cell r="C723" t="str">
            <v>UN</v>
          </cell>
        </row>
        <row r="724">
          <cell r="A724">
            <v>3008</v>
          </cell>
          <cell r="B724" t="str">
            <v>CINTURON O COLLARÍN PARA TUBERÍA DE 28"</v>
          </cell>
          <cell r="C724" t="str">
            <v>UN</v>
          </cell>
        </row>
        <row r="725">
          <cell r="A725">
            <v>3009</v>
          </cell>
          <cell r="B725" t="str">
            <v>CINTURON O COLLARÍN PARA TUBERÍA DE 30"</v>
          </cell>
          <cell r="C725" t="str">
            <v>UN</v>
          </cell>
        </row>
        <row r="726">
          <cell r="A726">
            <v>3010</v>
          </cell>
          <cell r="B726" t="str">
            <v>TAPA PARA VÁLVULA MADERPLAST 34,5cm*39,5cm*6,0cm</v>
          </cell>
          <cell r="C726" t="str">
            <v>UN</v>
          </cell>
        </row>
        <row r="727">
          <cell r="A727">
            <v>3011</v>
          </cell>
          <cell r="B727" t="str">
            <v xml:space="preserve">TAPA PARA VÁLVULA MADERPLAST 34,5cm*39,5cm* 20cms con cajilla plástica </v>
          </cell>
          <cell r="C727" t="str">
            <v>UN</v>
          </cell>
        </row>
        <row r="728">
          <cell r="A728">
            <v>3012</v>
          </cell>
          <cell r="B728" t="str">
            <v>SUMINISTRO DE VÁLVULA DE EXPULSIÓN Y ADMISIÓN DE AIRE (VENTOSA) CÁMARA SENCILLA DOBLE ACCIÓN 2"</v>
          </cell>
          <cell r="C728" t="str">
            <v>UN</v>
          </cell>
        </row>
        <row r="729">
          <cell r="A729">
            <v>3013</v>
          </cell>
          <cell r="B729" t="str">
            <v>SUMINISTRO DE VÁLVULA DE COMPUERTA SELLO DE BRONCE 8" VÁSTAGO NO ASCENDENTE TIPO CUADRANTE  EXL</v>
          </cell>
          <cell r="C729" t="str">
            <v>UN</v>
          </cell>
        </row>
        <row r="730">
          <cell r="A730">
            <v>3014</v>
          </cell>
          <cell r="B730" t="str">
            <v>SUMINISTRO FILTRO YEE EXTREMO BRIDA 6"</v>
          </cell>
          <cell r="C730" t="str">
            <v>UN</v>
          </cell>
        </row>
        <row r="731">
          <cell r="A731">
            <v>3015</v>
          </cell>
          <cell r="B731" t="str">
            <v xml:space="preserve">SUMINISTRO MACROMEDIDOR DE AGUA TIPO WOLMANN  6" CONEXION BRIDA </v>
          </cell>
          <cell r="C731" t="str">
            <v>UN</v>
          </cell>
        </row>
        <row r="732">
          <cell r="A732">
            <v>3016</v>
          </cell>
          <cell r="B732" t="str">
            <v xml:space="preserve">SUMINISTRO DE NIPLE HD DE 6" BxB DE 0,60 M </v>
          </cell>
          <cell r="C732" t="str">
            <v>UN</v>
          </cell>
        </row>
        <row r="733">
          <cell r="A733">
            <v>3017</v>
          </cell>
          <cell r="B733" t="str">
            <v xml:space="preserve">SUMINISTRO DE NIPLE HD DE 2" BxB DE 0,40 M </v>
          </cell>
          <cell r="C733" t="str">
            <v>UN</v>
          </cell>
        </row>
        <row r="734">
          <cell r="A734">
            <v>3018</v>
          </cell>
          <cell r="B734" t="str">
            <v xml:space="preserve">SUMINISTRO DE NIPLE HD DE 8" BxE DE 0,70 M </v>
          </cell>
          <cell r="C734" t="str">
            <v>UN</v>
          </cell>
        </row>
        <row r="735">
          <cell r="A735">
            <v>3019</v>
          </cell>
          <cell r="B735" t="str">
            <v xml:space="preserve">SUMINISTRO DE NIPLE PASAMURO HD DE 8" BxB DE 0,60 M </v>
          </cell>
          <cell r="C735" t="str">
            <v>UN</v>
          </cell>
        </row>
        <row r="736">
          <cell r="A736">
            <v>3020</v>
          </cell>
          <cell r="B736" t="str">
            <v xml:space="preserve">SUMINISTRO DE NIPLE HD DE 6" BxB DE 0,40 M </v>
          </cell>
          <cell r="C736" t="str">
            <v>UN</v>
          </cell>
        </row>
        <row r="737">
          <cell r="A737">
            <v>3021</v>
          </cell>
          <cell r="B737" t="str">
            <v>SUMINISTRO TEE 8X8" HF EXTREMO BRIDA</v>
          </cell>
          <cell r="C737" t="str">
            <v>UN</v>
          </cell>
        </row>
        <row r="738">
          <cell r="A738">
            <v>3022</v>
          </cell>
          <cell r="B738" t="str">
            <v>SUMINISTRO BRIDA UNIVERSAL 6"</v>
          </cell>
          <cell r="C738" t="str">
            <v>UN</v>
          </cell>
        </row>
        <row r="739">
          <cell r="A739">
            <v>3023</v>
          </cell>
          <cell r="B739" t="str">
            <v>SUMINISTRO TEE 8X2" HF ExExB SALIDA BRIDADA 2"</v>
          </cell>
          <cell r="C739" t="str">
            <v>UN</v>
          </cell>
        </row>
        <row r="740">
          <cell r="A740">
            <v>3024</v>
          </cell>
          <cell r="B740" t="str">
            <v>SUMINSTRO TAPA VÁLVULA SEGURIDAD CIERRE PERMANENTE</v>
          </cell>
          <cell r="C740" t="str">
            <v>UN</v>
          </cell>
        </row>
        <row r="741">
          <cell r="A741">
            <v>3025</v>
          </cell>
          <cell r="B741" t="str">
            <v>SUMINISTRO REDUCCIÓN HF 8x6" BxB</v>
          </cell>
          <cell r="C741" t="str">
            <v>UN</v>
          </cell>
        </row>
        <row r="742">
          <cell r="A742">
            <v>3026</v>
          </cell>
          <cell r="B742" t="str">
            <v>SUMINISTRO BRIDA UNIVERSAL 8"</v>
          </cell>
          <cell r="C742" t="str">
            <v>UN</v>
          </cell>
        </row>
        <row r="743">
          <cell r="A743">
            <v>3027</v>
          </cell>
          <cell r="B743" t="str">
            <v>SUMINISTRO DE VALVULA  HF DE COMPUERTA ELASTICA 6" VNA EN ACERO INOXIDABLE BxB CON VOLANTA</v>
          </cell>
          <cell r="C743" t="str">
            <v>UN</v>
          </cell>
        </row>
        <row r="744">
          <cell r="A744">
            <v>3028</v>
          </cell>
          <cell r="B744" t="str">
            <v>SUMINISTRO TEE 4X2" HF ExExB SALIDA BRIDADA 2"</v>
          </cell>
          <cell r="C744" t="str">
            <v>UN</v>
          </cell>
        </row>
        <row r="745">
          <cell r="A745">
            <v>3029</v>
          </cell>
          <cell r="B745" t="str">
            <v>SUMINISTRO REDUCCIÓN PVC 3x2"</v>
          </cell>
          <cell r="C745" t="str">
            <v>UN</v>
          </cell>
        </row>
        <row r="746">
          <cell r="A746">
            <v>3030</v>
          </cell>
          <cell r="B746" t="str">
            <v>UNION ACOPLE UNIVERSAL 2"</v>
          </cell>
          <cell r="C746" t="str">
            <v>UN</v>
          </cell>
        </row>
        <row r="747">
          <cell r="A747">
            <v>3031</v>
          </cell>
          <cell r="B747" t="str">
            <v>SUMINISTRO BRIDA UNIVERSAL 2"</v>
          </cell>
          <cell r="C747" t="str">
            <v>UN</v>
          </cell>
        </row>
        <row r="748">
          <cell r="A748">
            <v>3032</v>
          </cell>
          <cell r="B748" t="str">
            <v>SUMINISTRO TEE 3X2" HF ExExB SALIDA BRIDADA 2"</v>
          </cell>
          <cell r="C748" t="str">
            <v>UN</v>
          </cell>
        </row>
        <row r="749">
          <cell r="A749">
            <v>3033</v>
          </cell>
          <cell r="B749" t="str">
            <v>SUMINISTRO REDUCCIÓN HF 4x2" EXL PVC</v>
          </cell>
          <cell r="C749" t="str">
            <v>UN</v>
          </cell>
        </row>
        <row r="751">
          <cell r="B751" t="str">
            <v>ALCANTARILLADO SANITARIO</v>
          </cell>
        </row>
        <row r="752">
          <cell r="A752">
            <v>3100</v>
          </cell>
          <cell r="B752" t="str">
            <v>Estructura de Alcanterillado Sanitario</v>
          </cell>
        </row>
        <row r="753">
          <cell r="A753">
            <v>3101</v>
          </cell>
          <cell r="B753" t="str">
            <v>DEMOLICIÓN DE BASE Y CAÑUELA FONDO POZO DE INSPECCIÓN EXISTENTE</v>
          </cell>
          <cell r="C753" t="str">
            <v>UN</v>
          </cell>
        </row>
        <row r="754">
          <cell r="A754">
            <v>3102</v>
          </cell>
          <cell r="B754" t="str">
            <v>DEMOLICIÓN CAÑUELA PARA POZO DE INSPECCIÓN EXISTENTE</v>
          </cell>
          <cell r="C754" t="str">
            <v>UN</v>
          </cell>
        </row>
        <row r="755">
          <cell r="A755">
            <v>3103</v>
          </cell>
          <cell r="B755" t="str">
            <v>DEMOLICIÓN Y ADECUACIÓN ANILLO DE CORONA PARA POZO DE INSPECCIÓN EXISTENTE</v>
          </cell>
          <cell r="C755" t="str">
            <v>UN</v>
          </cell>
        </row>
        <row r="756">
          <cell r="A756">
            <v>3104</v>
          </cell>
          <cell r="B756" t="str">
            <v>RESANES Y REPARACIONES POZO DE INSPECCIÓN EXISTENTE PISO Y PAREDES.</v>
          </cell>
          <cell r="C756" t="str">
            <v>UN</v>
          </cell>
        </row>
        <row r="757">
          <cell r="A757">
            <v>3105</v>
          </cell>
          <cell r="B757" t="str">
            <v>SOLADO DE FONDO PARA POZOS 1500PSI e=0.005m</v>
          </cell>
          <cell r="C757" t="str">
            <v>M2</v>
          </cell>
        </row>
        <row r="758">
          <cell r="A758">
            <v>3106</v>
          </cell>
          <cell r="B758" t="str">
            <v xml:space="preserve">BASE REFORZADA POZO INSPECCIÓN D=2.00 M INCLUYE CAÑUELA EN CONCRETO Y EMBOQUILLADO </v>
          </cell>
          <cell r="C758" t="str">
            <v xml:space="preserve"> UN </v>
          </cell>
        </row>
        <row r="759">
          <cell r="A759">
            <v>3107</v>
          </cell>
          <cell r="B759" t="str">
            <v>CUERPO REFORZADO POZO INSPECCIÓN D=1.2 M, H=1.0 a 2.0 M</v>
          </cell>
          <cell r="C759" t="str">
            <v>UN</v>
          </cell>
        </row>
        <row r="760">
          <cell r="A760">
            <v>3108</v>
          </cell>
          <cell r="B760" t="str">
            <v>CUERPO REFORZADO POZO INSPECCIÓN D=1.2 M, H=2.0 a 3.0 M</v>
          </cell>
          <cell r="C760" t="str">
            <v>UN</v>
          </cell>
        </row>
        <row r="761">
          <cell r="A761">
            <v>3109</v>
          </cell>
          <cell r="B761" t="str">
            <v>CUERPO REFORZADO POZO INSPECCIÓN D=1.2 M, H=3,0 a 4.0 M</v>
          </cell>
          <cell r="C761" t="str">
            <v>UN</v>
          </cell>
        </row>
        <row r="762">
          <cell r="A762">
            <v>3110</v>
          </cell>
          <cell r="B762" t="str">
            <v>CUERPO REFORZADO POZO INSPECCIÓN D=1.2 M, H=4,0 a 5.0 M</v>
          </cell>
          <cell r="C762" t="str">
            <v>UN</v>
          </cell>
        </row>
        <row r="763">
          <cell r="A763">
            <v>3111</v>
          </cell>
          <cell r="B763" t="str">
            <v>CUERPO REFORZADO POZO INSPECCIÓN D=1.2 M, H=5,0 a 6.0 M</v>
          </cell>
          <cell r="C763" t="str">
            <v>UN</v>
          </cell>
        </row>
        <row r="764">
          <cell r="A764">
            <v>3112</v>
          </cell>
          <cell r="B764" t="str">
            <v>CUERPO REFORZADO POZO INSPECCIÓN D=1.2 M, H=5,0 a 6.0 M</v>
          </cell>
          <cell r="C764" t="str">
            <v>UN</v>
          </cell>
        </row>
        <row r="765">
          <cell r="A765">
            <v>3113</v>
          </cell>
          <cell r="B765" t="str">
            <v xml:space="preserve">CORONA PARA POZO DE INSPECC. CONCR.  F´C=24 Mpa INST.  TAPA Y ARO </v>
          </cell>
          <cell r="C765" t="str">
            <v>UN</v>
          </cell>
        </row>
        <row r="766">
          <cell r="A766">
            <v>3114</v>
          </cell>
          <cell r="B766" t="str">
            <v>PELDAÑOS PARA POZO DE INSPECCION VAR 3/4 CADA 40CM</v>
          </cell>
          <cell r="C766" t="str">
            <v>UN</v>
          </cell>
        </row>
        <row r="767">
          <cell r="A767">
            <v>3115</v>
          </cell>
          <cell r="B767" t="str">
            <v>CAMBIO DE TAPA Y  ARO EN FERROCONCRETO PARA POZOS DE  INSPECCIÓN D=0.60M</v>
          </cell>
          <cell r="C767" t="str">
            <v>UN</v>
          </cell>
        </row>
        <row r="768">
          <cell r="A768">
            <v>3116</v>
          </cell>
          <cell r="B768" t="str">
            <v>CAJA INSPECCIÓN EN CONCRETO 0,50x 0,50x0,50 e=0,10 INCLUYE TAPA REFORZADA Y CAÑUELA</v>
          </cell>
          <cell r="C768" t="str">
            <v>UN</v>
          </cell>
        </row>
        <row r="769">
          <cell r="A769">
            <v>3117</v>
          </cell>
          <cell r="B769" t="str">
            <v xml:space="preserve">CAMA DE ARENA PARA TUBERIAS </v>
          </cell>
          <cell r="C769" t="str">
            <v>M3</v>
          </cell>
        </row>
        <row r="770">
          <cell r="A770">
            <v>3118</v>
          </cell>
          <cell r="B770" t="str">
            <v>CAMA DE PIEDRA PARA ACOMODAR TUBERÍA</v>
          </cell>
          <cell r="C770" t="str">
            <v>M3</v>
          </cell>
        </row>
        <row r="771">
          <cell r="A771">
            <v>3119</v>
          </cell>
          <cell r="B771" t="str">
            <v>INSTALACIÓN MANIJA ALCANTARILLADO TUBERÍA PVC 8" TIPO NOVAFORT</v>
          </cell>
          <cell r="C771" t="str">
            <v>M</v>
          </cell>
        </row>
        <row r="772">
          <cell r="A772">
            <v>3120</v>
          </cell>
          <cell r="B772" t="str">
            <v>REPARACIÓN DE CAÑUELA D = 1.20</v>
          </cell>
          <cell r="C772" t="str">
            <v>UN</v>
          </cell>
        </row>
        <row r="773">
          <cell r="A773">
            <v>3121</v>
          </cell>
          <cell r="B773" t="str">
            <v>EMPALME DE TUBERIA A POZO EXISTENTE, INCLUYE DEMOLICION Y EMBOQUILLADO</v>
          </cell>
          <cell r="C773" t="str">
            <v>UN</v>
          </cell>
        </row>
        <row r="775">
          <cell r="A775">
            <v>3200</v>
          </cell>
          <cell r="B775" t="str">
            <v>Instalación tubería y accesorios</v>
          </cell>
        </row>
        <row r="776">
          <cell r="A776">
            <v>3201</v>
          </cell>
          <cell r="B776" t="str">
            <v>INSTALACION TUBERIA PVC ALCANTARILLADO  6" TIPO NOVAFORT</v>
          </cell>
          <cell r="C776" t="str">
            <v>M</v>
          </cell>
        </row>
        <row r="777">
          <cell r="A777">
            <v>3202</v>
          </cell>
          <cell r="B777" t="str">
            <v>INSTALACION TUBERIA PVC ALCANTARILLADO  8" TIPO NOVAFORT</v>
          </cell>
          <cell r="C777" t="str">
            <v>M</v>
          </cell>
        </row>
        <row r="778">
          <cell r="A778">
            <v>3203</v>
          </cell>
          <cell r="B778" t="str">
            <v>INSTALACION TUBERIA PVC ALCANTARILLADO 10" TIPO NOVAFORT</v>
          </cell>
          <cell r="C778" t="str">
            <v>M</v>
          </cell>
        </row>
        <row r="779">
          <cell r="A779">
            <v>3204</v>
          </cell>
          <cell r="B779" t="str">
            <v>INSTALACION TUBERIA PVC ALCANTARILLADO 12" TIPO NOVAFORT</v>
          </cell>
          <cell r="C779" t="str">
            <v>M</v>
          </cell>
        </row>
        <row r="780">
          <cell r="A780">
            <v>3205</v>
          </cell>
          <cell r="B780" t="str">
            <v>INSTALACION TUBERIA PVC ALCANTARILLADO 14" TIPO NOVAFORT</v>
          </cell>
          <cell r="C780" t="str">
            <v>M</v>
          </cell>
        </row>
        <row r="781">
          <cell r="A781">
            <v>3206</v>
          </cell>
          <cell r="B781" t="str">
            <v>INSTALACION TUBERIA PVC ALCANTARILLADO 16" TIPO NOVAFORT</v>
          </cell>
          <cell r="C781" t="str">
            <v>M</v>
          </cell>
        </row>
        <row r="782">
          <cell r="A782">
            <v>3207</v>
          </cell>
          <cell r="B782" t="str">
            <v>INSTALACION TUBERIA PVC ALCANTARILLADO 18" TIPO NOVAFORT</v>
          </cell>
          <cell r="C782" t="str">
            <v>M</v>
          </cell>
        </row>
        <row r="783">
          <cell r="A783">
            <v>3208</v>
          </cell>
          <cell r="B783" t="str">
            <v>INSTALACION TUBERIA PVC ALCANTARILLADO 20" TIPO NOVAFORT</v>
          </cell>
          <cell r="C783" t="str">
            <v>M</v>
          </cell>
        </row>
        <row r="784">
          <cell r="A784">
            <v>3209</v>
          </cell>
          <cell r="B784" t="str">
            <v>INSTALACION TUBERIA PVC ALCANTARILLADO 24" TIPO NOVALOC</v>
          </cell>
          <cell r="C784" t="str">
            <v>M</v>
          </cell>
        </row>
        <row r="785">
          <cell r="A785">
            <v>3210</v>
          </cell>
          <cell r="B785" t="str">
            <v>INSTALACION TUBERIA PVC ALCANTARILLADO 27" TIPO NOVALOC</v>
          </cell>
          <cell r="C785" t="str">
            <v>M</v>
          </cell>
        </row>
        <row r="786">
          <cell r="A786">
            <v>3211</v>
          </cell>
          <cell r="B786" t="str">
            <v>INSTALACION TUBERIA PVC ALCANTARILLADO 30" TIPO NOVALOC</v>
          </cell>
          <cell r="C786" t="str">
            <v>M</v>
          </cell>
        </row>
        <row r="787">
          <cell r="A787">
            <v>3212</v>
          </cell>
          <cell r="B787" t="str">
            <v>INSTALACION TUBERIA PVC ALCANTARILLADO 33" TIPO NOVALOC</v>
          </cell>
          <cell r="C787" t="str">
            <v>M</v>
          </cell>
        </row>
        <row r="788">
          <cell r="A788">
            <v>3213</v>
          </cell>
          <cell r="B788" t="str">
            <v>INSTALACION TUBERIA PVC ALCANTARILLADO 36" TIPO NOVALOC</v>
          </cell>
          <cell r="C788" t="str">
            <v>M</v>
          </cell>
        </row>
        <row r="789">
          <cell r="A789">
            <v>3214</v>
          </cell>
          <cell r="B789" t="str">
            <v>INSTALACION TUBERIA PVC ALCANTARILLADO 39" TIPO NOVALOC</v>
          </cell>
          <cell r="C789" t="str">
            <v>M</v>
          </cell>
        </row>
        <row r="790">
          <cell r="A790">
            <v>3215</v>
          </cell>
          <cell r="B790" t="str">
            <v>INSTALACION TUBERIA PVC ALCANTARILLADO 42" TIPO NOVALOC</v>
          </cell>
          <cell r="C790" t="str">
            <v>M</v>
          </cell>
        </row>
        <row r="791">
          <cell r="A791">
            <v>3216</v>
          </cell>
          <cell r="B791" t="str">
            <v>INSTALACION TUBERIA PVC ALCANTARILLADO 45" TIPO NOVALOC</v>
          </cell>
          <cell r="C791" t="str">
            <v>M</v>
          </cell>
        </row>
        <row r="792">
          <cell r="A792">
            <v>3217</v>
          </cell>
          <cell r="B792" t="str">
            <v>INSTALACION TUBERIA PVC ALCANTARILLADO 48" TIPO NOVALOC</v>
          </cell>
          <cell r="C792" t="str">
            <v>M</v>
          </cell>
        </row>
        <row r="793">
          <cell r="A793">
            <v>3218</v>
          </cell>
          <cell r="B793" t="str">
            <v>INSTALACION TUBERIA PVC ALCANTARILLADO 51" TIPO NOVALOC</v>
          </cell>
          <cell r="C793" t="str">
            <v>M</v>
          </cell>
        </row>
        <row r="794">
          <cell r="A794">
            <v>3219</v>
          </cell>
          <cell r="B794" t="str">
            <v>INSTALACION TUBERIA PVC ALCANTARILLADO 54" TIPO NOVALOC</v>
          </cell>
          <cell r="C794" t="str">
            <v>M</v>
          </cell>
        </row>
        <row r="795">
          <cell r="A795">
            <v>3220</v>
          </cell>
          <cell r="B795" t="str">
            <v>INSTALACION TUBERIA PVC ALCANTARILLADO 60" TIPO NOVALOC</v>
          </cell>
          <cell r="C795" t="str">
            <v>M</v>
          </cell>
        </row>
        <row r="796">
          <cell r="A796">
            <v>3221</v>
          </cell>
          <cell r="B796" t="str">
            <v>INSTALACION DE CAMARA DE CAIDA</v>
          </cell>
          <cell r="C796" t="str">
            <v>UN</v>
          </cell>
        </row>
        <row r="797">
          <cell r="A797">
            <v>3222</v>
          </cell>
          <cell r="B797" t="str">
            <v>INSTALACION DE SILLAS YEE 8x6"</v>
          </cell>
          <cell r="C797" t="str">
            <v>UN</v>
          </cell>
        </row>
        <row r="798">
          <cell r="A798">
            <v>3223</v>
          </cell>
          <cell r="B798" t="str">
            <v>INSTALACION DE SILLAS YEE 10x6"</v>
          </cell>
          <cell r="C798" t="str">
            <v>UN</v>
          </cell>
        </row>
        <row r="799">
          <cell r="A799">
            <v>3224</v>
          </cell>
          <cell r="B799" t="str">
            <v>INSTALACION DE SILLAS YEE 12x6"</v>
          </cell>
          <cell r="C799" t="str">
            <v>UN</v>
          </cell>
        </row>
        <row r="800">
          <cell r="A800">
            <v>3225</v>
          </cell>
          <cell r="B800" t="str">
            <v>IMPERMEABILIZACION DE PAREDES EXTERIORES POZOS</v>
          </cell>
          <cell r="C800" t="str">
            <v>M2</v>
          </cell>
        </row>
        <row r="801">
          <cell r="A801">
            <v>3226</v>
          </cell>
          <cell r="B801" t="str">
            <v>REPARACIÓN GENERAL CUERPO DE POZOS</v>
          </cell>
          <cell r="C801" t="str">
            <v>UN</v>
          </cell>
        </row>
        <row r="802">
          <cell r="A802">
            <v>3227</v>
          </cell>
          <cell r="B802" t="str">
            <v>INSTALACION COMPUERTAS DE CHARNELA 16"</v>
          </cell>
          <cell r="C802" t="str">
            <v>UN</v>
          </cell>
        </row>
        <row r="803">
          <cell r="A803">
            <v>3228</v>
          </cell>
          <cell r="B803" t="str">
            <v>INSTALACION COMPUERTAS DE CHARNELA 20"</v>
          </cell>
          <cell r="C803" t="str">
            <v>UN</v>
          </cell>
        </row>
        <row r="804">
          <cell r="A804">
            <v>3229</v>
          </cell>
          <cell r="B804" t="str">
            <v xml:space="preserve">CONSTRUCCION CAJAS COMPUERTAS 6 M3 CONCRETO </v>
          </cell>
          <cell r="C804" t="str">
            <v>UN</v>
          </cell>
        </row>
        <row r="805">
          <cell r="A805">
            <v>3230</v>
          </cell>
          <cell r="B805" t="str">
            <v>CONSTRUCCION CABEZALES CONCRETO TUBOS 4 M3</v>
          </cell>
          <cell r="C805" t="str">
            <v>UN</v>
          </cell>
        </row>
        <row r="806">
          <cell r="A806">
            <v>3231</v>
          </cell>
          <cell r="B806" t="str">
            <v xml:space="preserve">INSTALACIÓN TUBERÍA HD 3" </v>
          </cell>
          <cell r="C806" t="str">
            <v>M</v>
          </cell>
        </row>
        <row r="807">
          <cell r="A807">
            <v>3232</v>
          </cell>
          <cell r="B807" t="str">
            <v xml:space="preserve">INSTALACIÓN TUBERÍA HD 4" </v>
          </cell>
          <cell r="C807" t="str">
            <v>M</v>
          </cell>
        </row>
        <row r="808">
          <cell r="A808">
            <v>3233</v>
          </cell>
          <cell r="B808" t="str">
            <v xml:space="preserve">INSTALACIÓN TUBERÍA HD 6" </v>
          </cell>
          <cell r="C808" t="str">
            <v>M</v>
          </cell>
        </row>
        <row r="809">
          <cell r="A809">
            <v>3234</v>
          </cell>
          <cell r="B809" t="str">
            <v xml:space="preserve">INSTALACIÓN TUBERÍA HD 8" </v>
          </cell>
          <cell r="C809" t="str">
            <v>M</v>
          </cell>
        </row>
        <row r="810">
          <cell r="A810">
            <v>3235</v>
          </cell>
          <cell r="B810" t="str">
            <v xml:space="preserve">INSTALACIÓN TUBERÍA HD 10" </v>
          </cell>
          <cell r="C810" t="str">
            <v>M</v>
          </cell>
        </row>
        <row r="811">
          <cell r="A811">
            <v>3236</v>
          </cell>
          <cell r="B811" t="str">
            <v xml:space="preserve">INSTALACIÓN TUBERÍA HD 12" </v>
          </cell>
          <cell r="C811" t="str">
            <v>M</v>
          </cell>
        </row>
        <row r="812">
          <cell r="A812">
            <v>3237</v>
          </cell>
          <cell r="B812" t="str">
            <v xml:space="preserve">INSTALACIÓN TUBERÍA HD 16" </v>
          </cell>
          <cell r="C812" t="str">
            <v>M</v>
          </cell>
        </row>
        <row r="813">
          <cell r="A813">
            <v>3238</v>
          </cell>
          <cell r="B813" t="str">
            <v xml:space="preserve">INSTALACIÓN TUBERÍA HD  18" </v>
          </cell>
          <cell r="C813" t="str">
            <v>M</v>
          </cell>
        </row>
        <row r="814">
          <cell r="A814">
            <v>3239</v>
          </cell>
          <cell r="B814" t="str">
            <v>INSTALACIÓN GEOTEXTIL POLIPROPILENO A = 3,80 NT 3000</v>
          </cell>
          <cell r="C814" t="str">
            <v>ML</v>
          </cell>
        </row>
        <row r="815">
          <cell r="A815">
            <v>3240</v>
          </cell>
          <cell r="B815" t="str">
            <v>GEOTEXTIL TIPO FORTEX BX-30 O SIMILAR</v>
          </cell>
          <cell r="C815" t="str">
            <v>M2</v>
          </cell>
        </row>
        <row r="817">
          <cell r="A817">
            <v>3300</v>
          </cell>
          <cell r="B817" t="str">
            <v>Suministro tubería y accesorios</v>
          </cell>
        </row>
        <row r="818">
          <cell r="A818">
            <v>3301</v>
          </cell>
          <cell r="B818" t="str">
            <v>SUMINISTRO TUBERIA ALCANTARILLADO PVC 6" TIPO NOVAFORT</v>
          </cell>
          <cell r="C818" t="str">
            <v>ML</v>
          </cell>
        </row>
        <row r="819">
          <cell r="A819">
            <v>3302</v>
          </cell>
          <cell r="B819" t="str">
            <v>SUMINISTRO TUBERIA ALCANTARILLADO PVC 8" TIPO NOVAFORT</v>
          </cell>
          <cell r="C819" t="str">
            <v>ML</v>
          </cell>
        </row>
        <row r="820">
          <cell r="A820">
            <v>3303</v>
          </cell>
          <cell r="B820" t="str">
            <v>SUMINISTRO TUBERIA ALCANTARILLADO PVC 10" TIPO NOVAFORT</v>
          </cell>
          <cell r="C820" t="str">
            <v>ML</v>
          </cell>
        </row>
        <row r="821">
          <cell r="A821">
            <v>3304</v>
          </cell>
          <cell r="B821" t="str">
            <v>SUMINISTRO TUBERIA ALCANTARILLADO PVC 12" TIPO NOVAFORT</v>
          </cell>
          <cell r="C821" t="str">
            <v>ML</v>
          </cell>
        </row>
        <row r="822">
          <cell r="A822">
            <v>3305</v>
          </cell>
          <cell r="B822" t="str">
            <v>SUMINISTRO TUBERIA ALCANTARILLADO PVC 14" TIPO NOVAFORT</v>
          </cell>
          <cell r="C822" t="str">
            <v>ML</v>
          </cell>
        </row>
        <row r="823">
          <cell r="A823">
            <v>3306</v>
          </cell>
          <cell r="B823" t="str">
            <v>SUMINISTRO TUBERIA ALCANTARILLADO PVC 16" TIPO NOVAFORT</v>
          </cell>
          <cell r="C823" t="str">
            <v>ML</v>
          </cell>
        </row>
        <row r="824">
          <cell r="A824">
            <v>3307</v>
          </cell>
          <cell r="B824" t="str">
            <v>SUMINISTRO TUBERIA ALCANTARILLADO PVC 18" TIPO NOVAFORT</v>
          </cell>
          <cell r="C824" t="str">
            <v>ML</v>
          </cell>
        </row>
        <row r="825">
          <cell r="A825">
            <v>3308</v>
          </cell>
          <cell r="B825" t="str">
            <v>SUMINISTRO TUBERIA ALCANTARILLADO PVC 20" TIPO NOVAFORT</v>
          </cell>
          <cell r="C825" t="str">
            <v>ML</v>
          </cell>
        </row>
        <row r="826">
          <cell r="A826">
            <v>3309</v>
          </cell>
          <cell r="B826" t="str">
            <v>SUMINISTRO TUBERIA PVC ALCANTARILLADO 24" TIPO NOVAFORT</v>
          </cell>
          <cell r="C826" t="str">
            <v>ML</v>
          </cell>
        </row>
        <row r="827">
          <cell r="A827">
            <v>3310</v>
          </cell>
          <cell r="B827" t="str">
            <v>SUMINISTRO TUBERIA PVC ALCANTARILLADO 27" TIPO NOVAFORT</v>
          </cell>
          <cell r="C827" t="str">
            <v>ML</v>
          </cell>
        </row>
        <row r="828">
          <cell r="A828">
            <v>3311</v>
          </cell>
          <cell r="B828" t="str">
            <v>SUMINISTRO TUBERIA PVC ALCANTARILLADO 30" TIPO NOVAFORT</v>
          </cell>
          <cell r="C828" t="str">
            <v>ML</v>
          </cell>
        </row>
        <row r="829">
          <cell r="A829">
            <v>3312</v>
          </cell>
          <cell r="B829" t="str">
            <v>SUMINISTRO TUBERIA PVC ALCANTARILLADO 33" TIPO NOVALOC</v>
          </cell>
          <cell r="C829" t="str">
            <v>ML</v>
          </cell>
        </row>
        <row r="830">
          <cell r="A830">
            <v>3313</v>
          </cell>
          <cell r="B830" t="str">
            <v>SUMINISTRO TUBERIA PVC ALCANTARILLADO 36" TIPO NOVALOC</v>
          </cell>
          <cell r="C830" t="str">
            <v>ML</v>
          </cell>
        </row>
        <row r="831">
          <cell r="A831">
            <v>3314</v>
          </cell>
          <cell r="B831" t="str">
            <v>SUMINISTRO TUBERIA PVC ALCANTARILLADO 39" TIPO NOVALOC</v>
          </cell>
          <cell r="C831" t="str">
            <v>ML</v>
          </cell>
        </row>
        <row r="832">
          <cell r="A832">
            <v>3315</v>
          </cell>
          <cell r="B832" t="str">
            <v>SUMINISTRO TUBERIA PVC ALCANTARILLADO 42" TIPO NOVALOC</v>
          </cell>
          <cell r="C832" t="str">
            <v>ML</v>
          </cell>
        </row>
        <row r="833">
          <cell r="A833">
            <v>3316</v>
          </cell>
          <cell r="B833" t="str">
            <v>SUMINISTRO TUBERIA PVC ALCANTARILLADO 45" TIPO NOVALOC</v>
          </cell>
          <cell r="C833" t="str">
            <v>ML</v>
          </cell>
        </row>
        <row r="834">
          <cell r="A834">
            <v>3317</v>
          </cell>
          <cell r="B834" t="str">
            <v>SUMINISTRO TUBERIA PVC ALCANTARILLADO 48" TIPO NOVALOC</v>
          </cell>
          <cell r="C834" t="str">
            <v>ML</v>
          </cell>
        </row>
        <row r="835">
          <cell r="A835">
            <v>3318</v>
          </cell>
          <cell r="B835" t="str">
            <v>SUMINISTRO TUBERIA PVC ALCANTARILLADO 51" TIPO NOVALOC</v>
          </cell>
          <cell r="C835" t="str">
            <v>ML</v>
          </cell>
        </row>
        <row r="836">
          <cell r="A836">
            <v>3319</v>
          </cell>
          <cell r="B836" t="str">
            <v>SUMINISTRO TUBERIA PVC ALCANTARILLADO 54" TIPO NOVALOC</v>
          </cell>
          <cell r="C836" t="str">
            <v>ML</v>
          </cell>
        </row>
        <row r="837">
          <cell r="A837">
            <v>3320</v>
          </cell>
          <cell r="B837" t="str">
            <v>SUMINISTRO TUBERIA PVC ALCANTARILLADO 57" TIPO NOVALOC</v>
          </cell>
          <cell r="C837" t="str">
            <v>ML</v>
          </cell>
        </row>
        <row r="838">
          <cell r="A838">
            <v>3321</v>
          </cell>
          <cell r="B838" t="str">
            <v>SUMINISTRO TUBERIA PVC ALCANTARILLADO 60" TIPO NOVALOC</v>
          </cell>
          <cell r="C838" t="str">
            <v>ML</v>
          </cell>
        </row>
        <row r="839">
          <cell r="A839">
            <v>3322</v>
          </cell>
          <cell r="B839" t="str">
            <v>SUMINISTRO KIT SILLA YEE 8x6" INCLUYE ABRAZADERAS EMPAQUE Y ADHESIVO</v>
          </cell>
          <cell r="C839" t="str">
            <v>UN</v>
          </cell>
        </row>
        <row r="840">
          <cell r="A840">
            <v>3323</v>
          </cell>
          <cell r="B840" t="str">
            <v>SUMINISTRO KIT SILLA YEE 10x6" INCLUYE ABRAZADERAS EMPAQUE Y ADHESIVO</v>
          </cell>
          <cell r="C840" t="str">
            <v>UN</v>
          </cell>
        </row>
        <row r="841">
          <cell r="A841">
            <v>3324</v>
          </cell>
          <cell r="B841" t="str">
            <v>SUMINISTRO KIT SILLA YEE 12x6" INCLUYE ABRAZADERAS EMPAQUE Y ADHESIVO</v>
          </cell>
          <cell r="C841" t="str">
            <v>UN</v>
          </cell>
        </row>
        <row r="842">
          <cell r="A842">
            <v>3325</v>
          </cell>
          <cell r="B842" t="str">
            <v xml:space="preserve">SUMINISTRO DE UNIONES NOVAFORT DE 6" O SIMILAR </v>
          </cell>
          <cell r="C842" t="str">
            <v>UN</v>
          </cell>
        </row>
        <row r="843">
          <cell r="A843">
            <v>3326</v>
          </cell>
          <cell r="B843" t="str">
            <v xml:space="preserve">SUMINISTRO DE UNIONES NOVAFORT DE 8" O SIMILAR </v>
          </cell>
          <cell r="C843" t="str">
            <v>UN</v>
          </cell>
        </row>
        <row r="844">
          <cell r="A844">
            <v>3327</v>
          </cell>
          <cell r="B844" t="str">
            <v xml:space="preserve">SUMINISTRO DE UNIONES NOVAFORT DE 10" O SIMILAR </v>
          </cell>
          <cell r="C844" t="str">
            <v>UN</v>
          </cell>
        </row>
        <row r="845">
          <cell r="A845">
            <v>3328</v>
          </cell>
          <cell r="B845" t="str">
            <v xml:space="preserve">SUMINISTRO DE UNIONES NOVAFORT DE 12" O SIMILAR </v>
          </cell>
          <cell r="C845" t="str">
            <v>UN</v>
          </cell>
        </row>
        <row r="846">
          <cell r="A846">
            <v>3329</v>
          </cell>
          <cell r="B846" t="str">
            <v xml:space="preserve">SUMINISTRO DE UNIONES NOVAFORT DE 14" O SIMILAR </v>
          </cell>
          <cell r="C846" t="str">
            <v>UN</v>
          </cell>
        </row>
        <row r="847">
          <cell r="A847">
            <v>3330</v>
          </cell>
          <cell r="B847" t="str">
            <v xml:space="preserve">SUMINISTRO DE UNIONES NOVAFORT DE 16" O SIMILAR </v>
          </cell>
          <cell r="C847" t="str">
            <v>UN</v>
          </cell>
        </row>
        <row r="848">
          <cell r="A848">
            <v>3331</v>
          </cell>
          <cell r="B848" t="str">
            <v xml:space="preserve">SUMINISTRO DE UNIONES NOVAFORT DE 18" O SIMILAR </v>
          </cell>
          <cell r="C848" t="str">
            <v>UN</v>
          </cell>
        </row>
        <row r="849">
          <cell r="A849">
            <v>3332</v>
          </cell>
          <cell r="B849" t="str">
            <v xml:space="preserve">SUMINISTRO DE UNIONES NOVAFORT DE 20" O SIMILAR </v>
          </cell>
          <cell r="C849" t="str">
            <v>UN</v>
          </cell>
        </row>
        <row r="850">
          <cell r="A850">
            <v>3333</v>
          </cell>
          <cell r="B850" t="str">
            <v xml:space="preserve">SUMINISTRO DE UNIONES NOVAFORT DE 24" O SIMILAR </v>
          </cell>
          <cell r="C850" t="str">
            <v>UN</v>
          </cell>
        </row>
        <row r="851">
          <cell r="A851">
            <v>3334</v>
          </cell>
          <cell r="B851" t="str">
            <v xml:space="preserve">SUMINISTRO DE UNIONES NOVAFORT DE 27" O SIMILAR </v>
          </cell>
          <cell r="C851" t="str">
            <v>UN</v>
          </cell>
        </row>
        <row r="852">
          <cell r="A852">
            <v>3335</v>
          </cell>
          <cell r="B852" t="str">
            <v xml:space="preserve">SUMINISTRO DE UNIONES NOVAFORT DE 30" O SIMILAR </v>
          </cell>
          <cell r="C852" t="str">
            <v>UN</v>
          </cell>
        </row>
        <row r="853">
          <cell r="A853">
            <v>3336</v>
          </cell>
          <cell r="B853" t="str">
            <v xml:space="preserve">SUMINISTRO DE UNIONES NOVALOC DE 33" O SIMILAR </v>
          </cell>
          <cell r="C853" t="str">
            <v>UN</v>
          </cell>
        </row>
        <row r="854">
          <cell r="A854">
            <v>3337</v>
          </cell>
          <cell r="B854" t="str">
            <v xml:space="preserve">SUMINISTRO DE UNIONES NOVALOC DE 36" O SIMILAR </v>
          </cell>
          <cell r="C854" t="str">
            <v>UN</v>
          </cell>
        </row>
        <row r="855">
          <cell r="A855">
            <v>3338</v>
          </cell>
          <cell r="B855" t="str">
            <v xml:space="preserve">SUMINISTRO DE UNIONES NOVALOC DE 39" O SIMILAR </v>
          </cell>
          <cell r="C855" t="str">
            <v>UN</v>
          </cell>
        </row>
        <row r="856">
          <cell r="A856">
            <v>3339</v>
          </cell>
          <cell r="B856" t="str">
            <v xml:space="preserve">SUMINISTRO DE UNIONES NOVALOC DE 42" O SIMILAR </v>
          </cell>
          <cell r="C856" t="str">
            <v>UN</v>
          </cell>
        </row>
        <row r="857">
          <cell r="A857">
            <v>3340</v>
          </cell>
          <cell r="B857" t="str">
            <v xml:space="preserve">SUMINISTRO DE UNIONES NOVALOC DE 45" O SIMILAR </v>
          </cell>
          <cell r="C857" t="str">
            <v>UN</v>
          </cell>
        </row>
        <row r="858">
          <cell r="A858">
            <v>3341</v>
          </cell>
          <cell r="B858" t="str">
            <v xml:space="preserve">SUMINISTRO DE UNIONES NOVALOC DE 48" O SIMILAR </v>
          </cell>
          <cell r="C858" t="str">
            <v>UN</v>
          </cell>
        </row>
        <row r="859">
          <cell r="A859">
            <v>3342</v>
          </cell>
          <cell r="B859" t="str">
            <v xml:space="preserve">SUMINISTRO DE UNIONES NOVALOC DE 51" O SIMILAR </v>
          </cell>
          <cell r="C859" t="str">
            <v>UN</v>
          </cell>
        </row>
        <row r="860">
          <cell r="A860">
            <v>3343</v>
          </cell>
          <cell r="B860" t="str">
            <v xml:space="preserve">SUMINISTRO DE UNIONES NOVALOC DE 54" O SIMILAR </v>
          </cell>
          <cell r="C860" t="str">
            <v>UN</v>
          </cell>
        </row>
        <row r="861">
          <cell r="A861">
            <v>3344</v>
          </cell>
          <cell r="B861" t="str">
            <v xml:space="preserve">SUMINISTRO DE UNIONES NOVALOC DE 57" O SIMILAR </v>
          </cell>
          <cell r="C861" t="str">
            <v>UN</v>
          </cell>
        </row>
        <row r="862">
          <cell r="A862">
            <v>3345</v>
          </cell>
          <cell r="B862" t="str">
            <v xml:space="preserve">SUMINISTRO DE UNIONES NOVALOC DE 60" O SIMILAR </v>
          </cell>
          <cell r="C862" t="str">
            <v>UN</v>
          </cell>
        </row>
        <row r="863">
          <cell r="A863">
            <v>3346</v>
          </cell>
          <cell r="B863" t="str">
            <v xml:space="preserve">SUMINISTRO DE HIDROSELLOS NOVAFORT DE 6" O SIMILAR </v>
          </cell>
          <cell r="C863" t="str">
            <v>UN</v>
          </cell>
        </row>
        <row r="864">
          <cell r="A864">
            <v>3347</v>
          </cell>
          <cell r="B864" t="str">
            <v xml:space="preserve">SUMINISTRO DE HIDROSELLOS NOVAFORT DE 8" O SIMILAR </v>
          </cell>
          <cell r="C864" t="str">
            <v>UN</v>
          </cell>
        </row>
        <row r="865">
          <cell r="A865">
            <v>3348</v>
          </cell>
          <cell r="B865" t="str">
            <v xml:space="preserve">SUMINISTRO DE HIDROSELLOS NOVAFORT DE 10" O SIMILAR </v>
          </cell>
          <cell r="C865" t="str">
            <v>UN</v>
          </cell>
        </row>
        <row r="866">
          <cell r="A866">
            <v>3349</v>
          </cell>
          <cell r="B866" t="str">
            <v xml:space="preserve">SUMINISTRO DE HIDROSELLOS NOVAFORT DE 12" O SIMILAR </v>
          </cell>
          <cell r="C866" t="str">
            <v>UN</v>
          </cell>
        </row>
        <row r="867">
          <cell r="A867">
            <v>3350</v>
          </cell>
          <cell r="B867" t="str">
            <v xml:space="preserve">SUMINISTRO DE HIDROSELLOS NOVAFORT DE 14" O SIMILAR </v>
          </cell>
          <cell r="C867" t="str">
            <v>UN</v>
          </cell>
        </row>
        <row r="868">
          <cell r="A868">
            <v>3351</v>
          </cell>
          <cell r="B868" t="str">
            <v xml:space="preserve">SUMINISTRO DE HIDROSELLOS NOVAFORT DE 16" O SIMILAR </v>
          </cell>
          <cell r="C868" t="str">
            <v>UN</v>
          </cell>
        </row>
        <row r="869">
          <cell r="A869">
            <v>3352</v>
          </cell>
          <cell r="B869" t="str">
            <v xml:space="preserve">SUMINISTRO DE HIDROSELLOS NOVAFORT DE 18" O SIMILAR </v>
          </cell>
          <cell r="C869" t="str">
            <v>UN</v>
          </cell>
        </row>
        <row r="870">
          <cell r="A870">
            <v>3353</v>
          </cell>
          <cell r="B870" t="str">
            <v xml:space="preserve">SUMINISTRO DE HIDROSELLOS NOVAFORT DE 20" O SIMILAR </v>
          </cell>
          <cell r="C870" t="str">
            <v>UN</v>
          </cell>
        </row>
        <row r="871">
          <cell r="A871">
            <v>3354</v>
          </cell>
          <cell r="B871" t="str">
            <v xml:space="preserve">SUMINISTRO DE HIDROSELLOS NOVAFORT DE 24" O SIMILAR </v>
          </cell>
          <cell r="C871" t="str">
            <v>UN</v>
          </cell>
        </row>
        <row r="872">
          <cell r="A872">
            <v>3355</v>
          </cell>
          <cell r="B872" t="str">
            <v xml:space="preserve">SUMINISTRO DE HIDROSELLOS NOVAFORT DE 27" O SIMILAR </v>
          </cell>
          <cell r="C872" t="str">
            <v>UN</v>
          </cell>
        </row>
        <row r="873">
          <cell r="A873">
            <v>3356</v>
          </cell>
          <cell r="B873" t="str">
            <v xml:space="preserve">SUMINISTRO DE HIDROSELLOS NOVAFORT DE 30" O SIMILAR </v>
          </cell>
          <cell r="C873" t="str">
            <v>UN</v>
          </cell>
        </row>
        <row r="874">
          <cell r="A874">
            <v>3357</v>
          </cell>
          <cell r="B874" t="str">
            <v xml:space="preserve">SUMINISTRO DE HIDROSELLOS NOVALOC DE 33" O SIMILAR </v>
          </cell>
          <cell r="C874" t="str">
            <v>UN</v>
          </cell>
        </row>
        <row r="875">
          <cell r="A875">
            <v>3358</v>
          </cell>
          <cell r="B875" t="str">
            <v xml:space="preserve">SUMINISTRO DE HIDROSELLOS NOVALOC DE 36" O SIMILAR </v>
          </cell>
          <cell r="C875" t="str">
            <v>UN</v>
          </cell>
        </row>
        <row r="876">
          <cell r="A876">
            <v>3359</v>
          </cell>
          <cell r="B876" t="str">
            <v xml:space="preserve">SUMINISTRO DE HIDROSELLOS NOVALOC DE 39" O SIMILAR </v>
          </cell>
          <cell r="C876" t="str">
            <v>UN</v>
          </cell>
        </row>
        <row r="877">
          <cell r="A877">
            <v>3360</v>
          </cell>
          <cell r="B877" t="str">
            <v xml:space="preserve">SUMINISTRO DE HIDROSELLOS NOVALOC DE 42" O SIMILAR </v>
          </cell>
          <cell r="C877" t="str">
            <v>UN</v>
          </cell>
        </row>
        <row r="878">
          <cell r="A878">
            <v>3361</v>
          </cell>
          <cell r="B878" t="str">
            <v xml:space="preserve">SUMINISTRO DE HIDROSELLOS NOVALOC DE 45" O SIMILAR </v>
          </cell>
          <cell r="C878" t="str">
            <v>UN</v>
          </cell>
        </row>
        <row r="879">
          <cell r="A879">
            <v>3362</v>
          </cell>
          <cell r="B879" t="str">
            <v xml:space="preserve">SUMINISTRO DE HIDROSELLOS NOVALOC DE 48" O SIMILAR </v>
          </cell>
          <cell r="C879" t="str">
            <v>UN</v>
          </cell>
        </row>
        <row r="880">
          <cell r="A880">
            <v>3363</v>
          </cell>
          <cell r="B880" t="str">
            <v xml:space="preserve">SUMINISTRO DE HIDROSELLOS NOVALOC DE 51" O SIMILAR </v>
          </cell>
          <cell r="C880" t="str">
            <v>UN</v>
          </cell>
        </row>
        <row r="881">
          <cell r="A881">
            <v>3364</v>
          </cell>
          <cell r="B881" t="str">
            <v xml:space="preserve">SUMINISTRO DE HIDROSELLOS NOVALOC DE 54" O SIMILAR </v>
          </cell>
          <cell r="C881" t="str">
            <v>UN</v>
          </cell>
        </row>
        <row r="882">
          <cell r="A882">
            <v>3365</v>
          </cell>
          <cell r="B882" t="str">
            <v xml:space="preserve">SUMINISTRO DE HIDROSELLOS NOVALOC DE 60" O SIMILAR </v>
          </cell>
          <cell r="C882" t="str">
            <v>UN</v>
          </cell>
        </row>
        <row r="883">
          <cell r="A883">
            <v>3366</v>
          </cell>
          <cell r="B883" t="str">
            <v>SUMINISTRO TEE PVC 8x6" PARA CAMARA DE CAIDA</v>
          </cell>
          <cell r="C883" t="str">
            <v>UN</v>
          </cell>
        </row>
        <row r="884">
          <cell r="A884">
            <v>3367</v>
          </cell>
          <cell r="B884" t="str">
            <v>SUMINISTRO CODO 6" x 90° PARA CAMARA DE CAIDA</v>
          </cell>
          <cell r="C884" t="str">
            <v>UN</v>
          </cell>
        </row>
        <row r="885">
          <cell r="A885">
            <v>3368</v>
          </cell>
          <cell r="B885" t="str">
            <v>SUMINISTRO DE TAPA Y ARO EN FERROCONCRETO D=0,60</v>
          </cell>
          <cell r="C885" t="str">
            <v>UN</v>
          </cell>
        </row>
        <row r="886">
          <cell r="A886">
            <v>3369</v>
          </cell>
          <cell r="B886" t="str">
            <v>INSTALACIÓN PASAMURO HF B X E DE 60 CM Y 16"</v>
          </cell>
          <cell r="C886" t="str">
            <v>UN</v>
          </cell>
        </row>
        <row r="887">
          <cell r="A887">
            <v>3370</v>
          </cell>
          <cell r="B887" t="str">
            <v>COMPUERTAS CHARNELA O CHAPALETA DE 16" CIRCULAR</v>
          </cell>
          <cell r="C887" t="str">
            <v>UN</v>
          </cell>
        </row>
        <row r="888">
          <cell r="A888">
            <v>3371</v>
          </cell>
          <cell r="B888" t="str">
            <v>COMPUERTAS CHARNELA O CHAPALETA DE 20" CIRCULAR</v>
          </cell>
          <cell r="C888" t="str">
            <v>UN</v>
          </cell>
        </row>
        <row r="889">
          <cell r="A889">
            <v>3372</v>
          </cell>
          <cell r="B889" t="str">
            <v>TAPA ARO HF NUCLEO CONCETO TRAFICO PESADO</v>
          </cell>
          <cell r="C889" t="str">
            <v>UN</v>
          </cell>
        </row>
        <row r="890">
          <cell r="A890">
            <v>3373</v>
          </cell>
          <cell r="B890" t="str">
            <v xml:space="preserve">SUMINISTRO TUBERÍA HD 3" </v>
          </cell>
          <cell r="C890" t="str">
            <v>ML</v>
          </cell>
        </row>
        <row r="891">
          <cell r="A891">
            <v>3374</v>
          </cell>
          <cell r="B891" t="str">
            <v xml:space="preserve">SUMINISTRO TUBERÍA HD 4" </v>
          </cell>
          <cell r="C891" t="str">
            <v>ML</v>
          </cell>
        </row>
        <row r="892">
          <cell r="A892">
            <v>3375</v>
          </cell>
          <cell r="B892" t="str">
            <v xml:space="preserve">SUMINISTRO TUBERÍA HD 6" </v>
          </cell>
          <cell r="C892" t="str">
            <v>ML</v>
          </cell>
        </row>
        <row r="893">
          <cell r="A893">
            <v>3376</v>
          </cell>
          <cell r="B893" t="str">
            <v xml:space="preserve">SUMINISTRO TUBERÍA HD 8" </v>
          </cell>
          <cell r="C893" t="str">
            <v>ML</v>
          </cell>
        </row>
        <row r="894">
          <cell r="A894">
            <v>3377</v>
          </cell>
          <cell r="B894" t="str">
            <v xml:space="preserve">SUMINISTRO TUBERÍA HD 10" </v>
          </cell>
          <cell r="C894" t="str">
            <v>ML</v>
          </cell>
        </row>
        <row r="895">
          <cell r="A895">
            <v>3378</v>
          </cell>
          <cell r="B895" t="str">
            <v xml:space="preserve">SUMINISTRO TUBERÍA HD 12" </v>
          </cell>
          <cell r="C895" t="str">
            <v>ML</v>
          </cell>
        </row>
        <row r="896">
          <cell r="A896">
            <v>3379</v>
          </cell>
          <cell r="B896" t="str">
            <v xml:space="preserve">SUMINISTRO TUBERÍA HD 16" </v>
          </cell>
          <cell r="C896" t="str">
            <v>ML</v>
          </cell>
        </row>
        <row r="897">
          <cell r="A897">
            <v>3380</v>
          </cell>
          <cell r="B897" t="str">
            <v xml:space="preserve">SUMINISTRO TUBERÍA HD 18" </v>
          </cell>
          <cell r="C897" t="str">
            <v>ML</v>
          </cell>
        </row>
        <row r="898">
          <cell r="A898">
            <v>3381</v>
          </cell>
          <cell r="B898" t="str">
            <v>SUMINISTRO DE GEOTEXTIL POLIPROPILENO A = 3,80 NT 3000</v>
          </cell>
          <cell r="C898" t="str">
            <v>M2</v>
          </cell>
        </row>
        <row r="899">
          <cell r="A899">
            <v>3382</v>
          </cell>
          <cell r="B899" t="str">
            <v>GEOTEXTIL TIPO FORTEX BX-30 O SIMILAR</v>
          </cell>
          <cell r="C899" t="str">
            <v>M2</v>
          </cell>
        </row>
        <row r="900">
          <cell r="A900">
            <v>3383</v>
          </cell>
          <cell r="B900" t="str">
            <v>SUMINISTRO DE TAPA Y ARO POZO MADERPLAST D = 0,67</v>
          </cell>
          <cell r="C900" t="str">
            <v>UN</v>
          </cell>
        </row>
        <row r="901">
          <cell r="A901">
            <v>3384</v>
          </cell>
          <cell r="B901" t="str">
            <v>SUMINISTRO DE CIRCULAR  MADERPLAST D = 0,70</v>
          </cell>
          <cell r="C901" t="str">
            <v>UN</v>
          </cell>
        </row>
        <row r="902">
          <cell r="A902">
            <v>3385</v>
          </cell>
          <cell r="B902" t="str">
            <v>SUMINISTRO PASAMURO HF B X E DE 60 CM Y 16"</v>
          </cell>
          <cell r="C902" t="str">
            <v>UN</v>
          </cell>
        </row>
        <row r="904">
          <cell r="B904" t="str">
            <v>ALCANTARILLADO PLUVIAL</v>
          </cell>
        </row>
        <row r="905">
          <cell r="A905">
            <v>4100</v>
          </cell>
          <cell r="B905" t="str">
            <v>Estructura de alcantarillado</v>
          </cell>
        </row>
        <row r="906">
          <cell r="A906">
            <v>4101</v>
          </cell>
          <cell r="B906" t="str">
            <v>SOLADO DE FONDO 1500PSI e=0.005m</v>
          </cell>
          <cell r="C906" t="str">
            <v>M2</v>
          </cell>
        </row>
        <row r="907">
          <cell r="A907">
            <v>4102</v>
          </cell>
          <cell r="B907" t="str">
            <v>BASE REFORZADA POZO INSPECCIÓN D=2.00 M INCLUYE CAÑUELA EN CONCRETO Y EMBOQUILLADO REMATES</v>
          </cell>
          <cell r="C907" t="str">
            <v>UN</v>
          </cell>
        </row>
        <row r="908">
          <cell r="A908">
            <v>4103</v>
          </cell>
          <cell r="B908" t="str">
            <v>CUERPO REFORZADO POZO INSPECCIÓN D=1.2 M, H=1.0 a 2.0 M</v>
          </cell>
          <cell r="C908" t="str">
            <v>UN</v>
          </cell>
        </row>
        <row r="909">
          <cell r="A909">
            <v>4104</v>
          </cell>
          <cell r="B909" t="str">
            <v>CUERPO REFORZADO POZO INSPECCIÓN D=1.2 M, H=2.0 a 3.0 M</v>
          </cell>
          <cell r="C909" t="str">
            <v>UN</v>
          </cell>
        </row>
        <row r="910">
          <cell r="A910">
            <v>4105</v>
          </cell>
          <cell r="B910" t="str">
            <v>CUERPO REFORZADO POZO INSPECCIÓN D=1.2 M, H=3,0 a 4.0 M</v>
          </cell>
          <cell r="C910" t="str">
            <v>UN</v>
          </cell>
        </row>
        <row r="911">
          <cell r="A911">
            <v>4106</v>
          </cell>
          <cell r="B911" t="str">
            <v>CUERPO REFORZADO POZO INSPECCIÓN D=1.2 M, H=4,0 a 5.0 M</v>
          </cell>
          <cell r="C911" t="str">
            <v>UN</v>
          </cell>
        </row>
        <row r="912">
          <cell r="A912">
            <v>4107</v>
          </cell>
          <cell r="B912" t="str">
            <v>CUERPO REFORZADO POZO INSPECCIÓN D=1.2 M, H=5,0 a 6.0 M</v>
          </cell>
          <cell r="C912" t="str">
            <v>UN</v>
          </cell>
        </row>
        <row r="913">
          <cell r="A913">
            <v>4108</v>
          </cell>
          <cell r="B913" t="str">
            <v>CUERPO REFORZADO POZO INSPECCIÓN D=1.2 M, H=5,0 a 6.0 M</v>
          </cell>
          <cell r="C913" t="str">
            <v>UN</v>
          </cell>
        </row>
        <row r="914">
          <cell r="A914">
            <v>4109</v>
          </cell>
          <cell r="B914" t="str">
            <v>PELDAÑOS PARA POZO DE INSPECCION VAR 3/4 CADA 40CM</v>
          </cell>
          <cell r="C914" t="str">
            <v>UN</v>
          </cell>
        </row>
        <row r="915">
          <cell r="A915">
            <v>4110</v>
          </cell>
          <cell r="B915" t="str">
            <v xml:space="preserve">CORONA PARA POZO DE INSPECC. CONCR.  F´C=24 Mpa INST.  TAPA Y ARO </v>
          </cell>
          <cell r="C915" t="str">
            <v>UN</v>
          </cell>
        </row>
        <row r="916">
          <cell r="A916">
            <v>4111</v>
          </cell>
          <cell r="B916" t="str">
            <v xml:space="preserve">ANILLO DE CORONA PARA TRAMPA DE ARENAS CONCRETO F´C=24 Mpa CON INST. TAPA Y ARO </v>
          </cell>
          <cell r="C916" t="str">
            <v>UN</v>
          </cell>
        </row>
        <row r="917">
          <cell r="A917">
            <v>4112</v>
          </cell>
          <cell r="B917" t="str">
            <v>CONSTRUCCION CAJA INSPECCION EN CONCRETO  0,80x0,80x1,30 INCLUYE TAPA REFORZADA Y CAÑUELA</v>
          </cell>
          <cell r="C917" t="str">
            <v>UN</v>
          </cell>
        </row>
        <row r="918">
          <cell r="A918">
            <v>4113</v>
          </cell>
          <cell r="B918" t="str">
            <v>CONSTRUCCION SUMIDERO DE DIMENSIONES 2.30 X 0.60 INCLUYE REJA METALICA HF SEGÚN DISEÑOS</v>
          </cell>
          <cell r="C918" t="str">
            <v>M3</v>
          </cell>
        </row>
        <row r="919">
          <cell r="A919">
            <v>4114</v>
          </cell>
          <cell r="B919" t="str">
            <v>CONSTRUCCION SUMIDERO TRANSVERSAL DE 2.5 M3 CONCRETO</v>
          </cell>
          <cell r="C919" t="str">
            <v>M3</v>
          </cell>
        </row>
        <row r="920">
          <cell r="A920">
            <v>4115</v>
          </cell>
          <cell r="B920" t="str">
            <v xml:space="preserve">CAMA DE ARENA PARA TUBERIAS </v>
          </cell>
          <cell r="C920" t="str">
            <v>M3</v>
          </cell>
        </row>
        <row r="921">
          <cell r="A921">
            <v>4116</v>
          </cell>
          <cell r="B921" t="str">
            <v>EMPALME DE TUBERIA A POZO EXISTENTE, INCLUYE DEMOLICION Y EMBOQUILLADO</v>
          </cell>
          <cell r="C921" t="str">
            <v>UN</v>
          </cell>
        </row>
        <row r="922">
          <cell r="A922">
            <v>4117</v>
          </cell>
          <cell r="B922" t="str">
            <v>ACERO DE REFUERZO 60000 PSI</v>
          </cell>
          <cell r="C922" t="str">
            <v>KG</v>
          </cell>
        </row>
        <row r="924">
          <cell r="A924">
            <v>4200</v>
          </cell>
          <cell r="B924" t="str">
            <v>Instalación tubería y accesorios</v>
          </cell>
        </row>
        <row r="925">
          <cell r="A925">
            <v>4201</v>
          </cell>
          <cell r="B925" t="str">
            <v>INSTALACION TUBERIA PVC ALCANTARILLADO 10" TIPO NOVAFORT</v>
          </cell>
          <cell r="C925" t="str">
            <v>M</v>
          </cell>
        </row>
        <row r="926">
          <cell r="A926">
            <v>4202</v>
          </cell>
          <cell r="B926" t="str">
            <v>INSTALACION TUBERIA PVC ALCANTARILLADO 12" TIPO NOVAFORT</v>
          </cell>
          <cell r="C926" t="str">
            <v>M</v>
          </cell>
        </row>
        <row r="927">
          <cell r="A927">
            <v>4203</v>
          </cell>
          <cell r="B927" t="str">
            <v>INSTALACION TUBERIA PVC ALCANTARILLADO 14" TIPO NOVAFORT</v>
          </cell>
          <cell r="C927" t="str">
            <v>M</v>
          </cell>
        </row>
        <row r="928">
          <cell r="A928">
            <v>4204</v>
          </cell>
          <cell r="B928" t="str">
            <v>INSTALACION TUBERIA PVC ALCANTARILLADO 16" TIPO NOVAFORT</v>
          </cell>
          <cell r="C928" t="str">
            <v>M</v>
          </cell>
        </row>
        <row r="929">
          <cell r="A929">
            <v>4205</v>
          </cell>
          <cell r="B929" t="str">
            <v>INSTALACION TUBERIA PVC ALCANTARILLADO 18" TIPO NOVAFORT</v>
          </cell>
          <cell r="C929" t="str">
            <v>M</v>
          </cell>
        </row>
        <row r="930">
          <cell r="A930">
            <v>4206</v>
          </cell>
          <cell r="B930" t="str">
            <v>INSTALACION TUBERIA PVC ALCANTARILLADO 20" TIPO NOVAFORT</v>
          </cell>
          <cell r="C930" t="str">
            <v>M</v>
          </cell>
        </row>
        <row r="931">
          <cell r="A931">
            <v>4207</v>
          </cell>
          <cell r="B931" t="str">
            <v>INSTALACION TUBERIA PVC ALCANTARILLADO 24" TIPO NOVALOC</v>
          </cell>
          <cell r="C931" t="str">
            <v>M</v>
          </cell>
        </row>
        <row r="932">
          <cell r="A932">
            <v>4208</v>
          </cell>
          <cell r="B932" t="str">
            <v>INSTALACION TUBERIA PVC ALCANTARILLADO 27" TIPO NOVALOC</v>
          </cell>
          <cell r="C932" t="str">
            <v>M</v>
          </cell>
        </row>
        <row r="933">
          <cell r="A933">
            <v>4209</v>
          </cell>
          <cell r="B933" t="str">
            <v>INSTALACION TUBERIA PVC ALCANTARILLADO 30" TIPO NOVALOC</v>
          </cell>
          <cell r="C933" t="str">
            <v>M</v>
          </cell>
        </row>
        <row r="934">
          <cell r="A934">
            <v>4210</v>
          </cell>
          <cell r="B934" t="str">
            <v>INSTALACION TUBERIA PVC ALCANTARILLADO 33" TIPO NOVALOC</v>
          </cell>
          <cell r="C934" t="str">
            <v>M</v>
          </cell>
        </row>
        <row r="935">
          <cell r="A935">
            <v>4211</v>
          </cell>
          <cell r="B935" t="str">
            <v>INSTALACION TUBERIA PVC ALCANTARILLADO 36" TIPO NOVALOC</v>
          </cell>
          <cell r="C935" t="str">
            <v>M</v>
          </cell>
        </row>
        <row r="936">
          <cell r="A936">
            <v>4212</v>
          </cell>
          <cell r="B936" t="str">
            <v>INSTALACION TUBERIA PVC ALCANTARILLADO 39" TIPO NOVALOC</v>
          </cell>
          <cell r="C936" t="str">
            <v>M</v>
          </cell>
        </row>
        <row r="937">
          <cell r="A937">
            <v>4213</v>
          </cell>
          <cell r="B937" t="str">
            <v>INSTALACION TUBERIA PVC ALCANTARILLADO 42" TIPO NOVALOC</v>
          </cell>
          <cell r="C937" t="str">
            <v>M</v>
          </cell>
        </row>
        <row r="938">
          <cell r="A938">
            <v>4214</v>
          </cell>
          <cell r="B938" t="str">
            <v>INSTALACION TUBERIA PVC ALCANTARILLADO 45" TIPO NOVALOC</v>
          </cell>
          <cell r="C938" t="str">
            <v>M</v>
          </cell>
        </row>
        <row r="939">
          <cell r="A939">
            <v>4215</v>
          </cell>
          <cell r="B939" t="str">
            <v>INSTALACION TUBERIA PVC ALCANTARILLADO 48" TIPO NOVALOC</v>
          </cell>
          <cell r="C939" t="str">
            <v>M</v>
          </cell>
        </row>
        <row r="940">
          <cell r="A940">
            <v>4216</v>
          </cell>
          <cell r="B940" t="str">
            <v>INSTALACION TUBERIA PVC ALCANTARILLADO 51" TIPO NOVALOC</v>
          </cell>
          <cell r="C940" t="str">
            <v>M</v>
          </cell>
        </row>
        <row r="941">
          <cell r="A941">
            <v>4217</v>
          </cell>
          <cell r="B941" t="str">
            <v>INSTALACION TUBERIA PVC ALCANTARILLADO 54" TIPO NOVALOC</v>
          </cell>
          <cell r="C941" t="str">
            <v>M</v>
          </cell>
        </row>
        <row r="942">
          <cell r="A942">
            <v>4218</v>
          </cell>
          <cell r="B942" t="str">
            <v>INSTALACION TUBERIA PVC ALCANTARILLADO 60" TIPO NOVALOC</v>
          </cell>
          <cell r="C942" t="str">
            <v>M</v>
          </cell>
        </row>
        <row r="943">
          <cell r="A943">
            <v>4219</v>
          </cell>
          <cell r="B943" t="str">
            <v>EMPALME DE TUBERIA A POZO EXISTENTE, INCLUYE DEMOLICION Y EMBOQUILLADO</v>
          </cell>
          <cell r="C943" t="str">
            <v>UN</v>
          </cell>
        </row>
        <row r="944">
          <cell r="A944">
            <v>4220</v>
          </cell>
          <cell r="B944" t="str">
            <v xml:space="preserve"> INSTALACION VALVULA DE CHAPALETA 36" </v>
          </cell>
          <cell r="C944" t="str">
            <v>UN</v>
          </cell>
        </row>
        <row r="945">
          <cell r="A945">
            <v>4221</v>
          </cell>
          <cell r="B945" t="str">
            <v xml:space="preserve"> INSTALACION VALVULA DE CHAPALETA 38" </v>
          </cell>
          <cell r="C945" t="str">
            <v>UN</v>
          </cell>
        </row>
        <row r="946">
          <cell r="A946">
            <v>4222</v>
          </cell>
          <cell r="B946" t="str">
            <v xml:space="preserve"> INSTALACION VALVULA DE CHAPALETA 40" </v>
          </cell>
          <cell r="C946" t="str">
            <v>UN</v>
          </cell>
        </row>
        <row r="947">
          <cell r="A947">
            <v>4223</v>
          </cell>
          <cell r="B947" t="str">
            <v xml:space="preserve"> INSTALACION VALVULA DE CHAPALETA 42" </v>
          </cell>
          <cell r="C947" t="str">
            <v>UN</v>
          </cell>
        </row>
        <row r="948">
          <cell r="A948">
            <v>4224</v>
          </cell>
          <cell r="B948" t="str">
            <v xml:space="preserve"> INSTALACION VALVULA DE CHAPALETA 45" </v>
          </cell>
          <cell r="C948" t="str">
            <v>UN</v>
          </cell>
        </row>
        <row r="949">
          <cell r="A949">
            <v>4225</v>
          </cell>
          <cell r="B949" t="str">
            <v xml:space="preserve"> INSTALACION VALVULA DE CHAPALETA 48" </v>
          </cell>
          <cell r="C949" t="str">
            <v>UN</v>
          </cell>
        </row>
        <row r="950">
          <cell r="A950">
            <v>4226</v>
          </cell>
          <cell r="B950" t="str">
            <v xml:space="preserve"> INSTALACION VALVULA DE CHAPALETA 54" </v>
          </cell>
          <cell r="C950" t="str">
            <v>UN</v>
          </cell>
        </row>
        <row r="952">
          <cell r="A952">
            <v>4300</v>
          </cell>
          <cell r="B952" t="str">
            <v>Suministro tubería y accesorios</v>
          </cell>
        </row>
        <row r="953">
          <cell r="A953">
            <v>4301</v>
          </cell>
          <cell r="B953" t="str">
            <v>SUMINISTRO TUBERIA ALCANTARILLADO PVC 10" TIPO NOVAFORT</v>
          </cell>
          <cell r="C953" t="str">
            <v>ML</v>
          </cell>
        </row>
        <row r="954">
          <cell r="A954">
            <v>4302</v>
          </cell>
          <cell r="B954" t="str">
            <v>SUMINISTRO TUBERIA ALCANTARILLADO PVC 12" TIPO NOVAFORT</v>
          </cell>
          <cell r="C954" t="str">
            <v>ML</v>
          </cell>
        </row>
        <row r="955">
          <cell r="A955">
            <v>4303</v>
          </cell>
          <cell r="B955" t="str">
            <v>SUMINISTRO TUBERIA ALCANTARILLADO PVC 14" TIPO NOVAFORT</v>
          </cell>
          <cell r="C955" t="str">
            <v>ML</v>
          </cell>
        </row>
        <row r="956">
          <cell r="A956">
            <v>4304</v>
          </cell>
          <cell r="B956" t="str">
            <v>SUMINISTRO TUBERIA ALCANTARILLADO PVC 16" TIPO NOVAFORT</v>
          </cell>
          <cell r="C956" t="str">
            <v>ML</v>
          </cell>
        </row>
        <row r="957">
          <cell r="A957">
            <v>4305</v>
          </cell>
          <cell r="B957" t="str">
            <v>SUMINISTRO TUBERIA ALCANTARILLADO PVC 18" TIPO NOVAFORT</v>
          </cell>
          <cell r="C957" t="str">
            <v>ML</v>
          </cell>
        </row>
        <row r="958">
          <cell r="A958">
            <v>4306</v>
          </cell>
          <cell r="B958" t="str">
            <v>SUMINISTRO TUBERIA ALCANTARILLADO PVC 20" TIPO NOVAFORT</v>
          </cell>
          <cell r="C958" t="str">
            <v>ML</v>
          </cell>
        </row>
        <row r="959">
          <cell r="A959">
            <v>4307</v>
          </cell>
          <cell r="B959" t="str">
            <v>SUMINISTRO TUBERIA PVC ALCANTARILLADO 24" TIPO NOVAFORT</v>
          </cell>
          <cell r="C959" t="str">
            <v>ML</v>
          </cell>
        </row>
        <row r="960">
          <cell r="A960">
            <v>4308</v>
          </cell>
          <cell r="B960" t="str">
            <v>SUMINISTRO TUBERIA PVC ALCANTARILLADO 27" TIPO NOVAFORT</v>
          </cell>
          <cell r="C960" t="str">
            <v>ML</v>
          </cell>
        </row>
        <row r="961">
          <cell r="A961">
            <v>4309</v>
          </cell>
          <cell r="B961" t="str">
            <v>SUMINISTRO TUBERIA PVC ALCANTARILLADO 30" TIPO NOVAFORT</v>
          </cell>
          <cell r="C961" t="str">
            <v>ML</v>
          </cell>
        </row>
        <row r="962">
          <cell r="A962">
            <v>4310</v>
          </cell>
          <cell r="B962" t="str">
            <v>SUMINISTRO TUBERIA PVC ALCANTARILLADO 33" TIPO NOVALOC</v>
          </cell>
          <cell r="C962" t="str">
            <v>ML</v>
          </cell>
        </row>
        <row r="963">
          <cell r="A963">
            <v>4311</v>
          </cell>
          <cell r="B963" t="str">
            <v>SUMINISTRO TUBERIA PVC ALCANTARILLADO 36" TIPO NOVALOC</v>
          </cell>
          <cell r="C963" t="str">
            <v>ML</v>
          </cell>
        </row>
        <row r="964">
          <cell r="A964">
            <v>4312</v>
          </cell>
          <cell r="B964" t="str">
            <v>SUMINISTRO TUBERIA PVC ALCANTARILLADO 39" TIPO NOVALOC</v>
          </cell>
          <cell r="C964" t="str">
            <v>ML</v>
          </cell>
        </row>
        <row r="965">
          <cell r="A965">
            <v>4313</v>
          </cell>
          <cell r="B965" t="str">
            <v>SUMINISTRO TUBERIA PVC ALCANTARILLADO 42" TIPO NOVALOC</v>
          </cell>
          <cell r="C965" t="str">
            <v>ML</v>
          </cell>
        </row>
        <row r="966">
          <cell r="A966">
            <v>4314</v>
          </cell>
          <cell r="B966" t="str">
            <v>SUMINISTRO TUBERIA PVC ALCANTARILLADO 45" TIPO NOVALOC</v>
          </cell>
          <cell r="C966" t="str">
            <v>ML</v>
          </cell>
        </row>
        <row r="967">
          <cell r="A967">
            <v>4315</v>
          </cell>
          <cell r="B967" t="str">
            <v>SUMINISTRO TUBERIA PVC ALCANTARILLADO 48" TIPO NOVALOC</v>
          </cell>
          <cell r="C967" t="str">
            <v>ML</v>
          </cell>
        </row>
        <row r="968">
          <cell r="A968">
            <v>4316</v>
          </cell>
          <cell r="B968" t="str">
            <v>SUMINISTRO TUBERIA PVC ALCANTARILLADO 51" TIPO NOVALOC</v>
          </cell>
          <cell r="C968" t="str">
            <v>ML</v>
          </cell>
        </row>
        <row r="969">
          <cell r="A969">
            <v>4317</v>
          </cell>
          <cell r="B969" t="str">
            <v>SUMINISTRO TUBERIA PVC ALCANTARILLADO 54" TIPO NOVALOC</v>
          </cell>
          <cell r="C969" t="str">
            <v>ML</v>
          </cell>
        </row>
        <row r="970">
          <cell r="A970">
            <v>4318</v>
          </cell>
          <cell r="B970" t="str">
            <v>SUMINISTRO TUBERIA PVC ALCANTARILLADO 57" TIPO NOVALOC</v>
          </cell>
          <cell r="C970" t="str">
            <v>ML</v>
          </cell>
        </row>
        <row r="971">
          <cell r="A971">
            <v>4319</v>
          </cell>
          <cell r="B971" t="str">
            <v>SUMINISTRO TUBERIA PVC ALCANTARILLADO 60" TIPO NOVALOC</v>
          </cell>
          <cell r="C971" t="str">
            <v>ML</v>
          </cell>
        </row>
        <row r="972">
          <cell r="A972">
            <v>4320</v>
          </cell>
          <cell r="B972" t="str">
            <v xml:space="preserve">SUMINISTRO DE UNIONES NOVAFORT DE 10" O SIMILAR </v>
          </cell>
          <cell r="C972" t="str">
            <v>UN</v>
          </cell>
        </row>
        <row r="973">
          <cell r="A973">
            <v>4321</v>
          </cell>
          <cell r="B973" t="str">
            <v xml:space="preserve">SUMINISTRO DE UNIONES NOVAFORT DE 12" O SIMILAR </v>
          </cell>
          <cell r="C973" t="str">
            <v>UN</v>
          </cell>
        </row>
        <row r="974">
          <cell r="A974">
            <v>4322</v>
          </cell>
          <cell r="B974" t="str">
            <v xml:space="preserve">SUMINISTRO DE UNIONES NOVAFORT DE 14" O SIMILAR </v>
          </cell>
          <cell r="C974" t="str">
            <v>UN</v>
          </cell>
        </row>
        <row r="975">
          <cell r="A975">
            <v>4323</v>
          </cell>
          <cell r="B975" t="str">
            <v xml:space="preserve">SUMINISTRO DE UNIONES NOVAFORT DE 16" O SIMILAR </v>
          </cell>
          <cell r="C975" t="str">
            <v>UN</v>
          </cell>
        </row>
        <row r="976">
          <cell r="A976">
            <v>4324</v>
          </cell>
          <cell r="B976" t="str">
            <v xml:space="preserve">SUMINISTRO DE UNIONES NOVAFORT DE 18" O SIMILAR </v>
          </cell>
          <cell r="C976" t="str">
            <v>UN</v>
          </cell>
        </row>
        <row r="977">
          <cell r="A977">
            <v>4325</v>
          </cell>
          <cell r="B977" t="str">
            <v xml:space="preserve">SUMINISTRO DE UNIONES NOVAFORT DE 20" O SIMILAR </v>
          </cell>
          <cell r="C977" t="str">
            <v>UN</v>
          </cell>
        </row>
        <row r="978">
          <cell r="A978">
            <v>4326</v>
          </cell>
          <cell r="B978" t="str">
            <v xml:space="preserve">SUMINISTRO DE UNIONES NOVAFORT DE 24" O SIMILAR </v>
          </cell>
          <cell r="C978" t="str">
            <v>UN</v>
          </cell>
        </row>
        <row r="979">
          <cell r="A979">
            <v>4327</v>
          </cell>
          <cell r="B979" t="str">
            <v xml:space="preserve">SUMINISTRO DE UNIONES NOVAFORT DE 27" O SIMILAR </v>
          </cell>
          <cell r="C979" t="str">
            <v>UN</v>
          </cell>
        </row>
        <row r="980">
          <cell r="A980">
            <v>4328</v>
          </cell>
          <cell r="B980" t="str">
            <v xml:space="preserve">SUMINISTRO DE UNIONES NOVAFORT DE 30" O SIMILAR </v>
          </cell>
          <cell r="C980" t="str">
            <v>UN</v>
          </cell>
        </row>
        <row r="981">
          <cell r="A981">
            <v>4329</v>
          </cell>
          <cell r="B981" t="str">
            <v xml:space="preserve">SUMINISTRO DE UNIONES NOVALOC DE 33" O SIMILAR </v>
          </cell>
          <cell r="C981" t="str">
            <v>UN</v>
          </cell>
        </row>
        <row r="982">
          <cell r="A982">
            <v>4330</v>
          </cell>
          <cell r="B982" t="str">
            <v xml:space="preserve">SUMINISTRO DE UNIONES NOVALOC DE 36" O SIMILAR </v>
          </cell>
          <cell r="C982" t="str">
            <v>UN</v>
          </cell>
        </row>
        <row r="983">
          <cell r="A983">
            <v>4331</v>
          </cell>
          <cell r="B983" t="str">
            <v xml:space="preserve">SUMINISTRO DE UNIONES NOVALOC DE 39" O SIMILAR </v>
          </cell>
          <cell r="C983" t="str">
            <v>UN</v>
          </cell>
        </row>
        <row r="984">
          <cell r="A984">
            <v>4332</v>
          </cell>
          <cell r="B984" t="str">
            <v xml:space="preserve">SUMINISTRO DE UNIONES NOVALOC DE 42" O SIMILAR </v>
          </cell>
          <cell r="C984" t="str">
            <v>UN</v>
          </cell>
        </row>
        <row r="985">
          <cell r="A985">
            <v>4333</v>
          </cell>
          <cell r="B985" t="str">
            <v xml:space="preserve">SUMINISTRO DE UNIONES NOVALOC DE 45" O SIMILAR </v>
          </cell>
          <cell r="C985" t="str">
            <v>UN</v>
          </cell>
        </row>
        <row r="986">
          <cell r="A986">
            <v>4334</v>
          </cell>
          <cell r="B986" t="str">
            <v xml:space="preserve">SUMINISTRO DE UNIONES NOVALOC DE 48" O SIMILAR </v>
          </cell>
          <cell r="C986" t="str">
            <v>UN</v>
          </cell>
        </row>
        <row r="987">
          <cell r="A987">
            <v>4335</v>
          </cell>
          <cell r="B987" t="str">
            <v xml:space="preserve">SUMINISTRO DE UNIONES NOVALOC DE 51" O SIMILAR </v>
          </cell>
          <cell r="C987" t="str">
            <v>UN</v>
          </cell>
        </row>
        <row r="988">
          <cell r="A988">
            <v>4336</v>
          </cell>
          <cell r="B988" t="str">
            <v xml:space="preserve">SUMINISTRO DE UNIONES NOVALOC DE 54" O SIMILAR </v>
          </cell>
          <cell r="C988" t="str">
            <v>UN</v>
          </cell>
        </row>
        <row r="989">
          <cell r="A989">
            <v>4337</v>
          </cell>
          <cell r="B989" t="str">
            <v xml:space="preserve">SUMINISTRO DE UNIONES NOVALOC DE 57" O SIMILAR </v>
          </cell>
          <cell r="C989" t="str">
            <v>UN</v>
          </cell>
        </row>
        <row r="990">
          <cell r="A990">
            <v>4338</v>
          </cell>
          <cell r="B990" t="str">
            <v xml:space="preserve">SUMINISTRO DE UNIONES NOVALOC DE 60" O SIMILAR </v>
          </cell>
          <cell r="C990" t="str">
            <v>UN</v>
          </cell>
        </row>
        <row r="991">
          <cell r="A991">
            <v>4339</v>
          </cell>
          <cell r="B991" t="str">
            <v xml:space="preserve">SUMINISTRO DE HIDROSELLOS NOVAFORT DE 10" O SIMILAR </v>
          </cell>
          <cell r="C991" t="str">
            <v>UN</v>
          </cell>
        </row>
        <row r="992">
          <cell r="A992">
            <v>4340</v>
          </cell>
          <cell r="B992" t="str">
            <v xml:space="preserve">SUMINISTRO DE HIDROSELLOS NOVAFORT DE 12" O SIMILAR </v>
          </cell>
          <cell r="C992" t="str">
            <v>UN</v>
          </cell>
        </row>
        <row r="993">
          <cell r="A993">
            <v>4341</v>
          </cell>
          <cell r="B993" t="str">
            <v xml:space="preserve">SUMINISTRO DE HIDROSELLOS NOVAFORT DE 14" O SIMILAR </v>
          </cell>
          <cell r="C993" t="str">
            <v>UN</v>
          </cell>
        </row>
        <row r="994">
          <cell r="A994">
            <v>4342</v>
          </cell>
          <cell r="B994" t="str">
            <v xml:space="preserve">SUMINISTRO DE HIDROSELLOS NOVAFORT DE 16" O SIMILAR </v>
          </cell>
          <cell r="C994" t="str">
            <v>UN</v>
          </cell>
        </row>
        <row r="995">
          <cell r="A995">
            <v>4343</v>
          </cell>
          <cell r="B995" t="str">
            <v xml:space="preserve">SUMINISTRO DE HIDROSELLOS NOVAFORT DE 18" O SIMILAR </v>
          </cell>
          <cell r="C995" t="str">
            <v>UN</v>
          </cell>
        </row>
        <row r="996">
          <cell r="A996">
            <v>4344</v>
          </cell>
          <cell r="B996" t="str">
            <v xml:space="preserve">SUMINISTRO DE HIDROSELLOS NOVAFORT DE 20" O SIMILAR </v>
          </cell>
          <cell r="C996" t="str">
            <v>UN</v>
          </cell>
        </row>
        <row r="997">
          <cell r="A997">
            <v>4345</v>
          </cell>
          <cell r="B997" t="str">
            <v xml:space="preserve">SUMINISTRO DE HIDROSELLOS NOVAFORT DE 24" O SIMILAR </v>
          </cell>
          <cell r="C997" t="str">
            <v>UN</v>
          </cell>
        </row>
        <row r="998">
          <cell r="A998">
            <v>4346</v>
          </cell>
          <cell r="B998" t="str">
            <v xml:space="preserve">SUMINISTRO DE HIDROSELLOS NOVAFORT DE 27" O SIMILAR </v>
          </cell>
          <cell r="C998" t="str">
            <v>UN</v>
          </cell>
        </row>
        <row r="999">
          <cell r="A999">
            <v>4347</v>
          </cell>
          <cell r="B999" t="str">
            <v xml:space="preserve">SUMINISTRO DE HIDROSELLOS NOVAFORT DE 30" O SIMILAR </v>
          </cell>
          <cell r="C999" t="str">
            <v>UN</v>
          </cell>
        </row>
        <row r="1000">
          <cell r="A1000">
            <v>4348</v>
          </cell>
          <cell r="B1000" t="str">
            <v xml:space="preserve">SUMINISTRO DE HIDROSELLOS NOVALOC DE 33" O SIMILAR </v>
          </cell>
          <cell r="C1000" t="str">
            <v>UN</v>
          </cell>
        </row>
        <row r="1001">
          <cell r="A1001">
            <v>4349</v>
          </cell>
          <cell r="B1001" t="str">
            <v xml:space="preserve">SUMINISTRO DE HIDROSELLOS NOVALOC DE 36" O SIMILAR </v>
          </cell>
          <cell r="C1001" t="str">
            <v>UN</v>
          </cell>
        </row>
        <row r="1002">
          <cell r="A1002">
            <v>4350</v>
          </cell>
          <cell r="B1002" t="str">
            <v xml:space="preserve">SUMINISTRO DE HIDROSELLOS NOVALOC DE 39" O SIMILAR </v>
          </cell>
          <cell r="C1002" t="str">
            <v>UN</v>
          </cell>
        </row>
        <row r="1003">
          <cell r="A1003">
            <v>4351</v>
          </cell>
          <cell r="B1003" t="str">
            <v xml:space="preserve">SUMINISTRO DE HIDROSELLOS NOVALOC DE 42" O SIMILAR </v>
          </cell>
          <cell r="C1003" t="str">
            <v>UN</v>
          </cell>
        </row>
        <row r="1004">
          <cell r="A1004">
            <v>4352</v>
          </cell>
          <cell r="B1004" t="str">
            <v xml:space="preserve">SUMINISTRO DE HIDROSELLOS NOVALOC DE 45" O SIMILAR </v>
          </cell>
          <cell r="C1004" t="str">
            <v>UN</v>
          </cell>
        </row>
        <row r="1005">
          <cell r="A1005">
            <v>4353</v>
          </cell>
          <cell r="B1005" t="str">
            <v xml:space="preserve">SUMINISTRO DE HIDROSELLOS NOVALOC DE 48" O SIMILAR </v>
          </cell>
          <cell r="C1005" t="str">
            <v>UN</v>
          </cell>
        </row>
        <row r="1006">
          <cell r="A1006">
            <v>4354</v>
          </cell>
          <cell r="B1006" t="str">
            <v xml:space="preserve">SUMINISTRO DE HIDROSELLOS NOVALOC DE 51" O SIMILAR </v>
          </cell>
          <cell r="C1006" t="str">
            <v>UN</v>
          </cell>
        </row>
        <row r="1007">
          <cell r="A1007">
            <v>4355</v>
          </cell>
          <cell r="B1007" t="str">
            <v xml:space="preserve">SUMINISTRO DE HIDROSELLOS NOVALOC DE 54" O SIMILAR </v>
          </cell>
          <cell r="C1007" t="str">
            <v>UN</v>
          </cell>
        </row>
        <row r="1008">
          <cell r="A1008">
            <v>4356</v>
          </cell>
          <cell r="B1008" t="str">
            <v xml:space="preserve">SUMINISTRO DE HIDROSELLOS NOVALOC DE 60" O SIMILAR </v>
          </cell>
          <cell r="C1008" t="str">
            <v>UN</v>
          </cell>
        </row>
        <row r="1009">
          <cell r="A1009">
            <v>4357</v>
          </cell>
          <cell r="B1009" t="str">
            <v>REJA DESMONTABLE EN HF DE DIMENSIONES 0,40 x 0,90 CON MARCO Y CONTRAMARCO</v>
          </cell>
          <cell r="C1009" t="str">
            <v>UN</v>
          </cell>
        </row>
        <row r="1010">
          <cell r="A1010">
            <v>4358</v>
          </cell>
          <cell r="B1010" t="str">
            <v>SUMINISTRO DE TAPA Y ARO EN FERROCONCRETO D=0,60</v>
          </cell>
          <cell r="C1010" t="str">
            <v>UN</v>
          </cell>
        </row>
        <row r="1011">
          <cell r="A1011">
            <v>4359</v>
          </cell>
          <cell r="B1011" t="str">
            <v>SUMINISTRO KIT SILLA YEE 8x6" INCLUYE ABRAZADERAS EMPAQUE Y ADHESIVO</v>
          </cell>
          <cell r="C1011" t="str">
            <v>UN</v>
          </cell>
        </row>
        <row r="1012">
          <cell r="A1012">
            <v>4360</v>
          </cell>
          <cell r="B1012" t="str">
            <v>SUMINISTRO KIT SILLA YEE 10x6" INCLUYE ABRAZADERAS EMPAQUE Y ADHESIVO</v>
          </cell>
          <cell r="C1012" t="str">
            <v>UN</v>
          </cell>
        </row>
        <row r="1013">
          <cell r="A1013">
            <v>4361</v>
          </cell>
          <cell r="B1013" t="str">
            <v>SUMINISTRO KIT SILLA YEE 12x6" INCLUYE ABRAZADERAS EMPAQUE Y ADHESIVO</v>
          </cell>
          <cell r="C1013" t="str">
            <v>UN</v>
          </cell>
        </row>
        <row r="1014">
          <cell r="A1014">
            <v>4362</v>
          </cell>
          <cell r="B1014" t="str">
            <v>SUMINISTRO DE GEOTEXTIL POLIPROPILENO A = 3,80 NT 3000</v>
          </cell>
          <cell r="C1014" t="str">
            <v>M2</v>
          </cell>
        </row>
        <row r="1015">
          <cell r="A1015">
            <v>4363</v>
          </cell>
          <cell r="B1015" t="str">
            <v>SUMINISTRO VALVULA DE CHAPALETA 36"</v>
          </cell>
          <cell r="C1015" t="str">
            <v xml:space="preserve"> UN </v>
          </cell>
        </row>
        <row r="1016">
          <cell r="A1016">
            <v>4364</v>
          </cell>
          <cell r="B1016" t="str">
            <v xml:space="preserve">SUMINISTRO VALVULA DE CHAPALETA 38" </v>
          </cell>
          <cell r="C1016" t="str">
            <v xml:space="preserve"> UN </v>
          </cell>
        </row>
        <row r="1017">
          <cell r="A1017">
            <v>4365</v>
          </cell>
          <cell r="B1017" t="str">
            <v xml:space="preserve">SUMINISTRO VALVULA DE CHAPALETA 40" </v>
          </cell>
          <cell r="C1017" t="str">
            <v xml:space="preserve"> UN </v>
          </cell>
        </row>
        <row r="1018">
          <cell r="A1018">
            <v>4366</v>
          </cell>
          <cell r="B1018" t="str">
            <v xml:space="preserve">SUMINISTRO VALVULA DE CHAPALETA 42" </v>
          </cell>
          <cell r="C1018" t="str">
            <v xml:space="preserve"> UN </v>
          </cell>
        </row>
        <row r="1019">
          <cell r="A1019">
            <v>4367</v>
          </cell>
          <cell r="B1019" t="str">
            <v xml:space="preserve">INSTALACION VALVULA DE CHAPALETA 45" </v>
          </cell>
          <cell r="C1019" t="str">
            <v xml:space="preserve"> UN </v>
          </cell>
        </row>
        <row r="1020">
          <cell r="A1020">
            <v>4368</v>
          </cell>
          <cell r="B1020" t="str">
            <v xml:space="preserve">INSTALACION VALVULA DE CHAPALETA 48" </v>
          </cell>
          <cell r="C1020" t="str">
            <v xml:space="preserve"> UN </v>
          </cell>
        </row>
        <row r="1021">
          <cell r="A1021">
            <v>4369</v>
          </cell>
          <cell r="B1021" t="str">
            <v xml:space="preserve">INSTALACION VALVULA DE CHAPALETA 54" </v>
          </cell>
          <cell r="C1021" t="str">
            <v xml:space="preserve"> UN </v>
          </cell>
        </row>
        <row r="1022">
          <cell r="A1022">
            <v>4370</v>
          </cell>
          <cell r="B1022" t="str">
            <v>SUMINISTRO DE ACCESORIOS VARIOS</v>
          </cell>
          <cell r="C1022" t="str">
            <v>GLB</v>
          </cell>
        </row>
        <row r="1023">
          <cell r="A1023">
            <v>4371</v>
          </cell>
          <cell r="B1023" t="str">
            <v>SUMINISTRO DE TAPA Y ARO POZO MADERPLAST D = 0,67</v>
          </cell>
          <cell r="C1023" t="str">
            <v>UN</v>
          </cell>
        </row>
        <row r="1024">
          <cell r="A1024">
            <v>4372</v>
          </cell>
          <cell r="B1024" t="str">
            <v>SUMINISTRO DE CIRCULAR  MADERPLAST D = 0,70</v>
          </cell>
          <cell r="C1024" t="str">
            <v>UN</v>
          </cell>
        </row>
        <row r="1027">
          <cell r="B1027" t="str">
            <v>OBRAS DE URBANISMO</v>
          </cell>
        </row>
        <row r="1028">
          <cell r="A1028">
            <v>5000</v>
          </cell>
          <cell r="B1028" t="str">
            <v>OBRA CIVIL COMPLEMENTARIA</v>
          </cell>
        </row>
        <row r="1029">
          <cell r="A1029">
            <v>5001</v>
          </cell>
          <cell r="B1029" t="str">
            <v xml:space="preserve">BASE GRANULAR MOPT COMPACTADA EN CAPAS DE 10CM </v>
          </cell>
          <cell r="C1029" t="str">
            <v>M3</v>
          </cell>
        </row>
        <row r="1030">
          <cell r="A1030">
            <v>5002</v>
          </cell>
          <cell r="B1030" t="str">
            <v xml:space="preserve">SUB BASE GRANULAR MOPT COMPACTADA EN CAPAS DE 10CM </v>
          </cell>
          <cell r="C1030" t="str">
            <v>M3</v>
          </cell>
        </row>
        <row r="1031">
          <cell r="A1031">
            <v>5003</v>
          </cell>
          <cell r="B1031" t="str">
            <v>REPOSICIÓN LOSAS DE CONCRETO RÍGIDO 3000 PSI E= 0,15 INCLUYE REFUERZO Y JUNTAS EN LIGA ASFALTICA</v>
          </cell>
          <cell r="C1031" t="str">
            <v>M2</v>
          </cell>
        </row>
        <row r="1032">
          <cell r="A1032">
            <v>5004</v>
          </cell>
          <cell r="B1032" t="str">
            <v>CONSTRUCCION PAVIMENTO RIGIDO 3000 PSI  E= 0,20 INCLUYE REFUERZO Y JUNTAS EN ASFALTO</v>
          </cell>
          <cell r="C1032" t="str">
            <v>M2</v>
          </cell>
        </row>
        <row r="1033">
          <cell r="A1033">
            <v>5005</v>
          </cell>
          <cell r="B1033" t="str">
            <v>CONSTRUCCION PAVIMENTO RIGIDO 3500 PSI   E= 0,20 INCLUYE REFUERZO Y JUNTAS EN ASFALTO</v>
          </cell>
          <cell r="C1033" t="str">
            <v>M2</v>
          </cell>
        </row>
        <row r="1034">
          <cell r="A1034">
            <v>5006</v>
          </cell>
          <cell r="B1034" t="str">
            <v xml:space="preserve">PAVIMENTO EN CONCRETO ASFALTICO e=0.20 </v>
          </cell>
          <cell r="C1034" t="str">
            <v>M2</v>
          </cell>
        </row>
        <row r="1035">
          <cell r="A1035">
            <v>5007</v>
          </cell>
          <cell r="B1035" t="str">
            <v xml:space="preserve">CONSTRUCCION ANDEN EN CONCRETO f´c=21Mpa e=0.10 </v>
          </cell>
          <cell r="C1035" t="str">
            <v>M2</v>
          </cell>
        </row>
        <row r="1036">
          <cell r="A1036">
            <v>5008</v>
          </cell>
          <cell r="B1036" t="str">
            <v>CONSTRUCCION SARDINEL EN CONCRETO 3000psi 0.12*0.20M. INCLUYE REFUERZO</v>
          </cell>
          <cell r="C1036" t="str">
            <v>M</v>
          </cell>
        </row>
        <row r="1037">
          <cell r="A1037">
            <v>5009</v>
          </cell>
          <cell r="B1037" t="str">
            <v>PISO CON ACABADOS EN GRAVILLA LAVADA Y GRES</v>
          </cell>
          <cell r="C1037" t="str">
            <v>M2</v>
          </cell>
        </row>
        <row r="1038">
          <cell r="A1038">
            <v>5010</v>
          </cell>
          <cell r="B1038" t="str">
            <v>CONSTRUCCIÓN DE CAJA EN CONCRETO REFORZADO PARA VÁLVULAS 3000 PSI e=0,15 S 1x1x1 LIBRE</v>
          </cell>
          <cell r="C1038" t="str">
            <v>UN</v>
          </cell>
        </row>
        <row r="1039">
          <cell r="A1039">
            <v>5011</v>
          </cell>
          <cell r="B1039" t="str">
            <v xml:space="preserve">ASEGURAMIENTO DE POSTES </v>
          </cell>
          <cell r="C1039" t="str">
            <v>UN</v>
          </cell>
        </row>
        <row r="1040">
          <cell r="A1040">
            <v>5012</v>
          </cell>
          <cell r="B1040" t="str">
            <v>CAMA DE ARENA PARA TUBERÍAS</v>
          </cell>
          <cell r="C1040" t="str">
            <v>M3</v>
          </cell>
        </row>
        <row r="1041">
          <cell r="A1041">
            <v>5013</v>
          </cell>
          <cell r="B1041" t="str">
            <v>BASE MATERIAL GRANULAR PARA CIMENTACIÓN</v>
          </cell>
          <cell r="C1041" t="str">
            <v>M3</v>
          </cell>
        </row>
        <row r="1042">
          <cell r="A1042">
            <v>5014</v>
          </cell>
          <cell r="B1042" t="str">
            <v>ENCAMADO EN CONCRETO DE 2000 PSI</v>
          </cell>
          <cell r="C1042" t="str">
            <v>M3</v>
          </cell>
        </row>
        <row r="1043">
          <cell r="A1043">
            <v>5015</v>
          </cell>
          <cell r="B1043" t="str">
            <v xml:space="preserve">REFUERZO EN MALLA PARA PROTECCIÓN DE UNIONES </v>
          </cell>
          <cell r="C1043" t="str">
            <v>UN</v>
          </cell>
        </row>
        <row r="1044">
          <cell r="A1044">
            <v>5016</v>
          </cell>
          <cell r="B1044" t="str">
            <v>INSTALACIÓN GEOTEXTIL POLIPROPILENO A = 3,80 NT 3000</v>
          </cell>
          <cell r="C1044" t="str">
            <v>ML</v>
          </cell>
        </row>
        <row r="1045">
          <cell r="A1045">
            <v>5017</v>
          </cell>
          <cell r="B1045" t="str">
            <v>PISO CON ACABADOS EN TABLETA DE GRESS 25x25</v>
          </cell>
          <cell r="C1045" t="str">
            <v>M2</v>
          </cell>
        </row>
        <row r="1046">
          <cell r="A1046">
            <v>5018</v>
          </cell>
          <cell r="B1046" t="str">
            <v>LLENOS LATERALES ZANJA Y LECHOS CON ARENA</v>
          </cell>
          <cell r="C1046" t="str">
            <v>M3</v>
          </cell>
        </row>
        <row r="1047">
          <cell r="A1047">
            <v>5019</v>
          </cell>
          <cell r="B1047" t="str">
            <v xml:space="preserve">PROTECIONES EN PIEDRA PEGADA Y CONCRETO CAUCES </v>
          </cell>
          <cell r="C1047" t="str">
            <v>M2</v>
          </cell>
        </row>
        <row r="1048">
          <cell r="A1048">
            <v>5020</v>
          </cell>
          <cell r="B1048" t="str">
            <v>PAVIMENTO EN CONCRETO DE 3000 psi e=0.2 M TODO COSTO</v>
          </cell>
          <cell r="C1048" t="str">
            <v>M2</v>
          </cell>
        </row>
        <row r="1049">
          <cell r="A1049">
            <v>5021</v>
          </cell>
          <cell r="B1049" t="str">
            <v xml:space="preserve">CONSTRUCCIÓN CUNETA O PAVIMENTO RIGIDO f´c=21 MPa e=0.20 INCLUYE REFUERZO Y JUNTAS EN ASFALTO </v>
          </cell>
          <cell r="C1049" t="str">
            <v xml:space="preserve"> M2 </v>
          </cell>
        </row>
        <row r="1050">
          <cell r="A1050">
            <v>5022</v>
          </cell>
          <cell r="B1050" t="str">
            <v>CONCRETO PARA ANCLAJES Y OBRA MENOR</v>
          </cell>
          <cell r="C1050" t="str">
            <v xml:space="preserve"> M3</v>
          </cell>
        </row>
        <row r="1051">
          <cell r="A1051">
            <v>5023</v>
          </cell>
          <cell r="B1051" t="str">
            <v>CONSTRUCCIÓN DE CAJA EN CONCRETO REFORZADO PARA MACROMEDIDOR 3000 PSI 2,50 M3 e=0,15  3,20 x 1,30 x 1,50 Y 180 KG REF INCLUYE TAPA DE SEGURIDAD HD 0,60 Ø</v>
          </cell>
          <cell r="C1051" t="str">
            <v>UN</v>
          </cell>
        </row>
        <row r="1052">
          <cell r="A1052">
            <v>5024</v>
          </cell>
          <cell r="B1052" t="str">
            <v>CONSTRUCCIÓN DE CAJA EN CONCRETO REFORZADO PARA VENTOSAS 1,11 M3 CONCRETO DE 3000 PSI e=0,15 1x1x1 LIBRE, 36 KG REFUERZO</v>
          </cell>
          <cell r="C1052" t="str">
            <v>UN</v>
          </cell>
        </row>
        <row r="1053">
          <cell r="A1053">
            <v>5025</v>
          </cell>
          <cell r="B1053" t="str">
            <v>MATERIAL GRANULAR PARA SUBDREN INCLUYE FILTROS</v>
          </cell>
          <cell r="C1053" t="str">
            <v>M3</v>
          </cell>
        </row>
        <row r="1054">
          <cell r="A1054">
            <v>5026</v>
          </cell>
          <cell r="B1054" t="str">
            <v>SUMINISTRO E INSTALACIÓN DE GEOTEXTIL TIPO FORTEX BX 30 O SIMILAR</v>
          </cell>
          <cell r="C1054" t="str">
            <v>M2</v>
          </cell>
        </row>
        <row r="1056">
          <cell r="A1056">
            <v>6000</v>
          </cell>
          <cell r="B1056" t="str">
            <v>SEGURIDAD INDUSTRIAL Y SOCIALIZACIÓN DEL PROYECTO</v>
          </cell>
        </row>
        <row r="1057">
          <cell r="A1057">
            <v>6001</v>
          </cell>
          <cell r="B1057" t="str">
            <v>SEGURIDAD INDUSTRIAL Y SOCIALIZACIÓN DEL PROYECTO</v>
          </cell>
          <cell r="C1057" t="str">
            <v>GLB</v>
          </cell>
        </row>
        <row r="1058">
          <cell r="A1058">
            <v>6002</v>
          </cell>
          <cell r="B1058" t="str">
            <v xml:space="preserve">ADQUISICIÓN TERRENOS Y/O NEGOCIACIONES DE SERVIDUMBRE </v>
          </cell>
          <cell r="C1058" t="str">
            <v>GLB</v>
          </cell>
        </row>
        <row r="1060">
          <cell r="A1060">
            <v>7000</v>
          </cell>
          <cell r="B1060" t="str">
            <v>OBRAS CIVILES</v>
          </cell>
        </row>
        <row r="1061">
          <cell r="A1061">
            <v>7001</v>
          </cell>
          <cell r="B1061" t="str">
            <v>REPLANTEO, DESCAPOTE Y LIMPIEZA DEL TERRENO</v>
          </cell>
          <cell r="C1061" t="str">
            <v>M2</v>
          </cell>
        </row>
        <row r="1062">
          <cell r="A1062">
            <v>7002</v>
          </cell>
          <cell r="B1062" t="str">
            <v>EXCAVACIONES CON MÁQUINA  EN TERRENO SATURADO, INCLUYE ENTIBADOS DE CONTROL NECESARIOS</v>
          </cell>
          <cell r="C1062" t="str">
            <v>M3</v>
          </cell>
        </row>
        <row r="1063">
          <cell r="A1063">
            <v>7003</v>
          </cell>
          <cell r="B1063" t="str">
            <v>BOMBEO PERMANENTE DE AGUA DE ALTO VOLÚMEN HASTA 4"</v>
          </cell>
          <cell r="C1063" t="str">
            <v>DÍA</v>
          </cell>
        </row>
        <row r="1064">
          <cell r="A1064">
            <v>7004</v>
          </cell>
          <cell r="B1064" t="str">
            <v>BOMBEO PERMANENTE DE AGUA DE ALTO VOLÚMEN HASTA 6"</v>
          </cell>
          <cell r="C1064" t="str">
            <v>DÍA</v>
          </cell>
        </row>
        <row r="1065">
          <cell r="A1065">
            <v>7005</v>
          </cell>
          <cell r="B1065" t="str">
            <v>CAMAS DE PIEDRA PARA MEJORAMIENTO RASANTE</v>
          </cell>
          <cell r="C1065" t="str">
            <v>M3</v>
          </cell>
        </row>
        <row r="1066">
          <cell r="A1066">
            <v>7006</v>
          </cell>
          <cell r="B1066" t="str">
            <v>SOLADOS EN CONCRETO POBRE</v>
          </cell>
          <cell r="C1066" t="str">
            <v>M2</v>
          </cell>
        </row>
        <row r="1067">
          <cell r="A1067">
            <v>7007</v>
          </cell>
          <cell r="B1067" t="str">
            <v>CONCRETO CICLÓPEO PARA CIMENTACIONES</v>
          </cell>
          <cell r="C1067" t="str">
            <v>M3</v>
          </cell>
        </row>
        <row r="1068">
          <cell r="A1068">
            <v>7008</v>
          </cell>
          <cell r="B1068" t="str">
            <v>CONCRETO ESTRUCTURAL DE PLACAS CONTRAPISO</v>
          </cell>
          <cell r="C1068" t="str">
            <v>M3</v>
          </cell>
        </row>
        <row r="1069">
          <cell r="A1069">
            <v>7009</v>
          </cell>
          <cell r="B1069" t="str">
            <v>CONCRETO ESTRUCTURAL DE MUROS A LA VISTA</v>
          </cell>
          <cell r="C1069" t="str">
            <v>M3</v>
          </cell>
        </row>
        <row r="1070">
          <cell r="A1070">
            <v>7010</v>
          </cell>
          <cell r="B1070" t="str">
            <v xml:space="preserve">CONCRETO VISTO DE PLACAS DE ENTREPISO O CUBIERTA Y  VIGA AÉREA </v>
          </cell>
          <cell r="C1070" t="str">
            <v>M3</v>
          </cell>
        </row>
        <row r="1071">
          <cell r="A1071">
            <v>7011</v>
          </cell>
          <cell r="B1071" t="str">
            <v>CONCRETO ESTRUCTURAL PARA COLUMNAS A LA VISTA</v>
          </cell>
          <cell r="C1071" t="str">
            <v>M3</v>
          </cell>
        </row>
        <row r="1072">
          <cell r="A1072">
            <v>7012</v>
          </cell>
          <cell r="B1072" t="str">
            <v>CONCRETO PARA VIGAS O CINTAS DE AMARRE A LA VISTA</v>
          </cell>
          <cell r="C1072" t="str">
            <v>M3</v>
          </cell>
        </row>
        <row r="1073">
          <cell r="A1073">
            <v>7013</v>
          </cell>
          <cell r="B1073" t="str">
            <v>CINTA SELLO DE PVC DE 20 CM PARA JUNTAS DE CONSTRUCCIÓN</v>
          </cell>
          <cell r="C1073" t="str">
            <v>M</v>
          </cell>
        </row>
        <row r="1074">
          <cell r="A1074">
            <v>7014</v>
          </cell>
          <cell r="B1074" t="str">
            <v>HIERRO DE REFUERZO FIGURADO DE 60000 PSI</v>
          </cell>
          <cell r="C1074" t="str">
            <v>KG</v>
          </cell>
        </row>
        <row r="1075">
          <cell r="A1075">
            <v>7015</v>
          </cell>
          <cell r="B1075" t="str">
            <v>MAMPOSTERÍA EN BLOQUE DE CEMENTO 15 CM VISTO X 2 CARAS</v>
          </cell>
          <cell r="C1075" t="str">
            <v>M2</v>
          </cell>
        </row>
        <row r="1076">
          <cell r="A1076">
            <v>7016</v>
          </cell>
          <cell r="B1076" t="str">
            <v>MAMPOSTERÍA EN BLOQUE DE CEMENTO CALADO VISTO X 2 CARAS</v>
          </cell>
          <cell r="C1076" t="str">
            <v>M2</v>
          </cell>
        </row>
        <row r="1077">
          <cell r="A1077">
            <v>7017</v>
          </cell>
          <cell r="B1077" t="str">
            <v>PISOS EN BALDOSIN DE GRES ANTIDESLIZANTE, INCLUYE ALISTADO</v>
          </cell>
          <cell r="C1077" t="str">
            <v>M2</v>
          </cell>
        </row>
        <row r="1078">
          <cell r="A1078">
            <v>7018</v>
          </cell>
          <cell r="B1078" t="str">
            <v>GUARDAESCOBAS EN TABLETA DE GRES DE 10 CM</v>
          </cell>
          <cell r="C1078" t="str">
            <v>M</v>
          </cell>
        </row>
        <row r="1079">
          <cell r="A1079">
            <v>7019</v>
          </cell>
          <cell r="B1079" t="str">
            <v>ALFAGIAS O DINTELES EN CONCRETO A LA VISTA</v>
          </cell>
          <cell r="C1079" t="str">
            <v>M</v>
          </cell>
        </row>
        <row r="1080">
          <cell r="A1080">
            <v>7020</v>
          </cell>
          <cell r="B1080" t="str">
            <v>REMATE DE FILOS O DILATACIONES EN CONCRETO O MAMPOSTERIA</v>
          </cell>
          <cell r="C1080" t="str">
            <v>M</v>
          </cell>
        </row>
        <row r="1081">
          <cell r="A1081">
            <v>7021</v>
          </cell>
          <cell r="B1081" t="str">
            <v>PUERTAS DOBLES 1,8 M EN LÁMINA ACANALADA C-20 CON CERRADURA</v>
          </cell>
          <cell r="C1081" t="str">
            <v>UN</v>
          </cell>
        </row>
        <row r="1082">
          <cell r="A1082">
            <v>7022</v>
          </cell>
          <cell r="B1082" t="str">
            <v>PINTURA SOBRE MURO DE MAMPOSTERIA A LA VISTA O CONCRETO</v>
          </cell>
          <cell r="C1082" t="str">
            <v>M2</v>
          </cell>
        </row>
        <row r="1083">
          <cell r="A1083">
            <v>7023</v>
          </cell>
          <cell r="B1083" t="str">
            <v>IMPERMEABILIZACIÓN DE CUBIERTAS EN CONCRETO</v>
          </cell>
          <cell r="C1083" t="str">
            <v>M2</v>
          </cell>
        </row>
        <row r="1084">
          <cell r="A1084">
            <v>7024</v>
          </cell>
          <cell r="B1084" t="str">
            <v>CERRAMIENTO EN MALLA ESLABONADA REVESTIDA DE 1 M DE ALTURA, POSTES CON TUBO HG DE 2.5" PINTADOS, 7 HILOS DE ALAMPÚA REVESTIDO, CACHO DOBLE DE VENADO CON TAPONES Y MALLA CONCERTINA INOXIDABLE DE 18" FIJADA CON GRAPAS.</v>
          </cell>
          <cell r="C1084" t="str">
            <v>M</v>
          </cell>
        </row>
        <row r="1085">
          <cell r="A1085">
            <v>7025</v>
          </cell>
          <cell r="B1085" t="str">
            <v>PORTÓN DOBLE EN TUBERÍA, LÁMINA Y MALLA ESLABONADA CON PASADORES Y CANDADOS PARA EL CERRAMIENTO</v>
          </cell>
          <cell r="C1085" t="str">
            <v>UND</v>
          </cell>
        </row>
        <row r="1086">
          <cell r="A1086">
            <v>7026</v>
          </cell>
          <cell r="B1086" t="str">
            <v>POZO COMPLETO EN CONCRETO DE 5 M INCLUYE TAPA</v>
          </cell>
          <cell r="C1086" t="str">
            <v>UND</v>
          </cell>
        </row>
        <row r="1087">
          <cell r="A1087">
            <v>7027</v>
          </cell>
          <cell r="B1087" t="str">
            <v>SUMINISTRO E INSTALACIÓN TUBERÍA GRP 1400 INCLUYE UNIONES DE EXTREMOS</v>
          </cell>
          <cell r="C1087" t="str">
            <v>M</v>
          </cell>
        </row>
        <row r="1088">
          <cell r="A1088">
            <v>7028</v>
          </cell>
          <cell r="B1088" t="str">
            <v>RELLENOS CON MATERIAL DE PRESTAMO COMÚN</v>
          </cell>
          <cell r="C1088" t="str">
            <v>M3</v>
          </cell>
        </row>
        <row r="1089">
          <cell r="A1089">
            <v>7029</v>
          </cell>
          <cell r="B1089" t="str">
            <v>RELLENOS CON MATERIAL PARA CAMAS DE ARENA SUELTA</v>
          </cell>
          <cell r="C1089" t="str">
            <v>M3</v>
          </cell>
        </row>
        <row r="1090">
          <cell r="A1090">
            <v>7030</v>
          </cell>
          <cell r="B1090" t="str">
            <v>RELLENOS CON MATERIAL TIPO SUBBASE GRANULAR</v>
          </cell>
          <cell r="C1090" t="str">
            <v>M3</v>
          </cell>
        </row>
        <row r="1091">
          <cell r="A1091">
            <v>7031</v>
          </cell>
          <cell r="B1091" t="str">
            <v>RELLENOS CON MATERIAL TIPO BASE GRANULAR</v>
          </cell>
          <cell r="C1091" t="str">
            <v>M3</v>
          </cell>
        </row>
        <row r="1092">
          <cell r="A1092">
            <v>7032</v>
          </cell>
          <cell r="B1092" t="str">
            <v>RETIRO DE MATERIAL EXCEDENTE Y ESCOMBROS EN VOLQUETA</v>
          </cell>
          <cell r="C1092" t="str">
            <v>M3</v>
          </cell>
        </row>
        <row r="1093">
          <cell r="A1093">
            <v>7033</v>
          </cell>
          <cell r="B1093" t="str">
            <v>GEOTEXTIL NO TEJIDO PARA ESTABILIZACIÓN</v>
          </cell>
          <cell r="C1093" t="str">
            <v>M2</v>
          </cell>
        </row>
        <row r="1094">
          <cell r="A1094">
            <v>7034</v>
          </cell>
          <cell r="B1094" t="str">
            <v>GEOTEXTIL TEJIDO PARA REFUERZO RASANTE</v>
          </cell>
          <cell r="C1094" t="str">
            <v>M2</v>
          </cell>
        </row>
        <row r="1095">
          <cell r="A1095">
            <v>7035</v>
          </cell>
          <cell r="B1095" t="str">
            <v>PAVIMENTOS EN CONCRETO DE 3000 PSI DE 20 CM DE ESPESOR</v>
          </cell>
          <cell r="C1095" t="str">
            <v>M2</v>
          </cell>
        </row>
        <row r="1096">
          <cell r="A1096">
            <v>7036</v>
          </cell>
          <cell r="B1096" t="str">
            <v>ANDENES EN CONCRETO DE 3000 PSI DE 10 CM DE ESPESOR</v>
          </cell>
          <cell r="C1096" t="str">
            <v>M2</v>
          </cell>
        </row>
        <row r="1097">
          <cell r="A1097">
            <v>7037</v>
          </cell>
          <cell r="B1097" t="str">
            <v>BORDILLOS EN CONCRETO DE 3000 PSI DE 15*20 CM</v>
          </cell>
          <cell r="C1097" t="str">
            <v>M</v>
          </cell>
        </row>
        <row r="1098">
          <cell r="A1098">
            <v>7038</v>
          </cell>
          <cell r="B1098" t="str">
            <v>CONSTRUCCIÓN CUNETA EN CONCRETO 0,60x0,80 26 M3</v>
          </cell>
          <cell r="C1098" t="str">
            <v>ML</v>
          </cell>
        </row>
        <row r="1099">
          <cell r="A1099">
            <v>7039</v>
          </cell>
          <cell r="B1099" t="str">
            <v>ACERO DE REFUERZO 60000 PSI CUNETA</v>
          </cell>
          <cell r="C1099" t="str">
            <v>KG</v>
          </cell>
        </row>
      </sheetData>
      <sheetData sheetId="3">
        <row r="4">
          <cell r="A4">
            <v>100</v>
          </cell>
          <cell r="B4" t="str">
            <v>PERSONAL PROFESIONAL</v>
          </cell>
        </row>
        <row r="5">
          <cell r="A5">
            <v>101</v>
          </cell>
          <cell r="B5" t="str">
            <v>INGENIERO CIVIL ESPECIALISTA (Director de Proyecto)</v>
          </cell>
          <cell r="C5" t="str">
            <v xml:space="preserve">MES </v>
          </cell>
        </row>
        <row r="6">
          <cell r="A6">
            <v>102</v>
          </cell>
          <cell r="B6" t="str">
            <v>INGENIERO CIVIL ESPECIALISTA (Estructuras, Suelos, Hidrología ó Hidráulica)</v>
          </cell>
          <cell r="C6" t="str">
            <v xml:space="preserve">MES </v>
          </cell>
        </row>
        <row r="7">
          <cell r="A7">
            <v>103</v>
          </cell>
          <cell r="B7" t="str">
            <v>INGENIEROS QUÍMICOS, MECÁNICOS, ELÉCTRICOS O ELECTRÓNICOS</v>
          </cell>
          <cell r="C7" t="str">
            <v xml:space="preserve">MES </v>
          </cell>
        </row>
        <row r="8">
          <cell r="A8">
            <v>104</v>
          </cell>
          <cell r="B8" t="str">
            <v>INGENIERO CIVIL (Residente en Campo)</v>
          </cell>
          <cell r="C8" t="str">
            <v xml:space="preserve">MES </v>
          </cell>
        </row>
        <row r="9">
          <cell r="A9">
            <v>105</v>
          </cell>
          <cell r="B9" t="str">
            <v>INGENIERO ESTRUCTURAL</v>
          </cell>
          <cell r="C9" t="str">
            <v xml:space="preserve">MES </v>
          </cell>
        </row>
        <row r="10">
          <cell r="A10">
            <v>106</v>
          </cell>
          <cell r="B10" t="str">
            <v>INGENIERO HIDRÁULICO</v>
          </cell>
          <cell r="C10" t="str">
            <v xml:space="preserve">MES </v>
          </cell>
        </row>
        <row r="11">
          <cell r="A11">
            <v>107</v>
          </cell>
          <cell r="B11" t="str">
            <v>INGENIERO MECÁNICO</v>
          </cell>
          <cell r="C11" t="str">
            <v xml:space="preserve">MES </v>
          </cell>
        </row>
        <row r="12">
          <cell r="A12">
            <v>108</v>
          </cell>
          <cell r="B12" t="str">
            <v>INGENIERO ELÉCTRICO</v>
          </cell>
          <cell r="C12" t="str">
            <v xml:space="preserve">MES </v>
          </cell>
        </row>
        <row r="13">
          <cell r="A13">
            <v>109</v>
          </cell>
          <cell r="B13" t="str">
            <v>INGENIERO QUIMICO</v>
          </cell>
          <cell r="C13" t="str">
            <v xml:space="preserve">MES </v>
          </cell>
        </row>
        <row r="14">
          <cell r="A14">
            <v>110</v>
          </cell>
          <cell r="B14" t="str">
            <v>INGENIERO AMBIENTAL</v>
          </cell>
          <cell r="C14" t="str">
            <v xml:space="preserve">MES </v>
          </cell>
        </row>
        <row r="15">
          <cell r="A15">
            <v>111</v>
          </cell>
          <cell r="B15" t="str">
            <v>TRABAJADORA SOCIAL (Estudio Impacto social)</v>
          </cell>
          <cell r="C15" t="str">
            <v xml:space="preserve">MES </v>
          </cell>
        </row>
        <row r="16">
          <cell r="A16">
            <v>112</v>
          </cell>
          <cell r="B16" t="str">
            <v>ABOGADO</v>
          </cell>
          <cell r="C16" t="str">
            <v xml:space="preserve">MES </v>
          </cell>
        </row>
        <row r="18">
          <cell r="A18">
            <v>200</v>
          </cell>
          <cell r="B18" t="str">
            <v>PERSONAL TÉCNICO Y AUXILIAR</v>
          </cell>
        </row>
        <row r="19">
          <cell r="A19">
            <v>201</v>
          </cell>
          <cell r="B19" t="str">
            <v>COMISIÓN TOPOGRÁFICA     (Topografo - cadeneros)</v>
          </cell>
          <cell r="C19" t="str">
            <v>MES</v>
          </cell>
        </row>
        <row r="20">
          <cell r="A20">
            <v>202</v>
          </cell>
          <cell r="B20" t="str">
            <v>TÉCNICO AUXILIAR PLOMERIA</v>
          </cell>
          <cell r="C20" t="str">
            <v>MES</v>
          </cell>
        </row>
        <row r="21">
          <cell r="A21">
            <v>203</v>
          </cell>
          <cell r="B21" t="str">
            <v>AYUDANTES (4)</v>
          </cell>
          <cell r="C21" t="str">
            <v>MES</v>
          </cell>
        </row>
        <row r="22">
          <cell r="A22">
            <v>204</v>
          </cell>
          <cell r="B22" t="str">
            <v xml:space="preserve">SECRETARIA  </v>
          </cell>
          <cell r="C22" t="str">
            <v>MES</v>
          </cell>
        </row>
        <row r="23">
          <cell r="A23">
            <v>205</v>
          </cell>
          <cell r="B23" t="str">
            <v>CONDUCTOR</v>
          </cell>
          <cell r="C23" t="str">
            <v>MES</v>
          </cell>
        </row>
        <row r="24">
          <cell r="A24">
            <v>206</v>
          </cell>
          <cell r="B24" t="str">
            <v>DIBUJANTE</v>
          </cell>
          <cell r="C24" t="str">
            <v xml:space="preserve">MES </v>
          </cell>
        </row>
        <row r="25">
          <cell r="A25">
            <v>207</v>
          </cell>
          <cell r="B25" t="str">
            <v>OPERADOR GEOFONO</v>
          </cell>
          <cell r="C25" t="str">
            <v>MES</v>
          </cell>
        </row>
        <row r="26">
          <cell r="A26">
            <v>208</v>
          </cell>
          <cell r="B26" t="str">
            <v>ENCUESTADOR</v>
          </cell>
          <cell r="C26" t="str">
            <v>MES</v>
          </cell>
        </row>
        <row r="28">
          <cell r="A28">
            <v>300</v>
          </cell>
          <cell r="B28" t="str">
            <v>COSTOS LOGÍSTICOS ADICIONALES</v>
          </cell>
        </row>
        <row r="29">
          <cell r="A29">
            <v>301</v>
          </cell>
          <cell r="B29" t="str">
            <v>TRANSPORTE AÉREO</v>
          </cell>
          <cell r="C29" t="str">
            <v>UND</v>
          </cell>
        </row>
        <row r="30">
          <cell r="A30">
            <v>302</v>
          </cell>
          <cell r="B30" t="str">
            <v>VIATICOS PERSONAL PROFESIONAL</v>
          </cell>
          <cell r="C30" t="str">
            <v>MES</v>
          </cell>
        </row>
        <row r="31">
          <cell r="A31">
            <v>303</v>
          </cell>
          <cell r="B31" t="str">
            <v>GASTOS COMUNICACIONES</v>
          </cell>
          <cell r="C31" t="str">
            <v>MES</v>
          </cell>
        </row>
        <row r="32">
          <cell r="A32">
            <v>304</v>
          </cell>
          <cell r="B32" t="str">
            <v>EDICIÓN DE INFORMES</v>
          </cell>
          <cell r="C32" t="str">
            <v>UND</v>
          </cell>
        </row>
        <row r="33">
          <cell r="A33">
            <v>305</v>
          </cell>
          <cell r="B33" t="str">
            <v>EDICIÓN DE PLANOS</v>
          </cell>
          <cell r="C33" t="str">
            <v>UND</v>
          </cell>
        </row>
        <row r="34">
          <cell r="A34">
            <v>306</v>
          </cell>
          <cell r="B34" t="str">
            <v>TRANSPORTES TERRESTRES</v>
          </cell>
          <cell r="C34" t="str">
            <v>DÍA</v>
          </cell>
        </row>
        <row r="35">
          <cell r="A35">
            <v>307</v>
          </cell>
          <cell r="B35" t="str">
            <v>EQUIPO DE OFICINA Y OTROS</v>
          </cell>
          <cell r="C35" t="str">
            <v>GLB</v>
          </cell>
        </row>
        <row r="36">
          <cell r="A36">
            <v>308</v>
          </cell>
          <cell r="B36" t="str">
            <v>EQUIPO DE OFICINA</v>
          </cell>
          <cell r="C36" t="str">
            <v>GLB</v>
          </cell>
        </row>
        <row r="37">
          <cell r="A37">
            <v>309</v>
          </cell>
          <cell r="B37" t="str">
            <v>EDICIÓN DE PLANOS GRANDE ESCALA</v>
          </cell>
          <cell r="C37" t="str">
            <v>UND</v>
          </cell>
        </row>
        <row r="38">
          <cell r="A38">
            <v>310</v>
          </cell>
          <cell r="B38" t="str">
            <v>CARACTERIZACION DE SUELO</v>
          </cell>
          <cell r="C38" t="str">
            <v>SONDEO</v>
          </cell>
        </row>
        <row r="39">
          <cell r="A39">
            <v>311</v>
          </cell>
          <cell r="B39" t="str">
            <v>MANOMETROS</v>
          </cell>
          <cell r="C39" t="str">
            <v>UND</v>
          </cell>
        </row>
        <row r="40">
          <cell r="A40">
            <v>312</v>
          </cell>
          <cell r="B40" t="str">
            <v>GEOFONO</v>
          </cell>
          <cell r="C40" t="str">
            <v>MES</v>
          </cell>
        </row>
        <row r="41">
          <cell r="A41">
            <v>313</v>
          </cell>
          <cell r="B41" t="str">
            <v>TRANSPORTE AÉREO</v>
          </cell>
          <cell r="C41" t="str">
            <v>UND</v>
          </cell>
        </row>
        <row r="42">
          <cell r="A42">
            <v>314</v>
          </cell>
          <cell r="B42" t="str">
            <v>EQUIPO DE COMPUTADOR Y PLOTER</v>
          </cell>
          <cell r="C42" t="str">
            <v>MES</v>
          </cell>
        </row>
        <row r="43">
          <cell r="A43">
            <v>315</v>
          </cell>
          <cell r="B43" t="str">
            <v>EDICIÓN DE INFORMES (2 COPIAS)</v>
          </cell>
          <cell r="C43" t="str">
            <v>UND</v>
          </cell>
        </row>
        <row r="44">
          <cell r="A44">
            <v>316</v>
          </cell>
          <cell r="B44" t="str">
            <v>DOCUMENTACION FOTOCOPIAS Y REPRODUCCIONES</v>
          </cell>
          <cell r="C44" t="str">
            <v>UND</v>
          </cell>
        </row>
        <row r="45">
          <cell r="A45">
            <v>317</v>
          </cell>
          <cell r="B45" t="str">
            <v>OFICINA</v>
          </cell>
          <cell r="C45" t="str">
            <v>MES</v>
          </cell>
        </row>
        <row r="46">
          <cell r="A46">
            <v>318</v>
          </cell>
          <cell r="B46" t="str">
            <v>CAMPERO + GASOLINA</v>
          </cell>
          <cell r="C46" t="str">
            <v>MES</v>
          </cell>
        </row>
        <row r="47">
          <cell r="A47">
            <v>319</v>
          </cell>
          <cell r="B47" t="str">
            <v>VIÁTICOS PERSONAL PROFESIONAL</v>
          </cell>
          <cell r="C47" t="str">
            <v>MES</v>
          </cell>
        </row>
        <row r="48">
          <cell r="A48">
            <v>320</v>
          </cell>
          <cell r="B48" t="str">
            <v>EXPRESOS TRANSPORTES TERRESTRES</v>
          </cell>
          <cell r="C48" t="str">
            <v>DÍA</v>
          </cell>
        </row>
        <row r="49">
          <cell r="A49">
            <v>321</v>
          </cell>
          <cell r="B49" t="str">
            <v>GASTOS COMUNICACIONES</v>
          </cell>
          <cell r="C49" t="str">
            <v>MES</v>
          </cell>
        </row>
        <row r="50">
          <cell r="A50">
            <v>322</v>
          </cell>
          <cell r="B50" t="str">
            <v>EDICIÓN DE INFORMES</v>
          </cell>
          <cell r="C50" t="str">
            <v>UND</v>
          </cell>
        </row>
        <row r="51">
          <cell r="A51">
            <v>323</v>
          </cell>
          <cell r="B51" t="str">
            <v>EDICIÓN DE PLANOS</v>
          </cell>
          <cell r="C51" t="str">
            <v>UND</v>
          </cell>
        </row>
        <row r="52">
          <cell r="A52">
            <v>324</v>
          </cell>
          <cell r="B52" t="str">
            <v>TRANSPORTES TERRESTRES</v>
          </cell>
          <cell r="C52" t="str">
            <v>DÍA</v>
          </cell>
        </row>
        <row r="53">
          <cell r="A53">
            <v>325</v>
          </cell>
          <cell r="B53" t="str">
            <v>EQUIPO DE OFICINA Y OTROS</v>
          </cell>
          <cell r="C53" t="str">
            <v>GLB</v>
          </cell>
        </row>
        <row r="54">
          <cell r="A54">
            <v>326</v>
          </cell>
          <cell r="B54" t="str">
            <v>TRANSPORTE AÉREO</v>
          </cell>
          <cell r="C54" t="str">
            <v>UND</v>
          </cell>
        </row>
        <row r="55">
          <cell r="A55">
            <v>327</v>
          </cell>
          <cell r="B55" t="str">
            <v>EQUIPO DE COMUNICACIÓN</v>
          </cell>
          <cell r="C55" t="str">
            <v>MES</v>
          </cell>
        </row>
        <row r="56">
          <cell r="A56">
            <v>328</v>
          </cell>
          <cell r="B56" t="str">
            <v>EQUIPO DE COMPUTADOR Y PLOTER</v>
          </cell>
          <cell r="C56" t="str">
            <v>MES</v>
          </cell>
        </row>
        <row r="57">
          <cell r="A57">
            <v>329</v>
          </cell>
          <cell r="B57" t="str">
            <v>EDICION DE INFORMES (2 COPIAS)</v>
          </cell>
          <cell r="C57" t="str">
            <v>UND</v>
          </cell>
        </row>
        <row r="58">
          <cell r="A58">
            <v>330</v>
          </cell>
          <cell r="B58" t="str">
            <v>PAPELERIA FOTOCOPIAS Y REPRODUCCIONES</v>
          </cell>
          <cell r="C58" t="str">
            <v>MES</v>
          </cell>
        </row>
        <row r="59">
          <cell r="A59">
            <v>331</v>
          </cell>
          <cell r="B59" t="str">
            <v>ESTACION COMPLETA</v>
          </cell>
          <cell r="C59" t="str">
            <v>MES</v>
          </cell>
        </row>
        <row r="60">
          <cell r="A60">
            <v>332</v>
          </cell>
          <cell r="B60" t="str">
            <v>CAMPERO + GASOLINA</v>
          </cell>
          <cell r="C60" t="str">
            <v>MES</v>
          </cell>
        </row>
        <row r="61">
          <cell r="A61">
            <v>333</v>
          </cell>
          <cell r="B61" t="str">
            <v>OFICINA</v>
          </cell>
          <cell r="C61" t="str">
            <v>MES</v>
          </cell>
        </row>
        <row r="63">
          <cell r="A63">
            <v>400</v>
          </cell>
          <cell r="B63" t="str">
            <v xml:space="preserve">EQUIPOS </v>
          </cell>
        </row>
        <row r="64">
          <cell r="A64">
            <v>401</v>
          </cell>
          <cell r="B64" t="str">
            <v>EQUIPO DE TOPOGRAFÍA</v>
          </cell>
          <cell r="C64" t="str">
            <v>MES</v>
          </cell>
        </row>
        <row r="65">
          <cell r="A65">
            <v>402</v>
          </cell>
          <cell r="B65" t="str">
            <v>ESTACION COMPLETA</v>
          </cell>
          <cell r="C65" t="str">
            <v>MES</v>
          </cell>
        </row>
        <row r="66">
          <cell r="A66">
            <v>403</v>
          </cell>
          <cell r="B66" t="str">
            <v>MANOMETROS</v>
          </cell>
          <cell r="C66" t="str">
            <v>UND</v>
          </cell>
        </row>
        <row r="67">
          <cell r="A67">
            <v>404</v>
          </cell>
          <cell r="B67" t="str">
            <v>GEOFONO</v>
          </cell>
          <cell r="C67" t="str">
            <v>MES</v>
          </cell>
        </row>
        <row r="68">
          <cell r="A68">
            <v>405</v>
          </cell>
          <cell r="B68" t="str">
            <v>TRANSPORTE AÉREO</v>
          </cell>
          <cell r="C68" t="str">
            <v>UND</v>
          </cell>
        </row>
        <row r="69">
          <cell r="A69">
            <v>406</v>
          </cell>
          <cell r="B69" t="str">
            <v>EQUIPO DE COMPUTADOR Y PLOTER</v>
          </cell>
          <cell r="C69" t="str">
            <v>MES</v>
          </cell>
        </row>
        <row r="70">
          <cell r="A70">
            <v>407</v>
          </cell>
          <cell r="B70" t="str">
            <v>EQUIPO DE OFICINA Y OTROS</v>
          </cell>
          <cell r="C70" t="str">
            <v>GLB</v>
          </cell>
        </row>
        <row r="71">
          <cell r="A71">
            <v>408</v>
          </cell>
          <cell r="B71" t="str">
            <v>TRANSPORTE AÉREO</v>
          </cell>
          <cell r="C71" t="str">
            <v>UND</v>
          </cell>
        </row>
        <row r="72">
          <cell r="A72">
            <v>409</v>
          </cell>
          <cell r="B72" t="str">
            <v>EQUIPO DE COMUNICACIÓN</v>
          </cell>
          <cell r="C72" t="str">
            <v>MES</v>
          </cell>
        </row>
        <row r="73">
          <cell r="A73">
            <v>410</v>
          </cell>
          <cell r="B73" t="str">
            <v>EQUIPO DE COMPUTADOR Y PLOTER</v>
          </cell>
          <cell r="C73" t="str">
            <v>MES</v>
          </cell>
        </row>
        <row r="74">
          <cell r="A74">
            <v>411</v>
          </cell>
          <cell r="B74" t="str">
            <v>CAMPERO + GASOLINA</v>
          </cell>
          <cell r="C74" t="str">
            <v>MES</v>
          </cell>
        </row>
        <row r="75">
          <cell r="A75">
            <v>412</v>
          </cell>
          <cell r="B75" t="str">
            <v>OFICINA</v>
          </cell>
          <cell r="C75" t="str">
            <v>MES</v>
          </cell>
        </row>
        <row r="76">
          <cell r="A76">
            <v>413</v>
          </cell>
          <cell r="B76" t="str">
            <v>VIATICOS PERSONAL PROFESIONAL</v>
          </cell>
          <cell r="C76" t="str">
            <v>MES</v>
          </cell>
        </row>
        <row r="77">
          <cell r="A77">
            <v>414</v>
          </cell>
          <cell r="B77" t="str">
            <v>ELABORACION E IMPRESIÓN DE PLANOS CATASTRALES EN AUTOCAD (3 JG)</v>
          </cell>
          <cell r="C77" t="str">
            <v>GLB</v>
          </cell>
        </row>
        <row r="78">
          <cell r="A78">
            <v>415</v>
          </cell>
          <cell r="B78" t="str">
            <v>ELABORACION Y EDICION DE INFORMES (3 JG)</v>
          </cell>
          <cell r="C78" t="str">
            <v>GLB</v>
          </cell>
        </row>
        <row r="79">
          <cell r="A79">
            <v>416</v>
          </cell>
          <cell r="B79" t="str">
            <v>ACTUALIZACION CATASTRO Y TOPOLOGIA EN ARC-VIEW Y SIG</v>
          </cell>
          <cell r="C79" t="str">
            <v>GLB</v>
          </cell>
        </row>
        <row r="81">
          <cell r="A81">
            <v>500</v>
          </cell>
          <cell r="B81" t="str">
            <v xml:space="preserve">ENSAYOS </v>
          </cell>
        </row>
        <row r="82">
          <cell r="A82">
            <v>501</v>
          </cell>
          <cell r="B82" t="str">
            <v>CARACTERIZACION DE SUELO</v>
          </cell>
          <cell r="C82" t="str">
            <v>SOND</v>
          </cell>
        </row>
        <row r="83">
          <cell r="A83">
            <v>502</v>
          </cell>
          <cell r="B83" t="str">
            <v>SONDEOS</v>
          </cell>
        </row>
        <row r="84">
          <cell r="A84">
            <v>503</v>
          </cell>
          <cell r="B84" t="str">
            <v>ENSAYOS DE SUELOS Y CONPLEMENTARIOS</v>
          </cell>
          <cell r="C84" t="str">
            <v>GLB</v>
          </cell>
        </row>
        <row r="85">
          <cell r="A85">
            <v>504</v>
          </cell>
          <cell r="B85" t="str">
            <v>ENSAYOS CALIDAD DEL AGUA Y COMPLEMENTARIOS</v>
          </cell>
          <cell r="C85" t="str">
            <v>GLB</v>
          </cell>
        </row>
        <row r="86">
          <cell r="A86">
            <v>505</v>
          </cell>
          <cell r="B86" t="str">
            <v>CONSECUCIÓN INFORMACIÓN TÉCNICA</v>
          </cell>
          <cell r="C86" t="str">
            <v>GLB</v>
          </cell>
        </row>
        <row r="87">
          <cell r="A87">
            <v>506</v>
          </cell>
          <cell r="B87" t="str">
            <v>CURVAS INTENSIDAD FRECUENCIA DURACIÓN</v>
          </cell>
          <cell r="C87" t="str">
            <v>UND</v>
          </cell>
        </row>
        <row r="90">
          <cell r="A90">
            <v>600</v>
          </cell>
          <cell r="B90" t="str">
            <v>ESTUDIOS Y DISEÑOS</v>
          </cell>
        </row>
        <row r="91">
          <cell r="A91">
            <v>601</v>
          </cell>
          <cell r="B91" t="str">
            <v>DISEÑO GENERAL DEL SISTEMA DE TRATAMIENTO</v>
          </cell>
          <cell r="C91" t="str">
            <v>UN</v>
          </cell>
        </row>
        <row r="92">
          <cell r="A92">
            <v>602</v>
          </cell>
          <cell r="B92" t="str">
            <v>DISEÑO ESTRUCTURAL DE COMPONENETES DEL SISTEMA</v>
          </cell>
          <cell r="C92" t="str">
            <v>UN</v>
          </cell>
        </row>
        <row r="93">
          <cell r="A93">
            <v>603</v>
          </cell>
          <cell r="B93" t="str">
            <v>DISEÑO GENERAL SISTEMA DE CONDUCCIÓN</v>
          </cell>
          <cell r="C93" t="str">
            <v>KM</v>
          </cell>
        </row>
        <row r="94">
          <cell r="A94">
            <v>604</v>
          </cell>
          <cell r="B94" t="str">
            <v>DISEÑO ARQUITECTÓNICO FACILIDADES TRATAMIENTO</v>
          </cell>
          <cell r="C94" t="str">
            <v>GLB</v>
          </cell>
        </row>
        <row r="95">
          <cell r="A95">
            <v>605</v>
          </cell>
          <cell r="B95" t="str">
            <v>DISEÑO ELECTROMECÁNICO Y DE CONTROL SISTEMA</v>
          </cell>
          <cell r="C95" t="str">
            <v>GLB</v>
          </cell>
        </row>
        <row r="96">
          <cell r="A96">
            <v>606</v>
          </cell>
          <cell r="B96" t="str">
            <v>ESTUDIO DE TRATABILIDAD Y VULNERABILIDAD</v>
          </cell>
          <cell r="C96" t="str">
            <v>UN</v>
          </cell>
        </row>
        <row r="97">
          <cell r="A97">
            <v>607</v>
          </cell>
          <cell r="B97" t="str">
            <v>DISEÑO OBRAS OPTIMIZACIÓN PLANTA</v>
          </cell>
          <cell r="C97" t="str">
            <v>UN</v>
          </cell>
        </row>
        <row r="98">
          <cell r="A98">
            <v>608</v>
          </cell>
          <cell r="B98" t="str">
            <v>DISEÑO ELECTROMECÁNICO</v>
          </cell>
          <cell r="C98" t="str">
            <v>UN</v>
          </cell>
        </row>
        <row r="99">
          <cell r="A99">
            <v>609</v>
          </cell>
          <cell r="B99" t="str">
            <v>DISEÑO ESTRUCTURAL OBRAS</v>
          </cell>
          <cell r="C99" t="str">
            <v>UN</v>
          </cell>
        </row>
        <row r="100">
          <cell r="A100">
            <v>610</v>
          </cell>
          <cell r="B100" t="str">
            <v>ESTUDIO CAMPO PROBLEMAS  CONDUCCIÓN</v>
          </cell>
          <cell r="C100" t="str">
            <v>KM</v>
          </cell>
        </row>
        <row r="101">
          <cell r="A101">
            <v>611</v>
          </cell>
          <cell r="B101" t="str">
            <v>DISEÑO OBRAS OPTIMIZACIÓN CONDUCCIÓN</v>
          </cell>
          <cell r="C101" t="str">
            <v>UN</v>
          </cell>
        </row>
        <row r="102">
          <cell r="A102">
            <v>612</v>
          </cell>
          <cell r="B102" t="str">
            <v>ANALISIS DEL CATASTRO DE REDES</v>
          </cell>
          <cell r="C102" t="str">
            <v>UN</v>
          </cell>
        </row>
        <row r="103">
          <cell r="A103">
            <v>613</v>
          </cell>
          <cell r="B103" t="str">
            <v>BALANCE GESTIÓN OFERTA / DEMANDA</v>
          </cell>
          <cell r="C103" t="str">
            <v>UN</v>
          </cell>
        </row>
        <row r="104">
          <cell r="A104">
            <v>614</v>
          </cell>
          <cell r="B104" t="str">
            <v>MODELAMIENTO URBANO DE REDES</v>
          </cell>
          <cell r="C104" t="str">
            <v>UN</v>
          </cell>
        </row>
        <row r="105">
          <cell r="A105">
            <v>615</v>
          </cell>
          <cell r="B105" t="str">
            <v>DISEÑO OPTIMIZACIÓN DISTRITOS DE SERVICIO</v>
          </cell>
          <cell r="C105" t="str">
            <v>UN</v>
          </cell>
        </row>
        <row r="106">
          <cell r="A106">
            <v>616</v>
          </cell>
          <cell r="B106" t="str">
            <v>APIQUES MANUALES EN TIERRA (INCLUYE EXCAVACION Y TAPADO)</v>
          </cell>
          <cell r="C106" t="str">
            <v>UN</v>
          </cell>
        </row>
        <row r="107">
          <cell r="A107">
            <v>617</v>
          </cell>
          <cell r="B107" t="str">
            <v xml:space="preserve">CORTE DE PAVIMENTO </v>
          </cell>
          <cell r="C107" t="str">
            <v xml:space="preserve"> M </v>
          </cell>
        </row>
        <row r="108">
          <cell r="A108">
            <v>618</v>
          </cell>
          <cell r="B108" t="str">
            <v>DEMOLICIÓN DE PAVIMENTO INCLUYE RETIRO</v>
          </cell>
          <cell r="C108" t="str">
            <v xml:space="preserve"> M2 </v>
          </cell>
        </row>
        <row r="109">
          <cell r="A109">
            <v>619</v>
          </cell>
          <cell r="B109" t="str">
            <v>DEMOLICION DE ANDEN EN CONCRETO INCLUYE RETIRO</v>
          </cell>
          <cell r="C109" t="str">
            <v>M2</v>
          </cell>
        </row>
        <row r="110">
          <cell r="A110">
            <v>620</v>
          </cell>
          <cell r="B110" t="str">
            <v xml:space="preserve">SUB BASE GRANULAR MOPT COMPACTADA EN CAPAS DE 10CM </v>
          </cell>
          <cell r="C110" t="str">
            <v xml:space="preserve"> M3 </v>
          </cell>
        </row>
        <row r="111">
          <cell r="A111">
            <v>621</v>
          </cell>
          <cell r="B111" t="str">
            <v xml:space="preserve">PAVIMENTO RIGIDO f´c=21 MPa e=0.15 INCLUYE REFUERZO Y JUNTAS EN ASFALTO </v>
          </cell>
          <cell r="C111" t="str">
            <v xml:space="preserve"> M2 </v>
          </cell>
        </row>
        <row r="112">
          <cell r="A112">
            <v>622</v>
          </cell>
          <cell r="B112" t="str">
            <v xml:space="preserve">ANDEN EN CONCRETO DE 3000psi e=0.1M </v>
          </cell>
          <cell r="C112" t="str">
            <v xml:space="preserve"> M2 </v>
          </cell>
        </row>
        <row r="113">
          <cell r="A113">
            <v>623</v>
          </cell>
          <cell r="B113" t="str">
            <v xml:space="preserve">SARDINEL EN CONCRETO f'c=21MPa DIMENSIONES (0.35X0.15), INCLUYE REFUERZO </v>
          </cell>
          <cell r="C113" t="str">
            <v xml:space="preserve"> M </v>
          </cell>
        </row>
        <row r="114">
          <cell r="A114">
            <v>624</v>
          </cell>
          <cell r="B114" t="str">
            <v>RETIRO DE ESCOMBROS</v>
          </cell>
          <cell r="C114" t="str">
            <v xml:space="preserve"> M3 </v>
          </cell>
        </row>
        <row r="115">
          <cell r="A115">
            <v>625</v>
          </cell>
          <cell r="B115" t="str">
            <v>LEVANTAMIENTO TOPOGRÁFICO CORREDOR CONDUCCIÓN</v>
          </cell>
          <cell r="C115" t="str">
            <v xml:space="preserve"> M3 </v>
          </cell>
        </row>
        <row r="116">
          <cell r="A116">
            <v>626</v>
          </cell>
          <cell r="B116" t="str">
            <v>LEVANTAMIENTO TOPOGRÁFICO LOTES PLANTA TRATAMIENTO</v>
          </cell>
          <cell r="C116" t="str">
            <v>Ha</v>
          </cell>
        </row>
        <row r="117">
          <cell r="A117">
            <v>627</v>
          </cell>
          <cell r="B117" t="str">
            <v>ESTUDIO HIDROLÓGICO CUENCAS DE ABASTECIMIENTO</v>
          </cell>
          <cell r="C117" t="str">
            <v>UN</v>
          </cell>
        </row>
        <row r="118">
          <cell r="A118">
            <v>628</v>
          </cell>
          <cell r="B118" t="str">
            <v>ESTUDIO FOTOGRAMÉTRICO CON SOBREVUELO CORREDOR</v>
          </cell>
          <cell r="C118" t="str">
            <v>KM</v>
          </cell>
        </row>
        <row r="119">
          <cell r="A119">
            <v>629</v>
          </cell>
          <cell r="B119" t="str">
            <v>ESTUDIO DE IMPACTO AMBIENTAL DEL PROYECTO</v>
          </cell>
          <cell r="C119" t="str">
            <v>UN</v>
          </cell>
        </row>
        <row r="120">
          <cell r="A120">
            <v>630</v>
          </cell>
          <cell r="B120" t="str">
            <v>ESTUDIO DE TRATABILIDAD DEL AFLUENTE IN SITU</v>
          </cell>
          <cell r="C120" t="str">
            <v>UN</v>
          </cell>
        </row>
        <row r="121">
          <cell r="A121">
            <v>631</v>
          </cell>
          <cell r="B121" t="str">
            <v>ESTUDIO GEOTÉCNICO DEL CORREDOR CONDUCCIÓN</v>
          </cell>
          <cell r="C121" t="str">
            <v>KM</v>
          </cell>
        </row>
        <row r="122">
          <cell r="A122">
            <v>632</v>
          </cell>
          <cell r="B122" t="str">
            <v>ESTUDIO DE SUELOS PLANTA Y CORREDOR CONDUCCIÓN</v>
          </cell>
          <cell r="C122" t="str">
            <v>SOND</v>
          </cell>
        </row>
        <row r="123">
          <cell r="A123">
            <v>633</v>
          </cell>
          <cell r="B123" t="str">
            <v>DISEÑO GENERAL DEL SISTEMA DE TRATAMIENTO</v>
          </cell>
          <cell r="C123" t="str">
            <v>UN</v>
          </cell>
        </row>
        <row r="124">
          <cell r="A124">
            <v>634</v>
          </cell>
          <cell r="B124" t="str">
            <v>DISEÑO ESTRUCTURAL DE COMPONENETES DEL SISTEMA</v>
          </cell>
          <cell r="C124" t="str">
            <v>UN</v>
          </cell>
        </row>
        <row r="125">
          <cell r="A125">
            <v>635</v>
          </cell>
          <cell r="B125" t="str">
            <v>DISEÑO GENERAL SISTEMA DE CONDUCCIÓN</v>
          </cell>
          <cell r="C125" t="str">
            <v>KM</v>
          </cell>
        </row>
        <row r="126">
          <cell r="A126">
            <v>636</v>
          </cell>
          <cell r="B126" t="str">
            <v>DISEÑO ARQUITECTÓNICO FACILIDADES TRATAMIENTO</v>
          </cell>
          <cell r="C126" t="str">
            <v>GLB</v>
          </cell>
        </row>
        <row r="127">
          <cell r="A127">
            <v>637</v>
          </cell>
          <cell r="B127" t="str">
            <v>DISEÑO ELECTROMECÁNICO Y DE CONTROL SISTEMA</v>
          </cell>
          <cell r="C127" t="str">
            <v>GLB</v>
          </cell>
        </row>
        <row r="128">
          <cell r="A128">
            <v>638</v>
          </cell>
          <cell r="B128" t="str">
            <v>REFERENCIACIÓN TOPOGRÁFICA DE PROBLEMAS CORREDOR</v>
          </cell>
          <cell r="C128" t="str">
            <v>KM</v>
          </cell>
        </row>
        <row r="129">
          <cell r="A129">
            <v>639</v>
          </cell>
          <cell r="B129" t="str">
            <v>EXCAVACIONES MANUALES PARA VERIFICACIÓN</v>
          </cell>
          <cell r="C129" t="str">
            <v xml:space="preserve"> M3 </v>
          </cell>
        </row>
        <row r="130">
          <cell r="A130">
            <v>640</v>
          </cell>
          <cell r="B130" t="str">
            <v>ESTUDIO HIDROLÓGICO CUENCAS DE ABASTECIMIENTO</v>
          </cell>
          <cell r="C130" t="str">
            <v>Und</v>
          </cell>
        </row>
        <row r="131">
          <cell r="A131">
            <v>641</v>
          </cell>
          <cell r="B131" t="str">
            <v>ESTUDIO FOTOGRAMÉTRICO CON SOBREVUELO CORREDOR</v>
          </cell>
          <cell r="C131" t="str">
            <v>Km</v>
          </cell>
        </row>
        <row r="132">
          <cell r="A132">
            <v>642</v>
          </cell>
          <cell r="B132" t="str">
            <v>ESTUDIO DE IMPACTO AMBIENTAL DEL PROYECTO</v>
          </cell>
          <cell r="C132" t="str">
            <v>Und</v>
          </cell>
        </row>
        <row r="133">
          <cell r="A133">
            <v>643</v>
          </cell>
          <cell r="B133" t="str">
            <v>ESTUDIO DE TRATABILIDAD DEL AFLUENTE IN SITU</v>
          </cell>
          <cell r="C133" t="str">
            <v>Und</v>
          </cell>
        </row>
        <row r="134">
          <cell r="A134">
            <v>644</v>
          </cell>
          <cell r="B134" t="str">
            <v>ESTUDIO GEOTÉCNICO DEL CORREDOR CONDUCCIÓN</v>
          </cell>
          <cell r="C134" t="str">
            <v>Km</v>
          </cell>
        </row>
        <row r="135">
          <cell r="A135">
            <v>645</v>
          </cell>
          <cell r="B135" t="str">
            <v>ESTUDIO DE SUELOS PLANTA Y CORREDOR CONDUCCIÓN</v>
          </cell>
          <cell r="C135" t="str">
            <v>Sondeo</v>
          </cell>
        </row>
        <row r="136">
          <cell r="A136">
            <v>646</v>
          </cell>
          <cell r="B136" t="str">
            <v>ESTUDIO DE TRATABILIDAD Y VULNERABILIDAD</v>
          </cell>
          <cell r="C136" t="str">
            <v>UN</v>
          </cell>
        </row>
        <row r="137">
          <cell r="A137">
            <v>647</v>
          </cell>
          <cell r="B137" t="str">
            <v>DISEÑO BÁSICO OBRAS OPTIMIZACIÓN PLANTA</v>
          </cell>
          <cell r="C137" t="str">
            <v>UN</v>
          </cell>
        </row>
        <row r="138">
          <cell r="A138">
            <v>648</v>
          </cell>
          <cell r="B138" t="str">
            <v>DISEÑO ELECTROMECÁNICO</v>
          </cell>
          <cell r="C138" t="str">
            <v>UN</v>
          </cell>
        </row>
        <row r="139">
          <cell r="A139">
            <v>649</v>
          </cell>
          <cell r="B139" t="str">
            <v>DISEÑO ESTRUCTURAL OBRAS</v>
          </cell>
          <cell r="C139" t="str">
            <v>UN</v>
          </cell>
        </row>
        <row r="140">
          <cell r="A140">
            <v>650</v>
          </cell>
          <cell r="B140" t="str">
            <v>ELABORACIÓN DISEÑOS Y PRESUPUESTOS</v>
          </cell>
          <cell r="C140" t="str">
            <v>GLB</v>
          </cell>
        </row>
        <row r="143">
          <cell r="A143">
            <v>700</v>
          </cell>
          <cell r="B143" t="str">
            <v>APOYO LOGÍSTICO</v>
          </cell>
        </row>
        <row r="144">
          <cell r="A144">
            <v>701</v>
          </cell>
          <cell r="B144" t="str">
            <v>TRANSPORTE AÉREO</v>
          </cell>
          <cell r="C144" t="str">
            <v>UND</v>
          </cell>
        </row>
        <row r="145">
          <cell r="A145">
            <v>702</v>
          </cell>
          <cell r="B145" t="str">
            <v>VIATICOS PERSONAL PROFESIONAL</v>
          </cell>
          <cell r="C145" t="str">
            <v>DÍA</v>
          </cell>
        </row>
        <row r="146">
          <cell r="A146">
            <v>703</v>
          </cell>
          <cell r="B146" t="str">
            <v>GASTOS COMUNICACIONES</v>
          </cell>
          <cell r="C146" t="str">
            <v>MES</v>
          </cell>
        </row>
        <row r="147">
          <cell r="A147">
            <v>704</v>
          </cell>
          <cell r="B147" t="str">
            <v>EDICIÓN DE INFORMES</v>
          </cell>
          <cell r="C147" t="str">
            <v>UND</v>
          </cell>
        </row>
        <row r="148">
          <cell r="A148">
            <v>705</v>
          </cell>
          <cell r="B148" t="str">
            <v>EDICIÓN DE PLANOS</v>
          </cell>
          <cell r="C148" t="str">
            <v>UND</v>
          </cell>
        </row>
        <row r="149">
          <cell r="A149">
            <v>706</v>
          </cell>
          <cell r="B149" t="str">
            <v>TRANSPORTES TERRESTRES</v>
          </cell>
          <cell r="C149" t="str">
            <v>DÍA</v>
          </cell>
        </row>
        <row r="150">
          <cell r="A150">
            <v>707</v>
          </cell>
          <cell r="B150" t="str">
            <v>EQUIPO DE OFICINA Y OTROS</v>
          </cell>
          <cell r="C150" t="str">
            <v>GLB</v>
          </cell>
        </row>
        <row r="151">
          <cell r="A151">
            <v>708</v>
          </cell>
          <cell r="B151" t="str">
            <v>EQUIPO DE OFICINA</v>
          </cell>
          <cell r="C151" t="str">
            <v>GLB</v>
          </cell>
        </row>
        <row r="152">
          <cell r="A152">
            <v>709</v>
          </cell>
          <cell r="B152" t="str">
            <v>EDICIÓN DE PLANOS GRANDE ESCALA</v>
          </cell>
          <cell r="C152" t="str">
            <v>UND</v>
          </cell>
        </row>
        <row r="153">
          <cell r="A153">
            <v>710</v>
          </cell>
          <cell r="B153" t="str">
            <v>CARACTERIZACION DE SUELO</v>
          </cell>
          <cell r="C153" t="str">
            <v>SONDEO</v>
          </cell>
        </row>
        <row r="154">
          <cell r="A154">
            <v>711</v>
          </cell>
          <cell r="B154" t="str">
            <v>MANOMETROS</v>
          </cell>
          <cell r="C154" t="str">
            <v>UND</v>
          </cell>
        </row>
        <row r="155">
          <cell r="A155">
            <v>712</v>
          </cell>
          <cell r="B155" t="str">
            <v>GEOFONO</v>
          </cell>
          <cell r="C155" t="str">
            <v>MES</v>
          </cell>
        </row>
        <row r="156">
          <cell r="A156">
            <v>713</v>
          </cell>
          <cell r="B156" t="str">
            <v>TRANSPORTE AÉREO</v>
          </cell>
          <cell r="C156" t="str">
            <v>UND</v>
          </cell>
        </row>
        <row r="157">
          <cell r="A157">
            <v>714</v>
          </cell>
          <cell r="B157" t="str">
            <v>EQUIPO DE COMPUTADOR Y PLOTER</v>
          </cell>
          <cell r="C157" t="str">
            <v>MES</v>
          </cell>
        </row>
        <row r="158">
          <cell r="A158">
            <v>715</v>
          </cell>
          <cell r="B158" t="str">
            <v>EDICIÓN DE INFORMES (2 COPIAS)</v>
          </cell>
          <cell r="C158" t="str">
            <v>UND</v>
          </cell>
        </row>
        <row r="159">
          <cell r="A159">
            <v>716</v>
          </cell>
          <cell r="B159" t="str">
            <v>DOCUMENTACION FOTOCOPIAS Y REPRODUCCIONES</v>
          </cell>
          <cell r="C159" t="str">
            <v>UND</v>
          </cell>
        </row>
        <row r="160">
          <cell r="A160">
            <v>717</v>
          </cell>
          <cell r="B160" t="str">
            <v>OFICINA</v>
          </cell>
          <cell r="C160" t="str">
            <v>MES</v>
          </cell>
        </row>
        <row r="161">
          <cell r="A161">
            <v>718</v>
          </cell>
          <cell r="B161" t="str">
            <v>CAMPERO + GASOLINA</v>
          </cell>
          <cell r="C161" t="str">
            <v>MES</v>
          </cell>
        </row>
        <row r="162">
          <cell r="A162">
            <v>719</v>
          </cell>
          <cell r="B162" t="str">
            <v>VIÁTICOS PERSONAL PROFESIONAL</v>
          </cell>
          <cell r="C162" t="str">
            <v>MES</v>
          </cell>
        </row>
        <row r="163">
          <cell r="A163">
            <v>720</v>
          </cell>
          <cell r="B163" t="str">
            <v>EXPRESOS TRANSPORTES TERRESTRES</v>
          </cell>
          <cell r="C163" t="str">
            <v>DÍA</v>
          </cell>
        </row>
        <row r="164">
          <cell r="A164">
            <v>721</v>
          </cell>
          <cell r="B164" t="str">
            <v>GASTOS COMUNICACIONES</v>
          </cell>
          <cell r="C164" t="str">
            <v>MES</v>
          </cell>
        </row>
        <row r="165">
          <cell r="A165">
            <v>722</v>
          </cell>
          <cell r="B165" t="str">
            <v>EDICIÓN DE INFORMES</v>
          </cell>
          <cell r="C165" t="str">
            <v>UND</v>
          </cell>
        </row>
        <row r="166">
          <cell r="A166">
            <v>723</v>
          </cell>
          <cell r="B166" t="str">
            <v>EDICIÓN DE PLANOS</v>
          </cell>
          <cell r="C166" t="str">
            <v>UND</v>
          </cell>
        </row>
        <row r="167">
          <cell r="A167">
            <v>724</v>
          </cell>
          <cell r="B167" t="str">
            <v>TRANSPORTES TERRESTRES</v>
          </cell>
          <cell r="C167" t="str">
            <v>DÍA</v>
          </cell>
        </row>
        <row r="168">
          <cell r="A168">
            <v>725</v>
          </cell>
          <cell r="B168" t="str">
            <v>EQUIPO DE OFICINA Y OTROS</v>
          </cell>
          <cell r="C168" t="str">
            <v>GLB</v>
          </cell>
        </row>
        <row r="169">
          <cell r="A169">
            <v>726</v>
          </cell>
          <cell r="B169" t="str">
            <v>TRANSPORTE AÉREO</v>
          </cell>
          <cell r="C169" t="str">
            <v>UND</v>
          </cell>
        </row>
        <row r="170">
          <cell r="A170">
            <v>727</v>
          </cell>
          <cell r="B170" t="str">
            <v>EQUIPO DE COMUNICACIÓN</v>
          </cell>
          <cell r="C170" t="str">
            <v>MES</v>
          </cell>
        </row>
        <row r="171">
          <cell r="A171">
            <v>728</v>
          </cell>
          <cell r="B171" t="str">
            <v>EQUIPO DE COMPUTADOR Y PLOTER</v>
          </cell>
          <cell r="C171" t="str">
            <v>MES</v>
          </cell>
        </row>
        <row r="172">
          <cell r="A172">
            <v>729</v>
          </cell>
          <cell r="B172" t="str">
            <v>EDICION DE INFORMES (2 COPIAS)</v>
          </cell>
          <cell r="C172" t="str">
            <v>UND</v>
          </cell>
        </row>
        <row r="173">
          <cell r="A173">
            <v>730</v>
          </cell>
          <cell r="B173" t="str">
            <v>PAPELERIA FOTOCOPIAS Y REPRODUCCIONES</v>
          </cell>
          <cell r="C173" t="str">
            <v>MES</v>
          </cell>
        </row>
        <row r="174">
          <cell r="A174">
            <v>731</v>
          </cell>
          <cell r="B174" t="str">
            <v>ESTACION COMPLETA</v>
          </cell>
          <cell r="C174" t="str">
            <v>MES</v>
          </cell>
        </row>
        <row r="175">
          <cell r="A175">
            <v>732</v>
          </cell>
          <cell r="B175" t="str">
            <v>CAMPERO + GASOLINA</v>
          </cell>
          <cell r="C175" t="str">
            <v>MES</v>
          </cell>
        </row>
        <row r="176">
          <cell r="A176">
            <v>733</v>
          </cell>
          <cell r="B176" t="str">
            <v>OFICINA</v>
          </cell>
          <cell r="C176" t="str">
            <v>MES</v>
          </cell>
        </row>
        <row r="177">
          <cell r="A177">
            <v>734</v>
          </cell>
          <cell r="B177" t="str">
            <v>VIATICOS PERSONAL PROFESIONAL</v>
          </cell>
          <cell r="C177" t="str">
            <v>MES</v>
          </cell>
        </row>
        <row r="178">
          <cell r="A178">
            <v>735</v>
          </cell>
          <cell r="B178" t="str">
            <v>TRANSPORTE AÉREO</v>
          </cell>
          <cell r="C178" t="str">
            <v>MES</v>
          </cell>
        </row>
        <row r="179">
          <cell r="A179">
            <v>736</v>
          </cell>
          <cell r="B179" t="str">
            <v>ESTACION TOPOGRAFICA</v>
          </cell>
          <cell r="C179" t="str">
            <v>MES</v>
          </cell>
        </row>
        <row r="180">
          <cell r="A180">
            <v>737</v>
          </cell>
          <cell r="B180" t="str">
            <v>EQUIPO DE COMPUTADOR Y PLOTER</v>
          </cell>
          <cell r="C180" t="str">
            <v>MES</v>
          </cell>
        </row>
        <row r="181">
          <cell r="A181">
            <v>738</v>
          </cell>
          <cell r="B181" t="str">
            <v>EDICIÓN DE INFORMES (2 COPIAS)</v>
          </cell>
          <cell r="C181" t="str">
            <v>UND</v>
          </cell>
        </row>
        <row r="182">
          <cell r="A182">
            <v>739</v>
          </cell>
          <cell r="B182" t="str">
            <v>DOCUMENTACION FOTOCOPIAS Y REPRODUCCIONES</v>
          </cell>
          <cell r="C182" t="str">
            <v>UND</v>
          </cell>
        </row>
        <row r="183">
          <cell r="A183">
            <v>740</v>
          </cell>
          <cell r="B183" t="str">
            <v>OFICINA</v>
          </cell>
          <cell r="C183" t="str">
            <v>MES</v>
          </cell>
        </row>
        <row r="184">
          <cell r="A184">
            <v>741</v>
          </cell>
          <cell r="B184" t="str">
            <v>CAMPERO + GASOLINA</v>
          </cell>
          <cell r="C184" t="str">
            <v>MES</v>
          </cell>
        </row>
        <row r="185">
          <cell r="A185">
            <v>742</v>
          </cell>
          <cell r="B185" t="str">
            <v>VIÁTICOS PERSONAL PROFESIONAL</v>
          </cell>
          <cell r="C185" t="str">
            <v>MES</v>
          </cell>
        </row>
        <row r="186">
          <cell r="A186">
            <v>743</v>
          </cell>
          <cell r="B186" t="str">
            <v>TRANSPORTE AÉREO</v>
          </cell>
          <cell r="C186" t="str">
            <v>UND</v>
          </cell>
        </row>
        <row r="187">
          <cell r="A187">
            <v>744</v>
          </cell>
          <cell r="B187" t="str">
            <v>ESTACION TOPOGRAFICA</v>
          </cell>
          <cell r="C187" t="str">
            <v>MES</v>
          </cell>
        </row>
        <row r="188">
          <cell r="A188">
            <v>745</v>
          </cell>
          <cell r="B188" t="str">
            <v>EQUIPO DE COMPUTADOR Y PLOTER</v>
          </cell>
          <cell r="C188" t="str">
            <v>MES</v>
          </cell>
        </row>
        <row r="189">
          <cell r="A189">
            <v>746</v>
          </cell>
          <cell r="B189" t="str">
            <v>EDICIÓN DE INFORMES (2 COPIAS)</v>
          </cell>
          <cell r="C189" t="str">
            <v>UND</v>
          </cell>
        </row>
        <row r="190">
          <cell r="A190">
            <v>747</v>
          </cell>
          <cell r="B190" t="str">
            <v>CURVAS INTENSIDAD FRACUENCIA DURACION</v>
          </cell>
          <cell r="C190" t="str">
            <v>UND</v>
          </cell>
        </row>
        <row r="191">
          <cell r="A191">
            <v>748</v>
          </cell>
          <cell r="B191" t="str">
            <v>OFICINA</v>
          </cell>
          <cell r="C191" t="str">
            <v>MES</v>
          </cell>
        </row>
        <row r="192">
          <cell r="A192">
            <v>749</v>
          </cell>
          <cell r="B192" t="str">
            <v>CAMPERO + GASOLINA</v>
          </cell>
          <cell r="C192" t="str">
            <v>MES</v>
          </cell>
        </row>
        <row r="193">
          <cell r="A193">
            <v>750</v>
          </cell>
          <cell r="B193" t="str">
            <v>VIÁTICOS PERSONAL PROFESIONAL</v>
          </cell>
          <cell r="C193" t="str">
            <v>MES</v>
          </cell>
        </row>
        <row r="196">
          <cell r="A196">
            <v>800</v>
          </cell>
          <cell r="B196" t="str">
            <v>TRABAJOS VARIOS DE CAMPO</v>
          </cell>
        </row>
        <row r="197">
          <cell r="A197">
            <v>801</v>
          </cell>
          <cell r="B197" t="str">
            <v>LABORES DE CATASTRO EN APIQUES</v>
          </cell>
          <cell r="C197" t="str">
            <v>UN</v>
          </cell>
        </row>
        <row r="198">
          <cell r="A198">
            <v>802</v>
          </cell>
          <cell r="B198" t="str">
            <v>TOPOGRAFIA Y DATOS GEOREFERENCIADOS TOPOLOGIA DENSIDAD AL 100%</v>
          </cell>
          <cell r="C198" t="str">
            <v>Ha</v>
          </cell>
        </row>
        <row r="199">
          <cell r="A199">
            <v>803</v>
          </cell>
          <cell r="B199" t="str">
            <v>TOPOGRAFIA Y DATOS GEOREFERENCIADOS TOPOLOGIA DENSIDAD AL 50%</v>
          </cell>
          <cell r="C199" t="str">
            <v>Ha</v>
          </cell>
        </row>
        <row r="200">
          <cell r="A200">
            <v>804</v>
          </cell>
          <cell r="B200" t="str">
            <v>TOPOGRAFIA Y DATOS GEOREFERENCIADOS TOPOLOGIA DENSIDAD AL 25%</v>
          </cell>
          <cell r="C200" t="str">
            <v>Ha</v>
          </cell>
        </row>
        <row r="201">
          <cell r="A201">
            <v>805</v>
          </cell>
          <cell r="B201" t="str">
            <v>RECONOCIMIENTO URBANO CATASTRAL EN SUPERFICIE PARA TOPOLOGIA</v>
          </cell>
          <cell r="C201" t="str">
            <v>Ha</v>
          </cell>
        </row>
        <row r="202">
          <cell r="A202">
            <v>806</v>
          </cell>
          <cell r="B202" t="str">
            <v>LIMPIEZA INTERNA ESPECIAL DE COLECTORES</v>
          </cell>
          <cell r="C202" t="str">
            <v>M</v>
          </cell>
        </row>
        <row r="203">
          <cell r="A203">
            <v>807</v>
          </cell>
          <cell r="B203" t="str">
            <v>INSPECCIÓN INTERNA CON CÁMARAS</v>
          </cell>
          <cell r="C203" t="str">
            <v>M</v>
          </cell>
        </row>
        <row r="204">
          <cell r="A204">
            <v>808</v>
          </cell>
        </row>
        <row r="205">
          <cell r="A205">
            <v>900</v>
          </cell>
          <cell r="B205" t="str">
            <v>OTRAS LABORES</v>
          </cell>
        </row>
        <row r="206">
          <cell r="A206">
            <v>901</v>
          </cell>
          <cell r="B206" t="str">
            <v>ELABORACION E IMPRESIÓN DE PLANOS CATASTRALES EN AUTOCAD (3 JG)</v>
          </cell>
          <cell r="C206" t="str">
            <v>GLB</v>
          </cell>
        </row>
        <row r="207">
          <cell r="A207">
            <v>902</v>
          </cell>
          <cell r="B207" t="str">
            <v>ELABORACION Y EDICION DE INFORMES (3 JG)</v>
          </cell>
          <cell r="C207" t="str">
            <v>GLB</v>
          </cell>
        </row>
        <row r="208">
          <cell r="A208">
            <v>903</v>
          </cell>
          <cell r="B208" t="str">
            <v>ACTUALIZACION CATASTRO Y TOPOLOGIA EN ARC-VIEW Y SIG</v>
          </cell>
          <cell r="C208" t="str">
            <v>GLB</v>
          </cell>
        </row>
        <row r="210">
          <cell r="A210">
            <v>1000</v>
          </cell>
          <cell r="B210" t="str">
            <v>PERSONAL TÉCNICO Y DE APOYO</v>
          </cell>
        </row>
        <row r="211">
          <cell r="A211">
            <v>1001</v>
          </cell>
          <cell r="B211" t="str">
            <v>DIRECTOR DE PROYECTO - INGENIERO CIVIL</v>
          </cell>
          <cell r="C211" t="str">
            <v>MES</v>
          </cell>
        </row>
        <row r="212">
          <cell r="A212">
            <v>1002</v>
          </cell>
          <cell r="B212" t="str">
            <v>INGENIERO CIVIL AUXILIAR - ESTUDIO DE CAMPO</v>
          </cell>
          <cell r="C212" t="str">
            <v>MES</v>
          </cell>
        </row>
        <row r="213">
          <cell r="A213">
            <v>1003</v>
          </cell>
          <cell r="B213" t="str">
            <v xml:space="preserve">TRABAJADORA SOCIAL - ESTUDIO IMPACTO SOCIAL </v>
          </cell>
          <cell r="C213" t="str">
            <v>MES</v>
          </cell>
        </row>
        <row r="214">
          <cell r="A214">
            <v>1004</v>
          </cell>
          <cell r="B214" t="str">
            <v xml:space="preserve">SECRETARIA  </v>
          </cell>
          <cell r="C214" t="str">
            <v>MES</v>
          </cell>
        </row>
        <row r="215">
          <cell r="A215">
            <v>1005</v>
          </cell>
          <cell r="B215" t="str">
            <v>DIBUJANTE</v>
          </cell>
          <cell r="C215" t="str">
            <v>MES</v>
          </cell>
        </row>
        <row r="216">
          <cell r="A216">
            <v>1006</v>
          </cell>
          <cell r="B216" t="str">
            <v>CONDUCTOR</v>
          </cell>
          <cell r="C216" t="str">
            <v>MES</v>
          </cell>
        </row>
        <row r="217">
          <cell r="A217">
            <v>1007</v>
          </cell>
          <cell r="B217" t="str">
            <v>DIRECTOR DE PROYECTO</v>
          </cell>
          <cell r="C217" t="str">
            <v>MES</v>
          </cell>
        </row>
        <row r="218">
          <cell r="A218">
            <v>1008</v>
          </cell>
          <cell r="B218" t="str">
            <v xml:space="preserve">INGENIERO CIVIL </v>
          </cell>
          <cell r="C218" t="str">
            <v>MES</v>
          </cell>
        </row>
        <row r="219">
          <cell r="A219">
            <v>1009</v>
          </cell>
          <cell r="B219" t="str">
            <v>INGENIERO HIDRAULICO</v>
          </cell>
          <cell r="C219" t="str">
            <v>MES</v>
          </cell>
        </row>
        <row r="220">
          <cell r="A220">
            <v>1010</v>
          </cell>
          <cell r="B220" t="str">
            <v>INGENIERO ESTRUCTURAL</v>
          </cell>
          <cell r="C220" t="str">
            <v>MES</v>
          </cell>
        </row>
        <row r="221">
          <cell r="A221">
            <v>1011</v>
          </cell>
          <cell r="B221" t="str">
            <v xml:space="preserve">SECRETARIA  </v>
          </cell>
          <cell r="C221" t="str">
            <v>MES</v>
          </cell>
        </row>
        <row r="222">
          <cell r="A222">
            <v>1012</v>
          </cell>
          <cell r="B222" t="str">
            <v>COMISION TOPOGRÁFICA</v>
          </cell>
          <cell r="C222" t="str">
            <v>MES</v>
          </cell>
        </row>
        <row r="223">
          <cell r="A223">
            <v>1013</v>
          </cell>
          <cell r="B223" t="str">
            <v>DIBUJANTE</v>
          </cell>
          <cell r="C223" t="str">
            <v>MES</v>
          </cell>
        </row>
        <row r="224">
          <cell r="A224">
            <v>1014</v>
          </cell>
          <cell r="B224" t="str">
            <v>CONDUCTOR</v>
          </cell>
          <cell r="C224" t="str">
            <v>MES</v>
          </cell>
        </row>
        <row r="225">
          <cell r="A225">
            <v>1015</v>
          </cell>
          <cell r="B225" t="str">
            <v>INGENIERO MECÁNICO</v>
          </cell>
          <cell r="C225" t="str">
            <v>MES</v>
          </cell>
        </row>
        <row r="226">
          <cell r="A226">
            <v>1016</v>
          </cell>
          <cell r="B226" t="str">
            <v>INGENIERO ELÉCTRICO</v>
          </cell>
          <cell r="C226" t="str">
            <v>MES</v>
          </cell>
        </row>
        <row r="227">
          <cell r="A227">
            <v>1017</v>
          </cell>
          <cell r="B227" t="str">
            <v>AUXILIAR DE INGENIERÍA</v>
          </cell>
          <cell r="C227" t="str">
            <v>MES</v>
          </cell>
        </row>
        <row r="228">
          <cell r="A228">
            <v>1018</v>
          </cell>
          <cell r="B228" t="str">
            <v>INGENIERO AMBIENTAL</v>
          </cell>
          <cell r="C228" t="str">
            <v>MES</v>
          </cell>
        </row>
        <row r="229">
          <cell r="A229">
            <v>1019</v>
          </cell>
          <cell r="B229" t="str">
            <v>INGENIERO CIVIL - HIDRAULICO</v>
          </cell>
          <cell r="C229" t="str">
            <v>MES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14">
          <cell r="K14">
            <v>1522500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sheetData sheetId="1"/>
      <sheetData sheetId="2">
        <row r="7">
          <cell r="B7">
            <v>0.1</v>
          </cell>
        </row>
        <row r="8">
          <cell r="B8">
            <v>0.1</v>
          </cell>
        </row>
        <row r="9">
          <cell r="B9">
            <v>0.08</v>
          </cell>
        </row>
        <row r="29">
          <cell r="B29" t="str">
            <v>MEZCLADORA</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ía"/>
      <sheetName val="Comparación Aranceles"/>
      <sheetName val="Comparación textos"/>
    </sheetNames>
    <sheetDataSet>
      <sheetData sheetId="0"/>
      <sheetData sheetId="1"/>
      <sheetData sheetId="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Motoreductor"/>
      <sheetName val="Motores"/>
      <sheetName val="Tubería"/>
      <sheetName val="Valvulas"/>
      <sheetName val="Centros y Almacenes"/>
      <sheetName val="Unidades"/>
      <sheetName val="Tipos de material"/>
      <sheetName val="Grupos de Artículos"/>
      <sheetName val="Grupo Compras"/>
      <sheetName val="IVA"/>
      <sheetName val="Categ Valor"/>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t="str">
            <v xml:space="preserve"> </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t="str">
            <v xml:space="preserve">  </v>
          </cell>
        </row>
        <row r="251">
          <cell r="D251" t="str">
            <v xml:space="preserve">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R MANT RED AT"/>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efreshError="1">
        <row r="4">
          <cell r="B4" t="str">
            <v xml:space="preserve"> </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t="str">
            <v xml:space="preserve">  </v>
          </cell>
        </row>
        <row r="255">
          <cell r="D255" t="str">
            <v xml:space="preserve">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t="str">
            <v xml:space="preserve"> </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12"/>
      <sheetName val="11"/>
      <sheetName val="10"/>
      <sheetName val="9"/>
      <sheetName val="8"/>
      <sheetName val="7"/>
      <sheetName val="ProyPob"/>
      <sheetName val="CAUDALES DISEÑO"/>
      <sheetName val="DOTACION NETA"/>
      <sheetName val="EVALUACION FUENTE"/>
      <sheetName val="CAPTACIONES"/>
      <sheetName val="ADUCCION"/>
      <sheetName val="DESARENADOR"/>
      <sheetName val="CONDUCCION"/>
      <sheetName val="TRATAMIENTO"/>
      <sheetName val="ALMACENAMIENTO"/>
      <sheetName val="RED DISTRIBUCION"/>
      <sheetName val="BOMBEO"/>
      <sheetName val="POI ESCENARIO 1"/>
      <sheetName val="IPC TOTAL"/>
      <sheetName val="IANC"/>
      <sheetName val="INDICE DE GESTION Y METAS"/>
      <sheetName val="Precios Estandar"/>
      <sheetName val="Costo Diario Estandar"/>
      <sheetName val="Costeo por Torre"/>
      <sheetName val="Costo de Ventas"/>
      <sheetName val="MTTO"/>
      <sheetName val="Cotizaciones"/>
      <sheetName val="Q"/>
      <sheetName val="Q2"/>
      <sheetName val="Calculo Gravilla"/>
      <sheetName val="Cst Filtros y Tuberias"/>
      <sheetName val="JS 4 EHD"/>
      <sheetName val="JS 6 EHD"/>
      <sheetName val="JS 8 EHD"/>
      <sheetName val="JS 10 EHD"/>
      <sheetName val="JS 12 EHD"/>
      <sheetName val="JS 14 EHD"/>
      <sheetName val="JS 16 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Tuberias Acero"/>
      <sheetName val="PVC VENEZUELA"/>
      <sheetName val="Tuberia PVC y Filtros"/>
      <sheetName val="Gráfico2"/>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Suscriptores"/>
      <sheetName val="Qac"/>
      <sheetName val="Qpvc"/>
      <sheetName val="Lista Precios Colombia"/>
      <sheetName val="Hoja1"/>
      <sheetName val="Hoja2"/>
      <sheetName val="Hoja3"/>
      <sheetName val="EQUIPO SUMERGIBLE"/>
      <sheetName val="EQUIPO TURBINA"/>
      <sheetName val="COMPARATIVO"/>
      <sheetName val="Gráfico4"/>
      <sheetName val="Mensual Vtas"/>
      <sheetName val="1.OCUPACION"/>
      <sheetName val="2.CUMPCRONOG"/>
      <sheetName val="4.PTTOVTS"/>
      <sheetName val="3.CAL.CLIENTES"/>
      <sheetName val="5.EFTCOM-Q"/>
      <sheetName val="6.EFTCOM-$"/>
      <sheetName val="Gráfico3"/>
      <sheetName val="Empleados"/>
      <sheetName val="Efic Laboral"/>
      <sheetName val="PORTADA"/>
      <sheetName val="Balance comp. año 2006-2007"/>
      <sheetName val="PyG acumulado"/>
      <sheetName val="INDICADORES"/>
      <sheetName val="PyG acumulado VS PPTO"/>
      <sheetName val="BALANCE GENERAL"/>
      <sheetName val="ESTADO DE RESULTADO"/>
      <sheetName val="INDICADORES ENE-OCT"/>
      <sheetName val="GRAFICOS"/>
      <sheetName val="OBLIGACIONES FINANCIERAS"/>
      <sheetName val="Informe Subsidios "/>
      <sheetName val="Flujo de Caja"/>
      <sheetName val="DATOS"/>
      <sheetName val="Inf Directivos"/>
      <sheetName val="NOTAS_EST_FINANCIEROS_2007"/>
      <sheetName val="PYG PPTO"/>
      <sheetName val="1er BAL OCT. 2_4_6 DIG_2007"/>
      <sheetName val="BALANCE OCT_2006 2_4_6 DIG"/>
      <sheetName val="EXPLICACIONES CON ANEXOS"/>
      <sheetName val="Balance comp. año 2007-2008"/>
      <sheetName val="PYG"/>
      <sheetName val="RESUMEN IDICADORES"/>
      <sheetName val="Variaciones Enero"/>
      <sheetName val="Informe Subsidios"/>
      <sheetName val="CARTERA"/>
      <sheetName val="BALANCE ENE_2008"/>
      <sheetName val="BALANCE ENE_2007"/>
      <sheetName val="Anexo 6.1"/>
      <sheetName val="2036"/>
      <sheetName val="2011"/>
    </sheetNames>
    <sheetDataSet>
      <sheetData sheetId="0" refreshError="1">
        <row r="9">
          <cell r="L9">
            <v>74960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ACU-FEB-05"/>
      <sheetName val="REPOSICION REDES"/>
      <sheetName val="Comunas 8&amp;9"/>
      <sheetName val="NUEVO CAMPO DE POZOS"/>
      <sheetName val="POZO 49 1000M OFICIALES"/>
      <sheetName val="POZO 50 1000M OFICIALES"/>
      <sheetName val="Pres. aduccion p49 12&quot; P.M.V"/>
      <sheetName val="Pres. aduccion p50 12&quot; P.M.V"/>
      <sheetName val="Aduccion TQ conc. rebomb P.M.V"/>
      <sheetName val="ESTACION REBOMBEO COROZAL P.M.V"/>
      <sheetName val="OBRAS O. M.E"/>
      <sheetName val="T. CRECIMIENTO SINCELEJO DANE"/>
      <sheetName val="promedio caudales facturados"/>
      <sheetName val="actividades"/>
      <sheetName val="TOTAL OBRAS FASE 1 PRODUCCION "/>
      <sheetName val="TOTAL OBRAS FASE 1 PRODUC 2006"/>
      <sheetName val="TOTAL OBRAS FASE 1 PRODUC 2007"/>
      <sheetName val="TOTAL OBRAS FASE 1 PRODUC 2008"/>
      <sheetName val="TOTAL OBRAS FASE 1 PRODUC 2011"/>
      <sheetName val="OBRAS PRODUCCION FASE 1 ALT2"/>
      <sheetName val="REPOSICION TUBERIA SINCELEJO"/>
      <sheetName val="P1_Normalizaciones_$ Costo"/>
      <sheetName val="P2_Micromedición"/>
      <sheetName val="rehabilitacion sistema rebombeo"/>
      <sheetName val="RESUMEN INVER. ALCANTARILLADO. "/>
      <sheetName val="CONSOLIDADO"/>
      <sheetName val="1 CONTROL CALIDAD"/>
      <sheetName val="2 COBERTURA ACU"/>
      <sheetName val="3 COBERTURA ALC"/>
      <sheetName val="4 COBERTURA MICROMED"/>
      <sheetName val="5 CONTINUIDAD"/>
      <sheetName val="6 IANC"/>
      <sheetName val="6.1 Curvas IANC"/>
      <sheetName val="7 PRESION"/>
      <sheetName val="10 Proy Indices Sincelejo"/>
      <sheetName val="Evolución Indicadores"/>
      <sheetName val="ANUAL CONCESIONES"/>
      <sheetName val="9 Demanda Media_Real"/>
      <sheetName val="POI-2003-2022"/>
      <sheetName val="POI-2006-2022"/>
      <sheetName val="Población"/>
      <sheetName val="Parámetros"/>
      <sheetName val="Acciones"/>
      <sheetName val="Suscriptores"/>
      <sheetName val="Consumos-Vertimientos"/>
      <sheetName val="Costos-Gastos"/>
      <sheetName val="Personal"/>
      <sheetName val="Ingresos"/>
      <sheetName val="Tarifas"/>
      <sheetName val="Deudores"/>
      <sheetName val="Deuda"/>
      <sheetName val="FSRI"/>
      <sheetName val="Renta"/>
      <sheetName val="ADESA"/>
      <sheetName val="Indicadores"/>
      <sheetName val="Resumen"/>
      <sheetName val="PUC-ADESA-SINCELEJO"/>
      <sheetName val="PUC-AC"/>
      <sheetName val="PUC-ALC"/>
      <sheetName val="ValidacionPuc"/>
      <sheetName val="CMA"/>
      <sheetName val="CMO-C"/>
      <sheetName val="CMO-P"/>
      <sheetName val="VPI"/>
      <sheetName val="VPIrerA"/>
      <sheetName val="VPIrerAl"/>
      <sheetName val="VPDac"/>
      <sheetName val="VPDal"/>
      <sheetName val="VidasUtilesACU"/>
      <sheetName val="VidasUtilesALC"/>
      <sheetName val="CMITac"/>
      <sheetName val="CMITal"/>
      <sheetName val="CMIcalculo"/>
      <sheetName val="TasasAmbientales"/>
      <sheetName val="CEac"/>
      <sheetName val="CEal"/>
      <sheetName val="Variables Falt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5">
          <cell r="E15">
            <v>878.91845624563939</v>
          </cell>
        </row>
        <row r="24">
          <cell r="E24">
            <v>532.63115626054923</v>
          </cell>
        </row>
      </sheetData>
      <sheetData sheetId="73">
        <row r="12">
          <cell r="C12">
            <v>4.9709078571428575</v>
          </cell>
          <cell r="F12">
            <v>18.046509946936951</v>
          </cell>
        </row>
      </sheetData>
      <sheetData sheetId="74"/>
      <sheetData sheetId="75"/>
      <sheetData sheetId="7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RROTANQUES"/>
      <sheetName val="BARRIOS"/>
      <sheetName val="ENERO"/>
      <sheetName val="FEBRERO"/>
      <sheetName val="MARZO"/>
      <sheetName val="ABRIL"/>
      <sheetName val="MAYO"/>
      <sheetName val="JUNIO"/>
      <sheetName val="JULIO"/>
      <sheetName val="AGOSTO"/>
      <sheetName val="SEPT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zos trans"/>
      <sheetName val="Graf.CMA"/>
      <sheetName val="Graf.CMOI"/>
      <sheetName val="Graf.CMA manual"/>
      <sheetName val="Graf.CMOI manual"/>
      <sheetName val="Parámetros"/>
      <sheetName val="Compensación"/>
      <sheetName val="Ejemp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7">
          <cell r="C17">
            <v>0</v>
          </cell>
          <cell r="E17">
            <v>0</v>
          </cell>
        </row>
        <row r="24">
          <cell r="B24">
            <v>5.2538280408596094E-3</v>
          </cell>
        </row>
        <row r="30">
          <cell r="D30">
            <v>9.9999999999999794E-3</v>
          </cell>
        </row>
        <row r="32">
          <cell r="D32">
            <v>9.9999999999999794E-3</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MI"/>
      <sheetName val="VPI y VA"/>
      <sheetName val="DF1"/>
      <sheetName val="DF1 (2)"/>
      <sheetName val="DF2"/>
      <sheetName val="DF2 (2)"/>
      <sheetName val="VPD"/>
      <sheetName val="VFz"/>
      <sheetName val="IANCz"/>
      <sheetName val="HVPD"/>
      <sheetName val="CMIT"/>
    </sheetNames>
    <sheetDataSet>
      <sheetData sheetId="0">
        <row r="23">
          <cell r="C23">
            <v>359.9947028652748</v>
          </cell>
        </row>
      </sheetData>
      <sheetData sheetId="1">
        <row r="30">
          <cell r="D30">
            <v>19406934917.178959</v>
          </cell>
        </row>
      </sheetData>
      <sheetData sheetId="2">
        <row r="3">
          <cell r="B3">
            <v>17034242755.231287</v>
          </cell>
        </row>
      </sheetData>
      <sheetData sheetId="3"/>
      <sheetData sheetId="4">
        <row r="3">
          <cell r="B3">
            <v>2372692161.9476728</v>
          </cell>
        </row>
      </sheetData>
      <sheetData sheetId="5"/>
      <sheetData sheetId="6">
        <row r="4">
          <cell r="F4">
            <v>209173895.3250905</v>
          </cell>
        </row>
      </sheetData>
      <sheetData sheetId="7"/>
      <sheetData sheetId="8"/>
      <sheetData sheetId="9">
        <row r="22">
          <cell r="G22">
            <v>29</v>
          </cell>
        </row>
      </sheetData>
      <sheetData sheetId="10">
        <row r="11">
          <cell r="C11">
            <v>3.9806269236709708</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ESP.GENERALES"/>
      <sheetName val="ESP. ELECTRICAS"/>
    </sheetNames>
    <sheetDataSet>
      <sheetData sheetId="0"/>
      <sheetData sheetId="1">
        <row r="15">
          <cell r="J15" t="str">
            <v>M³</v>
          </cell>
        </row>
      </sheetData>
      <sheetData sheetId="2">
        <row r="26">
          <cell r="A26" t="str">
            <v>W09</v>
          </cell>
        </row>
      </sheetData>
      <sheetData sheetId="3" refreshError="1"/>
      <sheetData sheetId="4" refreshError="1"/>
      <sheetData sheetId="5" refreshError="1"/>
      <sheetData sheetId="6" refreshError="1"/>
      <sheetData sheetId="7" refreshError="1"/>
      <sheetData sheetId="8">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9">
        <row r="1">
          <cell r="A1" t="str">
            <v xml:space="preserve">Codigo </v>
          </cell>
        </row>
      </sheetData>
      <sheetData sheetId="10">
        <row r="35">
          <cell r="A35" t="str">
            <v>MO-01</v>
          </cell>
        </row>
      </sheetData>
      <sheetData sheetId="11" refreshError="1"/>
      <sheetData sheetId="1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guia"/>
      <sheetName val="aItems"/>
      <sheetName val="aUnitbasic"/>
      <sheetName val="precmateri"/>
      <sheetName val="aUnitb"/>
      <sheetName val="aactividad"/>
      <sheetName val="aCant"/>
      <sheetName val="disayuda"/>
      <sheetName val="precmater"/>
      <sheetName val="precequi"/>
      <sheetName val="Prest"/>
      <sheetName val="dMO no calificada"/>
      <sheetName val="dCuadrilla"/>
      <sheetName val="precMO"/>
      <sheetName val="cAnalisisbas"/>
      <sheetName val="cAnalisis"/>
      <sheetName val="cPresup"/>
      <sheetName val="AUI"/>
      <sheetName val="blista acti"/>
      <sheetName val="bCPM"/>
      <sheetName val="bmatrizacti"/>
      <sheetName val="btiempo"/>
      <sheetName val="distribucrecursos"/>
      <sheetName val="dganttpersonal"/>
      <sheetName val="flujopersonal ade"/>
      <sheetName val="distrib1"/>
      <sheetName val="histograma"/>
      <sheetName val="bCPM-A"/>
      <sheetName val="efondoscerc"/>
      <sheetName val="efondoslejano"/>
      <sheetName val="efondosnivelado"/>
      <sheetName val="ecurvaScosto"/>
      <sheetName val="ganttnivelado"/>
      <sheetName val="Financiero"/>
      <sheetName val="retropliegos"/>
      <sheetName val="zprocedimiento"/>
    </sheetNames>
    <sheetDataSet>
      <sheetData sheetId="0"/>
      <sheetData sheetId="1"/>
      <sheetData sheetId="2"/>
      <sheetData sheetId="3"/>
      <sheetData sheetId="4"/>
      <sheetData sheetId="5">
        <row r="3">
          <cell r="A3" t="str">
            <v>1 LOCALIZAR TRAMO AGUSTIN CODAZZI - LA DUDA - BATALLON</v>
          </cell>
          <cell r="B3">
            <v>1</v>
          </cell>
        </row>
        <row r="4">
          <cell r="A4" t="str">
            <v>2 REALIZAR DESMONTE AGUSTIN CODAZZI - LA DUDA - BATALLON</v>
          </cell>
          <cell r="B4">
            <v>2</v>
          </cell>
        </row>
        <row r="5">
          <cell r="A5" t="str">
            <v>3 REALIZAR DEMOLICIONES AGUSTIN CODAZZI - LA DUDA - BATALLON</v>
          </cell>
          <cell r="B5">
            <v>3</v>
          </cell>
        </row>
        <row r="6">
          <cell r="A6" t="str">
            <v>4 MEJORAR SUBRASANTE AGUSTIN CODAZZI - LA DUDA - BATALLON</v>
          </cell>
          <cell r="B6">
            <v>4</v>
          </cell>
        </row>
        <row r="7">
          <cell r="A7" t="str">
            <v>5 REALIZAR EXCAVACIONES AGUSTIN CODAZZI - LA DUDA - BATALLON</v>
          </cell>
          <cell r="B7">
            <v>5</v>
          </cell>
        </row>
        <row r="8">
          <cell r="A8" t="str">
            <v>6 CONSTRUIR ESTRUCTURA PAVIMENTO AGUSTIN CODAZZI - LA DUDA - BATALLON</v>
          </cell>
          <cell r="B8">
            <v>6</v>
          </cell>
        </row>
        <row r="9">
          <cell r="A9" t="str">
            <v>7 REALIZAR IMPRIMACION AGUSTIN CODAZZI - LA DUDA - BATALLON</v>
          </cell>
          <cell r="B9">
            <v>7</v>
          </cell>
        </row>
        <row r="10">
          <cell r="A10" t="str">
            <v>8 INSTALAR MEZCLA DENSA AGUSTIN CODAZZI - LA DUDA - BATALLON</v>
          </cell>
          <cell r="B10">
            <v>8</v>
          </cell>
        </row>
        <row r="11">
          <cell r="A11" t="str">
            <v>9 CONSTRUIR PLACA HUELLA K 7+000 A K 16+824 AGUSTIN CODAZZI - LA DUDA - BATALLON</v>
          </cell>
          <cell r="B11">
            <v>9</v>
          </cell>
        </row>
        <row r="12">
          <cell r="A12" t="str">
            <v>10 CONSTRUIR CUNETA LATERAL A PLACA HUELLA K 7+000 A K 16+824 AGUSTIN CODAZZI - LA DUDA - BATALLON</v>
          </cell>
          <cell r="B12">
            <v>10</v>
          </cell>
        </row>
        <row r="13">
          <cell r="A13" t="str">
            <v>11 CONSTRUIR PLACA HUELLA K 16+824 A K 34+431 AGUSTIN CODAZZI - LA DUDA - BATALLON</v>
          </cell>
          <cell r="B13">
            <v>11</v>
          </cell>
        </row>
        <row r="14">
          <cell r="A14" t="str">
            <v>12 CONSTRUIR CUNETA LATERAL A PLACA HUELLA K 16+824 A K 34+431 AGUSTIN CODAZZI - LA DUDA - BATALLON</v>
          </cell>
          <cell r="B14">
            <v>12</v>
          </cell>
        </row>
        <row r="15">
          <cell r="A15" t="str">
            <v>13 CONSTRUIR ALCANTARILLAS AGUSTIN CODAZZI - LA DUDA - BATALLON</v>
          </cell>
          <cell r="B15">
            <v>13</v>
          </cell>
        </row>
        <row r="16">
          <cell r="A16" t="str">
            <v>14 CONSTRUIR CUNETAS AGUSTIN CODAZZI - LA DUDA - BATALLON</v>
          </cell>
          <cell r="B16">
            <v>14</v>
          </cell>
        </row>
        <row r="17">
          <cell r="A17" t="str">
            <v>15 CONSTRUIR FILTRO AGUSTIN CODAZZI - LA DUDA - BATALLON</v>
          </cell>
          <cell r="B17">
            <v>15</v>
          </cell>
        </row>
        <row r="18">
          <cell r="A18" t="str">
            <v>16 CONSTRUIR BOX COULVERT 1.0 X 1.0 AGUSTIN CODAZZI - LA DUDA - BATALLON</v>
          </cell>
          <cell r="B18">
            <v>16</v>
          </cell>
        </row>
        <row r="19">
          <cell r="A19" t="str">
            <v>17 CONSTRUIR BOX COULVERT 1.5 X 1.5 AGUSTIN CODAZZI - LA DUDA - BATALLON</v>
          </cell>
          <cell r="B19">
            <v>17</v>
          </cell>
        </row>
        <row r="20">
          <cell r="A20" t="str">
            <v>18 PINTAR LINEAS DEMARCACIÓN AGUSTIN CODAZZI - LA DUDA - BATALLON</v>
          </cell>
          <cell r="B20">
            <v>18</v>
          </cell>
        </row>
        <row r="21">
          <cell r="A21" t="str">
            <v>19 INSTALAR SEÑALES AGUSTIN CODAZZI - LA DUDA - BATALLON</v>
          </cell>
          <cell r="B21">
            <v>19</v>
          </cell>
        </row>
        <row r="22">
          <cell r="A22" t="str">
            <v>20 LOCALIZAR TRAMO CURUMANI - EL TIGRE</v>
          </cell>
          <cell r="B22">
            <v>20</v>
          </cell>
        </row>
        <row r="23">
          <cell r="A23" t="str">
            <v>21 REALIZAR DESMONTE CURUMANI - EL TIGRE</v>
          </cell>
          <cell r="B23">
            <v>21</v>
          </cell>
        </row>
        <row r="24">
          <cell r="A24" t="str">
            <v>22 REALIZAR DEMOLICIONES CURUMANI - EL TIGRE</v>
          </cell>
          <cell r="B24">
            <v>22</v>
          </cell>
        </row>
        <row r="25">
          <cell r="A25" t="str">
            <v>23 MEJORAR SUBRASANTE CURUMANI - EL TIGRE</v>
          </cell>
          <cell r="B25">
            <v>23</v>
          </cell>
        </row>
        <row r="26">
          <cell r="A26" t="str">
            <v>24 REALIZAR EXCAVACIONES CURUMANI - EL TIGRE</v>
          </cell>
          <cell r="B26">
            <v>24</v>
          </cell>
        </row>
        <row r="27">
          <cell r="A27" t="str">
            <v>25 CONSTRUIR ESTRUCTURA SOPORTE CURUMANI - EL TIGRE</v>
          </cell>
          <cell r="B27">
            <v>25</v>
          </cell>
        </row>
        <row r="28">
          <cell r="A28" t="str">
            <v>26 CONSTRUIR PLACA HUELLA CURUMANI - EL TIGRE</v>
          </cell>
          <cell r="B28">
            <v>26</v>
          </cell>
        </row>
        <row r="29">
          <cell r="A29" t="str">
            <v>27 CONSTRUIR PAVIMENTO ASFALTICO CURUMANI - EL TIGRE</v>
          </cell>
          <cell r="B29">
            <v>27</v>
          </cell>
        </row>
        <row r="30">
          <cell r="A30" t="str">
            <v>28 CONSTRUIR ALCANTARILLAS CURUMANI - EL TIGRE</v>
          </cell>
          <cell r="B30">
            <v>28</v>
          </cell>
        </row>
        <row r="31">
          <cell r="A31" t="str">
            <v>29 CONSTRUIR CUNETAS CURUMANI - EL TIGRE</v>
          </cell>
          <cell r="B31">
            <v>29</v>
          </cell>
        </row>
        <row r="32">
          <cell r="A32" t="str">
            <v>30 CONSTRUIR BOX COULVERT BOX CULVERT 1.0MX1.0M CURUMANI - EL TIGRE</v>
          </cell>
          <cell r="B32">
            <v>30</v>
          </cell>
        </row>
        <row r="33">
          <cell r="A33" t="str">
            <v>31 CONSTRUIR BOX COULVERT BOX CULVERT  1.1 X1.1 CURUMANI - EL TIGRE</v>
          </cell>
          <cell r="B33">
            <v>31</v>
          </cell>
        </row>
        <row r="34">
          <cell r="A34" t="str">
            <v>32 CONSTRUIR BOX COULVERT BOX CULVERT 1.20 X1.20 CURUMANI - EL TIGRE</v>
          </cell>
          <cell r="B34">
            <v>32</v>
          </cell>
        </row>
        <row r="35">
          <cell r="A35" t="str">
            <v>33 CONSTRUIR BOX COULVERT BOX CULVERT 1.50 X1.50 CURUMANI - EL TIGRE</v>
          </cell>
          <cell r="B35">
            <v>33</v>
          </cell>
        </row>
        <row r="36">
          <cell r="A36" t="str">
            <v>34 CONSTRUIR BOX COULVERT BOX CULVERT 1.60 X1.60 CURUMANI - EL TIGRE</v>
          </cell>
          <cell r="B36">
            <v>34</v>
          </cell>
        </row>
        <row r="37">
          <cell r="A37" t="str">
            <v>35 PINTAR LINEAS DEMARCACIÓN CURUMANI - EL TIGRE</v>
          </cell>
          <cell r="B37">
            <v>35</v>
          </cell>
        </row>
        <row r="38">
          <cell r="A38" t="str">
            <v>36 INSTALAR SEÑALES CURUMANI - EL TIGRE</v>
          </cell>
          <cell r="B38">
            <v>36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1"/>
      <sheetName val="Hoja2"/>
      <sheetName val="Hoja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Nombre</v>
          </cell>
          <cell r="B1" t="str">
            <v>Modelo de valor</v>
          </cell>
          <cell r="C1" t="str">
            <v>Adquisición</v>
          </cell>
          <cell r="D1" t="str">
            <v>Valor neto en los libros</v>
          </cell>
          <cell r="E1" t="str">
            <v>Grupo de activos fijos</v>
          </cell>
          <cell r="F1" t="str">
            <v>Número de activo fijo</v>
          </cell>
        </row>
        <row r="2">
          <cell r="A2" t="str">
            <v>Estacion Total Marca Pentax Ref R-115, Serial No.846531</v>
          </cell>
          <cell r="B2" t="str">
            <v>MYE</v>
          </cell>
          <cell r="C2">
            <v>18282180</v>
          </cell>
          <cell r="D2">
            <v>22732873</v>
          </cell>
          <cell r="E2" t="str">
            <v>OM7AL</v>
          </cell>
          <cell r="F2">
            <v>16550001</v>
          </cell>
          <cell r="G2" t="str">
            <v>Estacion Total Marca Pentax Ref R-115, Serial No.846531</v>
          </cell>
        </row>
        <row r="3">
          <cell r="A3" t="str">
            <v>Nivel Automatico Marca Pentax Modelo AP-020 Serial No PO-1174</v>
          </cell>
          <cell r="B3" t="str">
            <v>MYE</v>
          </cell>
          <cell r="C3">
            <v>1218000</v>
          </cell>
          <cell r="D3">
            <v>1514512</v>
          </cell>
          <cell r="E3" t="str">
            <v>OM7AL</v>
          </cell>
          <cell r="F3">
            <v>16550002</v>
          </cell>
          <cell r="G3" t="str">
            <v>Nivel Automatico Marca Pentax Modelo AP-020 Serial No PO-1174</v>
          </cell>
        </row>
        <row r="4">
          <cell r="A4" t="str">
            <v>Paquete Promocion GPS Etrex vista marca Garmin con interfase a PC y software track maker profesional</v>
          </cell>
          <cell r="B4" t="str">
            <v>MYE</v>
          </cell>
          <cell r="C4">
            <v>1755312</v>
          </cell>
          <cell r="D4">
            <v>2184362</v>
          </cell>
          <cell r="E4" t="str">
            <v>OM7AL</v>
          </cell>
          <cell r="F4">
            <v>16550003</v>
          </cell>
          <cell r="G4" t="str">
            <v>Paquete Promocion GPS Etrex vista marca Garmin con interfase a PC y software track maker profesional</v>
          </cell>
        </row>
        <row r="5">
          <cell r="A5" t="str">
            <v>Pinza Ponchadora de impacto para Rj 45</v>
          </cell>
          <cell r="B5" t="str">
            <v>MYE</v>
          </cell>
          <cell r="C5">
            <v>170000</v>
          </cell>
          <cell r="D5">
            <v>211564</v>
          </cell>
          <cell r="E5" t="str">
            <v>HA7</v>
          </cell>
          <cell r="F5">
            <v>16550004</v>
          </cell>
          <cell r="G5" t="str">
            <v>Pinza Ponchadora de impacto para Rj 45</v>
          </cell>
        </row>
        <row r="6">
          <cell r="A6" t="str">
            <v>Apisonador  marca wacker modelo BS52V serie 5330745</v>
          </cell>
          <cell r="B6" t="str">
            <v>MYE</v>
          </cell>
          <cell r="C6">
            <v>7768048</v>
          </cell>
          <cell r="D6">
            <v>9666813</v>
          </cell>
          <cell r="E6" t="str">
            <v>OM7AC</v>
          </cell>
          <cell r="F6">
            <v>16550005</v>
          </cell>
          <cell r="G6" t="str">
            <v>Apisonador  marca wacker modelo BS52V serie 5330745</v>
          </cell>
        </row>
        <row r="7">
          <cell r="A7" t="str">
            <v>Planta eléctrica</v>
          </cell>
          <cell r="B7" t="str">
            <v>MYE</v>
          </cell>
          <cell r="C7">
            <v>500000</v>
          </cell>
          <cell r="D7">
            <v>389657</v>
          </cell>
          <cell r="E7" t="str">
            <v>OM7AC</v>
          </cell>
          <cell r="F7">
            <v>16550006</v>
          </cell>
          <cell r="G7" t="str">
            <v>Planta eléctrica</v>
          </cell>
          <cell r="H7">
            <v>1</v>
          </cell>
        </row>
        <row r="8">
          <cell r="A8" t="str">
            <v>Aires Acondicionados</v>
          </cell>
          <cell r="B8" t="str">
            <v>MYE</v>
          </cell>
          <cell r="C8">
            <v>3000000</v>
          </cell>
          <cell r="D8">
            <v>3761193</v>
          </cell>
          <cell r="E8" t="str">
            <v>OM5</v>
          </cell>
          <cell r="F8">
            <v>16550007</v>
          </cell>
          <cell r="G8" t="str">
            <v>Aires Acondicionados</v>
          </cell>
          <cell r="H8">
            <v>1</v>
          </cell>
        </row>
        <row r="9">
          <cell r="A9" t="str">
            <v>Aires Acondicionados</v>
          </cell>
          <cell r="B9" t="str">
            <v>MYE</v>
          </cell>
          <cell r="C9">
            <v>1300000</v>
          </cell>
          <cell r="D9">
            <v>1629849</v>
          </cell>
          <cell r="E9" t="str">
            <v>OM5</v>
          </cell>
          <cell r="F9">
            <v>16550008</v>
          </cell>
          <cell r="G9" t="str">
            <v>Aires Acondicionados</v>
          </cell>
          <cell r="H9">
            <v>1</v>
          </cell>
        </row>
        <row r="10">
          <cell r="A10" t="str">
            <v>Aires Acondicionados</v>
          </cell>
          <cell r="B10" t="str">
            <v>MYE</v>
          </cell>
          <cell r="C10">
            <v>1300000</v>
          </cell>
          <cell r="D10">
            <v>1629849</v>
          </cell>
          <cell r="E10" t="str">
            <v>OM5</v>
          </cell>
          <cell r="F10">
            <v>16550009</v>
          </cell>
          <cell r="G10" t="str">
            <v>Aires Acondicionados</v>
          </cell>
          <cell r="H10">
            <v>1</v>
          </cell>
        </row>
        <row r="11">
          <cell r="A11" t="str">
            <v>Planta Electrica Gasolina serie:#EZFH-1039946(marca:honda,modelo:    em1000f/l,potencia:1000watios,voltaje:120/12voltios,arranque:manual,motor:g101,potencia:2hp,  cap. Tanque:4.2,autonomia trabajo:5.5hrs)</v>
          </cell>
          <cell r="B11" t="str">
            <v>MYE</v>
          </cell>
          <cell r="C11">
            <v>2400001</v>
          </cell>
          <cell r="D11">
            <v>2843566</v>
          </cell>
          <cell r="E11" t="str">
            <v>OM7AC</v>
          </cell>
          <cell r="F11">
            <v>16550010</v>
          </cell>
          <cell r="G11" t="str">
            <v>Planta Electrica Gasolina serie:#EZFH-1039946(marca:honda,modelo:    em1000f/l,potencia:1000watios,voltaje:120/12voltios,arranque:manual,motor:g101,potencia:2hp,  cap. Tanque:4.2,autonomia trabajo:5.5hrs)</v>
          </cell>
          <cell r="H11">
            <v>1</v>
          </cell>
        </row>
        <row r="12">
          <cell r="A12" t="str">
            <v>Cortadora de Concreto Minicon 13 HP naciona 341559</v>
          </cell>
          <cell r="B12" t="str">
            <v>MYE</v>
          </cell>
          <cell r="C12">
            <v>5189492</v>
          </cell>
          <cell r="D12">
            <v>6148606</v>
          </cell>
          <cell r="E12" t="str">
            <v>OM7AC</v>
          </cell>
          <cell r="F12">
            <v>16550011</v>
          </cell>
          <cell r="G12" t="str">
            <v>Cortadora de Concreto Minicon 13 HP naciona 341559</v>
          </cell>
        </row>
        <row r="13">
          <cell r="A13" t="str">
            <v>Disco 14*125*1 SA3</v>
          </cell>
          <cell r="B13" t="str">
            <v>MYE</v>
          </cell>
          <cell r="C13">
            <v>873336</v>
          </cell>
          <cell r="D13">
            <v>1069744</v>
          </cell>
          <cell r="E13" t="str">
            <v>HA7</v>
          </cell>
          <cell r="F13">
            <v>16550012</v>
          </cell>
          <cell r="G13" t="str">
            <v>Disco 14*125*1 SA3</v>
          </cell>
        </row>
        <row r="14">
          <cell r="A14" t="str">
            <v>Bomba Sumergible en acero inoxidable 385S500-6 con motor electrico trifasico marca franklin electrik de 50HP, 460voltios arranque estrella triangulo</v>
          </cell>
          <cell r="B14" t="str">
            <v>MYE</v>
          </cell>
          <cell r="C14">
            <v>12760000</v>
          </cell>
          <cell r="D14">
            <v>15118281</v>
          </cell>
          <cell r="E14" t="str">
            <v>OM7AC</v>
          </cell>
          <cell r="F14">
            <v>16550013</v>
          </cell>
          <cell r="G14" t="str">
            <v>Bomba Sumergible en acero inoxidable 385S500-6 con motor electrico trifasico marca franklin electrik de 50HP, 460voltios arranque estrella triangulo</v>
          </cell>
        </row>
        <row r="15">
          <cell r="A15" t="str">
            <v>Electrobomba Tipo Periferica marca:ebara,potencia:1/2"HP,succ./descarga:1</v>
          </cell>
          <cell r="B15" t="str">
            <v>MYE</v>
          </cell>
          <cell r="C15">
            <v>215000</v>
          </cell>
          <cell r="D15">
            <v>256712</v>
          </cell>
          <cell r="E15" t="str">
            <v>OM7AC</v>
          </cell>
          <cell r="F15">
            <v>16550014</v>
          </cell>
          <cell r="G15" t="str">
            <v>Electrobomba Tipo Periferica marca:ebara,potencia:1/2"HP,succ./descarga:1</v>
          </cell>
        </row>
        <row r="16">
          <cell r="A16" t="str">
            <v>Monitor de Tension de Fase 460 digital REF.3FD 3300</v>
          </cell>
          <cell r="B16" t="str">
            <v>MYE</v>
          </cell>
          <cell r="C16">
            <v>359600</v>
          </cell>
          <cell r="D16">
            <v>406157</v>
          </cell>
          <cell r="E16" t="str">
            <v>OM7AC</v>
          </cell>
          <cell r="F16">
            <v>16550015</v>
          </cell>
          <cell r="G16" t="str">
            <v>Monitor de Tension de Fase 460 digital REF.3FD 3300</v>
          </cell>
        </row>
        <row r="17">
          <cell r="A17" t="str">
            <v>Pulidora Skit 7 "</v>
          </cell>
          <cell r="B17" t="str">
            <v>MYE</v>
          </cell>
          <cell r="C17">
            <v>288500</v>
          </cell>
          <cell r="D17">
            <v>325852</v>
          </cell>
          <cell r="E17" t="str">
            <v>OM7AC</v>
          </cell>
          <cell r="F17">
            <v>16550016</v>
          </cell>
          <cell r="G17" t="str">
            <v>Pulidora Skit 7 "</v>
          </cell>
        </row>
        <row r="18">
          <cell r="A18" t="str">
            <v>Equipo de Diagnostico Ridgid</v>
          </cell>
          <cell r="B18" t="str">
            <v>MYE</v>
          </cell>
          <cell r="C18">
            <v>43709264</v>
          </cell>
          <cell r="D18">
            <v>49368043</v>
          </cell>
          <cell r="E18" t="str">
            <v>OM7AC</v>
          </cell>
          <cell r="F18">
            <v>16550017</v>
          </cell>
          <cell r="G18" t="str">
            <v>Equipo de Diagnostico Ridgid</v>
          </cell>
        </row>
        <row r="19">
          <cell r="A19" t="str">
            <v>Bomba Pedrollo Jet JDWM1A/30 1 HP,serie 01-03,voltaje:110/220 monof. Incluye eyector</v>
          </cell>
          <cell r="B19" t="str">
            <v>MYE</v>
          </cell>
          <cell r="C19">
            <v>512720</v>
          </cell>
          <cell r="D19">
            <v>579101</v>
          </cell>
          <cell r="E19" t="str">
            <v>OM7AC</v>
          </cell>
          <cell r="F19">
            <v>16550018</v>
          </cell>
          <cell r="G19" t="str">
            <v>Bomba Pedrollo Jet JDWM1A/30 1 HP,serie 01-03,voltaje:110/220 monof. Incluye eyector</v>
          </cell>
        </row>
        <row r="20">
          <cell r="A20" t="str">
            <v>Bomba Pedrollo Jet JDWM1A/30 1 HP</v>
          </cell>
          <cell r="B20" t="str">
            <v>MYE</v>
          </cell>
          <cell r="C20">
            <v>512720</v>
          </cell>
          <cell r="D20">
            <v>579101</v>
          </cell>
          <cell r="E20" t="str">
            <v>OM7AC</v>
          </cell>
          <cell r="F20">
            <v>16550019</v>
          </cell>
          <cell r="G20" t="str">
            <v>Bomba Pedrollo Jet JDWM1A/30 1 HP</v>
          </cell>
        </row>
        <row r="21">
          <cell r="A21" t="str">
            <v xml:space="preserve">Motobomba modelo 16 CCG con motores a gasolina marca Brigs Stratton de 6.5 HP </v>
          </cell>
          <cell r="B21" t="str">
            <v>MYE</v>
          </cell>
          <cell r="C21">
            <v>1273680</v>
          </cell>
          <cell r="D21">
            <v>1438573</v>
          </cell>
          <cell r="E21" t="str">
            <v>OM7AC</v>
          </cell>
          <cell r="F21">
            <v>16550020</v>
          </cell>
          <cell r="G21" t="str">
            <v xml:space="preserve">Motobomba modelo 16 CCG con motores a gasolina marca Brigs Stratton de 6.5 HP </v>
          </cell>
        </row>
        <row r="22">
          <cell r="A22" t="str">
            <v xml:space="preserve">Motobomba modelo 16 CCG con motores a gasolina marca Brigs Stratton de 6.5 HP </v>
          </cell>
          <cell r="B22" t="str">
            <v>MYE</v>
          </cell>
          <cell r="C22">
            <v>1273680</v>
          </cell>
          <cell r="D22">
            <v>1438573</v>
          </cell>
          <cell r="E22" t="str">
            <v>OM7AC</v>
          </cell>
          <cell r="F22">
            <v>16550021</v>
          </cell>
          <cell r="G22" t="str">
            <v xml:space="preserve">Motobomba modelo 16 CCG con motores a gasolina marca Brigs Stratton de 6.5 HP </v>
          </cell>
        </row>
        <row r="23">
          <cell r="A23" t="str">
            <v>Motobomba Autocebante a Gasolina(marca:IHM,modelo:G575/201,motor:brigg straton,potencia:8HP,succión:3",descarga:3")serie:0310138</v>
          </cell>
          <cell r="B23" t="str">
            <v>MYE</v>
          </cell>
          <cell r="C23">
            <v>1760000</v>
          </cell>
          <cell r="D23">
            <v>1987855</v>
          </cell>
          <cell r="E23" t="str">
            <v>OM7AC</v>
          </cell>
          <cell r="F23">
            <v>16550022</v>
          </cell>
          <cell r="G23" t="str">
            <v>Motobomba Autocebante a Gasolina(marca:IHM,modelo:G575/201,motor:brigg straton,potencia:8HP,succión:3",descarga:3")serie:0310138</v>
          </cell>
        </row>
        <row r="24">
          <cell r="A24" t="str">
            <v>Motobomba Autocebante a Gasolina(marca:IHM,modelo:G575/201,motor:brigg straton,potencia:8HP,succión:3",descarga:3")serie:0310138</v>
          </cell>
          <cell r="B24" t="str">
            <v>MYE</v>
          </cell>
          <cell r="C24">
            <v>1760000</v>
          </cell>
          <cell r="D24">
            <v>1987855</v>
          </cell>
          <cell r="E24" t="str">
            <v>OM7AC</v>
          </cell>
          <cell r="F24">
            <v>16550023</v>
          </cell>
          <cell r="G24" t="str">
            <v>Motobomba Autocebante a Gasolina(marca:IHM,modelo:G575/201,motor:brigg straton,potencia:8HP,succión:3",descarga:3")serie:0310138</v>
          </cell>
        </row>
        <row r="25">
          <cell r="A25" t="str">
            <v>Equipo Soldadura Lincon</v>
          </cell>
          <cell r="B25" t="str">
            <v>MYE</v>
          </cell>
          <cell r="C25">
            <v>2156672</v>
          </cell>
          <cell r="D25">
            <v>2455516</v>
          </cell>
          <cell r="E25" t="str">
            <v>OM7AC</v>
          </cell>
          <cell r="F25">
            <v>16550024</v>
          </cell>
          <cell r="G25" t="str">
            <v>Equipo Soldadura Lincon</v>
          </cell>
        </row>
        <row r="26">
          <cell r="A26" t="str">
            <v>Bomba Caracol EC-205-S, serie EC2055-3C17G 003</v>
          </cell>
          <cell r="B26" t="str">
            <v>MYE</v>
          </cell>
          <cell r="C26">
            <v>240120</v>
          </cell>
          <cell r="D26">
            <v>273393</v>
          </cell>
          <cell r="E26" t="str">
            <v>OM7AC</v>
          </cell>
          <cell r="F26">
            <v>16550025</v>
          </cell>
          <cell r="G26" t="str">
            <v>Bomba Caracol EC-205-S, serie EC2055-3C17G 003</v>
          </cell>
        </row>
        <row r="27">
          <cell r="A27" t="str">
            <v>Monitor Trif Disibeint 440 v Pfeb</v>
          </cell>
          <cell r="B27" t="str">
            <v>MYE</v>
          </cell>
          <cell r="C27">
            <v>251488</v>
          </cell>
          <cell r="D27">
            <v>286342</v>
          </cell>
          <cell r="E27" t="str">
            <v>OM7AC</v>
          </cell>
          <cell r="F27">
            <v>16550026</v>
          </cell>
          <cell r="G27" t="str">
            <v>Monitor Trif Disibeint 440 v Pfeb</v>
          </cell>
        </row>
        <row r="28">
          <cell r="A28" t="str">
            <v>Monitor Trif Disibeint 440 v Pfeb</v>
          </cell>
          <cell r="B28" t="str">
            <v>MYE</v>
          </cell>
          <cell r="C28">
            <v>251488</v>
          </cell>
          <cell r="D28">
            <v>286342</v>
          </cell>
          <cell r="E28" t="str">
            <v>OM7AC</v>
          </cell>
          <cell r="F28">
            <v>16550027</v>
          </cell>
          <cell r="G28" t="str">
            <v>Monitor Trif Disibeint 440 v Pfeb</v>
          </cell>
        </row>
        <row r="29">
          <cell r="A29" t="str">
            <v>Ponchadora de Impacto</v>
          </cell>
          <cell r="B29" t="str">
            <v>MYE</v>
          </cell>
          <cell r="C29">
            <v>170000</v>
          </cell>
          <cell r="D29">
            <v>183901</v>
          </cell>
          <cell r="E29" t="str">
            <v>OM7AC</v>
          </cell>
          <cell r="F29">
            <v>16550028</v>
          </cell>
          <cell r="G29" t="str">
            <v>Ponchadora de Impacto</v>
          </cell>
        </row>
        <row r="30">
          <cell r="A30" t="str">
            <v>Motobomba Sumergible marca grundfos inoxidable modelo 625S1250-5 con motor franklin electric de 125HP a 460voltios</v>
          </cell>
          <cell r="B30" t="str">
            <v>MYE</v>
          </cell>
          <cell r="C30">
            <v>27820280</v>
          </cell>
          <cell r="D30">
            <v>30094024</v>
          </cell>
          <cell r="E30" t="str">
            <v>OM7AC</v>
          </cell>
          <cell r="F30">
            <v>16550029</v>
          </cell>
          <cell r="G30" t="str">
            <v>Motobomba Sumergible marca grundfos inoxidable modelo 625S1250-5 con motor franklin electric de 125HP a 460voltios</v>
          </cell>
        </row>
        <row r="31">
          <cell r="A31" t="str">
            <v>Bomba A/CEB 20 CCE, referencia:1D0039</v>
          </cell>
          <cell r="B31" t="str">
            <v>MYE</v>
          </cell>
          <cell r="C31">
            <v>1528300</v>
          </cell>
          <cell r="D31">
            <v>1653206</v>
          </cell>
          <cell r="E31" t="str">
            <v>OM7AC</v>
          </cell>
          <cell r="F31">
            <v>16550030</v>
          </cell>
          <cell r="G31" t="str">
            <v>Bomba A/CEB 20 CCE, referencia:1D0039</v>
          </cell>
        </row>
        <row r="32">
          <cell r="A32" t="str">
            <v>Diferencial Manual de 2 toneladas CM</v>
          </cell>
          <cell r="B32" t="str">
            <v>MYE</v>
          </cell>
          <cell r="C32">
            <v>677730</v>
          </cell>
          <cell r="D32">
            <v>733112</v>
          </cell>
          <cell r="E32" t="str">
            <v>OM7AC</v>
          </cell>
          <cell r="F32">
            <v>16550031</v>
          </cell>
          <cell r="G32" t="str">
            <v>Diferencial Manual de 2 toneladas CM</v>
          </cell>
        </row>
        <row r="33">
          <cell r="A33" t="str">
            <v>Juego de LLaves Mixtas 1200fasd</v>
          </cell>
          <cell r="B33" t="str">
            <v>MYE</v>
          </cell>
          <cell r="C33">
            <v>1089878</v>
          </cell>
          <cell r="D33">
            <v>1178952</v>
          </cell>
          <cell r="E33" t="str">
            <v>OM7AC</v>
          </cell>
          <cell r="F33">
            <v>16550032</v>
          </cell>
          <cell r="G33" t="str">
            <v>Juego de LLaves Mixtas 1200fasd</v>
          </cell>
          <cell r="H33">
            <v>1</v>
          </cell>
        </row>
        <row r="34">
          <cell r="A34" t="str">
            <v>Juego de LLaves Mixtas 1200fmasd</v>
          </cell>
          <cell r="B34" t="str">
            <v>MYE</v>
          </cell>
          <cell r="C34">
            <v>743519</v>
          </cell>
          <cell r="D34">
            <v>804282</v>
          </cell>
          <cell r="E34" t="str">
            <v>OM7AC</v>
          </cell>
          <cell r="F34">
            <v>16550033</v>
          </cell>
          <cell r="G34" t="str">
            <v>Juego de LLaves Mixtas 1200fmasd</v>
          </cell>
        </row>
        <row r="35">
          <cell r="A35" t="str">
            <v>Planta Electrica a gasolina, modelo:7200ETG,marca:enermax, potencia:6.3KW,arranque:manual-electrico,motor:GX390K1-honda,potencia:13HP,nivel de ruido: 78 decibeles, capac. Tanque:19lt,autonom.trab.:4.8hr, Serie No. *2918536 y *3226501</v>
          </cell>
          <cell r="B35" t="str">
            <v>MYE</v>
          </cell>
          <cell r="C35">
            <v>4780000</v>
          </cell>
          <cell r="D35">
            <v>5170665</v>
          </cell>
          <cell r="E35" t="str">
            <v>OM7AC</v>
          </cell>
          <cell r="F35">
            <v>16550034</v>
          </cell>
          <cell r="G35" t="str">
            <v>Planta Electrica a gasolina, modelo:7200ETG,marca:enermax, potencia:6.3KW,arranque:manual-electrico,motor:GX390K1-honda,potencia:13HP,nivel de ruido: 78 decibeles, capac. Tanque:19lt,autonom.trab.:4.8hr, Serie No. *2918536 y *3226501</v>
          </cell>
        </row>
        <row r="36">
          <cell r="A36" t="str">
            <v>Planta Electrica a gasolina, modelo:7200ETG,marca:enermax, potencia:6.3KW,arranque:manual-electrico,motor:GX390K1-honda,potencia:13HP,nivel de ruido: 78 decibeles, capac. Tanque:19lt,autonom.trab.:4.8hr, Serie No. *2918536 y *3226501</v>
          </cell>
          <cell r="B36" t="str">
            <v>MYE</v>
          </cell>
          <cell r="C36">
            <v>4780000</v>
          </cell>
          <cell r="D36">
            <v>5170665</v>
          </cell>
          <cell r="E36" t="str">
            <v>OM7AC</v>
          </cell>
          <cell r="F36">
            <v>16550035</v>
          </cell>
          <cell r="G36" t="str">
            <v>Planta Electrica a gasolina, modelo:7200ETG,marca:enermax, potencia:6.3KW,arranque:manual-electrico,motor:GX390K1-honda,potencia:13HP,nivel de ruido: 78 decibeles, capac. Tanque:19lt,autonom.trab.:4.8hr, Serie No. *2918536 y *3226501</v>
          </cell>
        </row>
        <row r="37">
          <cell r="A37" t="str">
            <v>Equipos de Bombeo Sumergibles para pozo profundo-Marca Ebara (modelo BHS 1012-5-125, capacidad  H=131.1m(430Ft),Q=180m3/hr(50L/sg), motor:125HP</v>
          </cell>
          <cell r="B37" t="str">
            <v>MYE</v>
          </cell>
          <cell r="C37">
            <v>32413996</v>
          </cell>
          <cell r="D37">
            <v>35063184</v>
          </cell>
          <cell r="E37" t="str">
            <v>OM7AC</v>
          </cell>
          <cell r="F37">
            <v>16550036</v>
          </cell>
          <cell r="G37" t="str">
            <v>Equipos de Bombeo Sumergibles para pozo profundo-Marca Ebara (modelo BHS 1012-5-125, capacidad  H=131.1m(430Ft),Q=180m3/hr(50L/sg), motor:125HP</v>
          </cell>
        </row>
        <row r="38">
          <cell r="A38" t="str">
            <v>Equipos de Bombeo Sumergibles para pozo profundo-Marca Ebara(modelo BHS 517-12-45, capacidad H=112.8m(370Ft), Q=72m3/hr(20L/sg),motor:45HP</v>
          </cell>
          <cell r="B38" t="str">
            <v>MYE</v>
          </cell>
          <cell r="C38">
            <v>13611904</v>
          </cell>
          <cell r="D38">
            <v>14724399</v>
          </cell>
          <cell r="E38" t="str">
            <v>OM7AC</v>
          </cell>
          <cell r="F38">
            <v>16550037</v>
          </cell>
          <cell r="G38" t="str">
            <v>Equipos de Bombeo Sumergibles para pozo profundo-Marca Ebara(modelo BHS 517-12-45, capacidad H=112.8m(370Ft), Q=72m3/hr(20L/sg),motor:45HP</v>
          </cell>
        </row>
        <row r="39">
          <cell r="A39" t="str">
            <v>Equipos de Bombeo Sumergibles para pozo profundo-Marca Ebara(modelo BHS 517-11-40,capacidad H=100m(328Ft),Q=72m3/hr(20L/sg),motor:40HP</v>
          </cell>
          <cell r="B39" t="str">
            <v>MYE</v>
          </cell>
          <cell r="C39">
            <v>12747124</v>
          </cell>
          <cell r="D39">
            <v>13788940</v>
          </cell>
          <cell r="E39" t="str">
            <v>OM7AC</v>
          </cell>
          <cell r="F39">
            <v>16550038</v>
          </cell>
          <cell r="G39" t="str">
            <v>Equipos de Bombeo Sumergibles para pozo profundo-Marca Ebara(modelo BHS 517-11-40,capacidad H=100m(328Ft),Q=72m3/hr(20L/sg),motor:40HP</v>
          </cell>
        </row>
        <row r="40">
          <cell r="A40" t="str">
            <v>Bomba Sumergible marca grundfos inoxidable modelo 800S1000-4 con motor franklin electric de 100 460voltios</v>
          </cell>
          <cell r="B40" t="str">
            <v>MYE</v>
          </cell>
          <cell r="C40">
            <v>28431600</v>
          </cell>
          <cell r="D40">
            <v>29267162</v>
          </cell>
          <cell r="E40" t="str">
            <v>OM7AC</v>
          </cell>
          <cell r="F40">
            <v>16550039</v>
          </cell>
          <cell r="G40" t="str">
            <v>Bomba Sumergible marca grundfos inoxidable modelo 800S1000-4 con motor franklin electric de 100 460voltios</v>
          </cell>
        </row>
        <row r="41">
          <cell r="A41" t="str">
            <v>Motobomba Sumergible marca grundfos inoxidable modelo 385S500-6 con motor franklin electric de 50HP a 460voltios</v>
          </cell>
          <cell r="B41" t="str">
            <v>MYE</v>
          </cell>
          <cell r="C41">
            <v>15581120</v>
          </cell>
          <cell r="D41">
            <v>16039024</v>
          </cell>
          <cell r="E41" t="str">
            <v>OM7AC</v>
          </cell>
          <cell r="F41">
            <v>16550040</v>
          </cell>
          <cell r="G41" t="str">
            <v>Motobomba Sumergible marca grundfos inoxidable modelo 385S500-6 con motor franklin electric de 50HP a 460voltios</v>
          </cell>
        </row>
        <row r="42">
          <cell r="A42" t="str">
            <v>Motobomba Sumergible marca grundfos inoxidable modelo 475S1000-9 con motor franklin electric de 100HP a 460voltios</v>
          </cell>
          <cell r="B42" t="str">
            <v>MYE</v>
          </cell>
          <cell r="C42">
            <v>25462000</v>
          </cell>
          <cell r="D42">
            <v>26210288</v>
          </cell>
          <cell r="E42" t="str">
            <v>OM7AC</v>
          </cell>
          <cell r="F42">
            <v>16550041</v>
          </cell>
          <cell r="G42" t="str">
            <v>Motobomba Sumergible marca grundfos inoxidable modelo 475S1000-9 con motor franklin electric de 100HP a 460voltios</v>
          </cell>
        </row>
        <row r="43">
          <cell r="A43" t="str">
            <v>Destapadora k-1000 ridg ref:*34295</v>
          </cell>
          <cell r="B43" t="str">
            <v>MYE</v>
          </cell>
          <cell r="C43">
            <v>11484000</v>
          </cell>
          <cell r="D43">
            <v>11821495</v>
          </cell>
          <cell r="E43" t="str">
            <v>OM7AL</v>
          </cell>
          <cell r="F43">
            <v>16550042</v>
          </cell>
          <cell r="G43" t="str">
            <v>Destapadora k-1000 ridg ref:*34295</v>
          </cell>
        </row>
        <row r="44">
          <cell r="A44" t="str">
            <v>Destapadora k-1000 ridg ref:*34295</v>
          </cell>
          <cell r="B44" t="str">
            <v>MYE</v>
          </cell>
          <cell r="C44">
            <v>11484000</v>
          </cell>
          <cell r="D44">
            <v>11821495</v>
          </cell>
          <cell r="E44" t="str">
            <v>OM7AL</v>
          </cell>
          <cell r="F44">
            <v>16550043</v>
          </cell>
          <cell r="G44" t="str">
            <v>Destapadora k-1000 ridg ref:*34295</v>
          </cell>
        </row>
        <row r="45">
          <cell r="A45" t="str">
            <v>Llave de Tubo trabajo</v>
          </cell>
          <cell r="B45" t="str">
            <v>MYE</v>
          </cell>
          <cell r="C45">
            <v>152241</v>
          </cell>
          <cell r="D45">
            <v>156711</v>
          </cell>
          <cell r="E45" t="str">
            <v>HA7</v>
          </cell>
          <cell r="F45">
            <v>16550044</v>
          </cell>
          <cell r="G45" t="str">
            <v>Llave de Tubo trabajo</v>
          </cell>
        </row>
        <row r="46">
          <cell r="A46" t="str">
            <v>LLave P/ Tubo de trabajo</v>
          </cell>
          <cell r="B46" t="str">
            <v>MYE</v>
          </cell>
          <cell r="C46">
            <v>240071</v>
          </cell>
          <cell r="D46">
            <v>247126</v>
          </cell>
          <cell r="E46" t="str">
            <v>HA7</v>
          </cell>
          <cell r="F46">
            <v>16550045</v>
          </cell>
          <cell r="G46" t="str">
            <v>LLave P/ Tubo de trabajo</v>
          </cell>
        </row>
        <row r="47">
          <cell r="A47" t="str">
            <v>Llave p/ Tubo de trabajo</v>
          </cell>
          <cell r="B47" t="str">
            <v>MYE</v>
          </cell>
          <cell r="C47">
            <v>506920</v>
          </cell>
          <cell r="D47">
            <v>521819</v>
          </cell>
          <cell r="E47" t="str">
            <v>HA7</v>
          </cell>
          <cell r="F47">
            <v>16550046</v>
          </cell>
          <cell r="G47" t="str">
            <v>LLave P/ Tubo de trabajo</v>
          </cell>
        </row>
        <row r="48">
          <cell r="A48" t="str">
            <v>Extrator 5 TON.5.1/2*7" POWER TEAM</v>
          </cell>
          <cell r="B48" t="str">
            <v>MYE</v>
          </cell>
          <cell r="C48">
            <v>170369</v>
          </cell>
          <cell r="D48">
            <v>175380</v>
          </cell>
          <cell r="E48" t="str">
            <v>HA7</v>
          </cell>
          <cell r="F48">
            <v>16550047</v>
          </cell>
          <cell r="G48" t="str">
            <v>Extrator 5 TON.5.1/2*7" POWER TEAM</v>
          </cell>
        </row>
        <row r="49">
          <cell r="A49" t="str">
            <v>Martillo D.Bola 24ONZ</v>
          </cell>
          <cell r="B49" t="str">
            <v>MYE</v>
          </cell>
          <cell r="C49">
            <v>82319</v>
          </cell>
          <cell r="D49">
            <v>84737</v>
          </cell>
          <cell r="E49" t="str">
            <v>HA7</v>
          </cell>
          <cell r="F49">
            <v>16550048</v>
          </cell>
          <cell r="G49" t="str">
            <v>Martillo D.Bola 24ONZ</v>
          </cell>
        </row>
        <row r="50">
          <cell r="A50" t="str">
            <v>Hombresolo 10 guijada</v>
          </cell>
          <cell r="B50" t="str">
            <v>MYE</v>
          </cell>
          <cell r="C50">
            <v>41380</v>
          </cell>
          <cell r="D50">
            <v>42603</v>
          </cell>
          <cell r="E50" t="str">
            <v>HA7</v>
          </cell>
          <cell r="F50">
            <v>16550049</v>
          </cell>
          <cell r="G50" t="str">
            <v>Hombresolo 10 guijada</v>
          </cell>
        </row>
        <row r="51">
          <cell r="A51" t="str">
            <v>Jgo. de Llaves BRISTOL 0.28</v>
          </cell>
          <cell r="B51" t="str">
            <v>MYE</v>
          </cell>
          <cell r="C51">
            <v>98739</v>
          </cell>
          <cell r="D51">
            <v>101639</v>
          </cell>
          <cell r="E51" t="str">
            <v>HA7</v>
          </cell>
          <cell r="F51">
            <v>16550050</v>
          </cell>
          <cell r="G51" t="str">
            <v>Jgo. de Llaves BRISTOL 0.28</v>
          </cell>
        </row>
        <row r="52">
          <cell r="A52" t="str">
            <v>Jgo. de BROGAS 1/16-1 HSS 37 pzas.</v>
          </cell>
          <cell r="B52" t="str">
            <v>MYE</v>
          </cell>
          <cell r="C52">
            <v>1046900</v>
          </cell>
          <cell r="D52">
            <v>1077670</v>
          </cell>
          <cell r="E52" t="str">
            <v>HA7</v>
          </cell>
          <cell r="F52">
            <v>16550051</v>
          </cell>
          <cell r="G52" t="str">
            <v>Jgo. de BROGAS 1/16-1 HSS 37 pzas.</v>
          </cell>
          <cell r="H52">
            <v>1</v>
          </cell>
        </row>
        <row r="53">
          <cell r="A53" t="str">
            <v>Ratchet de 1/2 IR</v>
          </cell>
          <cell r="B53" t="str">
            <v>MYE</v>
          </cell>
          <cell r="C53">
            <v>136703</v>
          </cell>
          <cell r="D53">
            <v>140724</v>
          </cell>
          <cell r="E53" t="str">
            <v>HA7</v>
          </cell>
          <cell r="F53">
            <v>16550052</v>
          </cell>
          <cell r="G53" t="str">
            <v>Ratchet de 1/2 IR</v>
          </cell>
          <cell r="H53">
            <v>1</v>
          </cell>
        </row>
        <row r="54">
          <cell r="A54" t="str">
            <v>Prensa de Banco de 8"URSUS</v>
          </cell>
          <cell r="B54" t="str">
            <v>MYE</v>
          </cell>
          <cell r="C54">
            <v>396720</v>
          </cell>
          <cell r="D54">
            <v>408380</v>
          </cell>
          <cell r="E54" t="str">
            <v>HA7</v>
          </cell>
          <cell r="F54">
            <v>16550053</v>
          </cell>
          <cell r="G54" t="str">
            <v>Prensa de Banco de 8"URSUS</v>
          </cell>
          <cell r="H54">
            <v>1</v>
          </cell>
        </row>
        <row r="55">
          <cell r="A55" t="str">
            <v>Prensa Cadena de</v>
          </cell>
          <cell r="B55" t="str">
            <v>MYE</v>
          </cell>
          <cell r="C55">
            <v>1696419</v>
          </cell>
          <cell r="D55">
            <v>1746270</v>
          </cell>
          <cell r="E55" t="str">
            <v>HA7</v>
          </cell>
          <cell r="F55">
            <v>16550054</v>
          </cell>
          <cell r="G55" t="str">
            <v>Prensa Cadena de</v>
          </cell>
          <cell r="H55">
            <v>1</v>
          </cell>
        </row>
        <row r="56">
          <cell r="A56" t="str">
            <v>Llave P/tubo Trabajo</v>
          </cell>
          <cell r="B56" t="str">
            <v>MYE</v>
          </cell>
          <cell r="C56">
            <v>106453</v>
          </cell>
          <cell r="D56">
            <v>109582</v>
          </cell>
          <cell r="E56" t="str">
            <v>HA7</v>
          </cell>
          <cell r="F56">
            <v>16550055</v>
          </cell>
          <cell r="G56" t="str">
            <v>Llave P/tubo Trabajo</v>
          </cell>
          <cell r="H56">
            <v>1</v>
          </cell>
        </row>
        <row r="57">
          <cell r="A57" t="str">
            <v>Barra de Puntas 16 Libras Marca</v>
          </cell>
          <cell r="B57" t="str">
            <v>MYE</v>
          </cell>
          <cell r="C57">
            <v>43639</v>
          </cell>
          <cell r="D57">
            <v>44929</v>
          </cell>
          <cell r="E57" t="str">
            <v>HA7</v>
          </cell>
          <cell r="F57">
            <v>16550056</v>
          </cell>
          <cell r="G57" t="str">
            <v>Barra de Puntas 16 Libras Marca</v>
          </cell>
        </row>
        <row r="58">
          <cell r="A58" t="str">
            <v>Barra de Puntas 16 Libras Marca</v>
          </cell>
          <cell r="B58" t="str">
            <v>MYE</v>
          </cell>
          <cell r="C58">
            <v>43639</v>
          </cell>
          <cell r="D58">
            <v>44929</v>
          </cell>
          <cell r="E58" t="str">
            <v>HA7</v>
          </cell>
          <cell r="F58">
            <v>16550057</v>
          </cell>
          <cell r="G58" t="str">
            <v>Barra de Puntas 16 Libras Marca</v>
          </cell>
        </row>
        <row r="59">
          <cell r="A59" t="str">
            <v>Manguera Gemela Oxiacetilenica</v>
          </cell>
          <cell r="B59" t="str">
            <v>MYE</v>
          </cell>
          <cell r="C59">
            <v>5730</v>
          </cell>
          <cell r="D59">
            <v>5902</v>
          </cell>
          <cell r="E59" t="str">
            <v>HA7</v>
          </cell>
          <cell r="F59">
            <v>16550058</v>
          </cell>
          <cell r="G59" t="str">
            <v>Manguera Gemela Oxiacetilenica</v>
          </cell>
          <cell r="H59">
            <v>1</v>
          </cell>
        </row>
        <row r="60">
          <cell r="A60" t="str">
            <v>Manguera Gemela Oxiacetilenica</v>
          </cell>
          <cell r="B60" t="str">
            <v>MYE</v>
          </cell>
          <cell r="C60">
            <v>5730</v>
          </cell>
          <cell r="D60">
            <v>5902</v>
          </cell>
          <cell r="E60" t="str">
            <v>HA7</v>
          </cell>
          <cell r="F60">
            <v>16550059</v>
          </cell>
          <cell r="G60" t="str">
            <v>Manguera Gemela Oxiacetilenica</v>
          </cell>
          <cell r="H60">
            <v>1</v>
          </cell>
        </row>
        <row r="61">
          <cell r="A61" t="str">
            <v>Manguera Gemela Oxiacetilenica</v>
          </cell>
          <cell r="B61" t="str">
            <v>MYE</v>
          </cell>
          <cell r="C61">
            <v>5730</v>
          </cell>
          <cell r="D61">
            <v>5902</v>
          </cell>
          <cell r="E61" t="str">
            <v>HA7</v>
          </cell>
          <cell r="F61">
            <v>16550060</v>
          </cell>
          <cell r="G61" t="str">
            <v>Manguera Gemela Oxiacetilenica</v>
          </cell>
          <cell r="H61">
            <v>1</v>
          </cell>
        </row>
        <row r="62">
          <cell r="A62" t="str">
            <v>Manguera Gemela Oxiacetilenica</v>
          </cell>
          <cell r="B62" t="str">
            <v>MYE</v>
          </cell>
          <cell r="C62">
            <v>5730</v>
          </cell>
          <cell r="D62">
            <v>5902</v>
          </cell>
          <cell r="E62" t="str">
            <v>HA7</v>
          </cell>
          <cell r="F62">
            <v>16550061</v>
          </cell>
          <cell r="G62" t="str">
            <v>Manguera Gemela Oxiacetilenica</v>
          </cell>
          <cell r="H62">
            <v>1</v>
          </cell>
        </row>
        <row r="63">
          <cell r="A63" t="str">
            <v>Manguera Gemela Oxiacetilenica</v>
          </cell>
          <cell r="B63" t="str">
            <v>MYE</v>
          </cell>
          <cell r="C63">
            <v>5730</v>
          </cell>
          <cell r="D63">
            <v>5902</v>
          </cell>
          <cell r="E63" t="str">
            <v>HA7</v>
          </cell>
          <cell r="F63">
            <v>16550062</v>
          </cell>
          <cell r="G63" t="str">
            <v>Manguera Gemela Oxiacetilenica</v>
          </cell>
          <cell r="H63">
            <v>1</v>
          </cell>
        </row>
        <row r="64">
          <cell r="A64" t="str">
            <v>Manguera Gemela Oxiacetilenica</v>
          </cell>
          <cell r="B64" t="str">
            <v>MYE</v>
          </cell>
          <cell r="C64">
            <v>5730</v>
          </cell>
          <cell r="D64">
            <v>5902</v>
          </cell>
          <cell r="E64" t="str">
            <v>HA7</v>
          </cell>
          <cell r="F64">
            <v>16550063</v>
          </cell>
          <cell r="G64" t="str">
            <v>Manguera Gemela Oxiacetilenica</v>
          </cell>
          <cell r="H64">
            <v>1</v>
          </cell>
        </row>
        <row r="65">
          <cell r="A65" t="str">
            <v>Manguera Gemela Oxiacetilenica</v>
          </cell>
          <cell r="B65" t="str">
            <v>MYE</v>
          </cell>
          <cell r="C65">
            <v>5730</v>
          </cell>
          <cell r="D65">
            <v>5902</v>
          </cell>
          <cell r="E65" t="str">
            <v>HA7</v>
          </cell>
          <cell r="F65">
            <v>16550064</v>
          </cell>
          <cell r="G65" t="str">
            <v>Manguera Gemela Oxiacetilenica</v>
          </cell>
        </row>
        <row r="66">
          <cell r="A66" t="str">
            <v>Manguera Gemela Oxiacetilenica</v>
          </cell>
          <cell r="B66" t="str">
            <v>MYE</v>
          </cell>
          <cell r="C66">
            <v>5730</v>
          </cell>
          <cell r="D66">
            <v>5902</v>
          </cell>
          <cell r="E66" t="str">
            <v>HA7</v>
          </cell>
          <cell r="F66">
            <v>16550065</v>
          </cell>
          <cell r="G66" t="str">
            <v>Manguera Gemela Oxiacetilenica</v>
          </cell>
        </row>
        <row r="67">
          <cell r="A67" t="str">
            <v>Manguera Gemela Oxiacetilenica</v>
          </cell>
          <cell r="B67" t="str">
            <v>MYE</v>
          </cell>
          <cell r="C67">
            <v>5730</v>
          </cell>
          <cell r="D67">
            <v>5902</v>
          </cell>
          <cell r="E67" t="str">
            <v>HA7</v>
          </cell>
          <cell r="F67">
            <v>16550066</v>
          </cell>
          <cell r="G67" t="str">
            <v>Manguera Gemela Oxiacetilenica</v>
          </cell>
        </row>
        <row r="68">
          <cell r="A68" t="str">
            <v>Manguera Gemela Oxiacetilenica</v>
          </cell>
          <cell r="B68" t="str">
            <v>MYE</v>
          </cell>
          <cell r="C68">
            <v>5730</v>
          </cell>
          <cell r="D68">
            <v>5902</v>
          </cell>
          <cell r="E68" t="str">
            <v>HA7</v>
          </cell>
          <cell r="F68">
            <v>16550067</v>
          </cell>
          <cell r="G68" t="str">
            <v>Manguera Gemela Oxiacetilenica</v>
          </cell>
        </row>
        <row r="69">
          <cell r="A69" t="str">
            <v>Manguera Gemela Oxiacetilenica</v>
          </cell>
          <cell r="B69" t="str">
            <v>MYE</v>
          </cell>
          <cell r="C69">
            <v>5730</v>
          </cell>
          <cell r="D69">
            <v>5902</v>
          </cell>
          <cell r="E69" t="str">
            <v>HA7</v>
          </cell>
          <cell r="F69">
            <v>16550068</v>
          </cell>
          <cell r="G69" t="str">
            <v>Manguera Gemela Oxiacetilenica</v>
          </cell>
        </row>
        <row r="70">
          <cell r="A70" t="str">
            <v>Manguera Gemela Oxiacetilenica</v>
          </cell>
          <cell r="B70" t="str">
            <v>MYE</v>
          </cell>
          <cell r="C70">
            <v>5730</v>
          </cell>
          <cell r="D70">
            <v>5902</v>
          </cell>
          <cell r="E70" t="str">
            <v>HA7</v>
          </cell>
          <cell r="F70">
            <v>16550069</v>
          </cell>
          <cell r="G70" t="str">
            <v>Manguera Gemela Oxiacetilenica</v>
          </cell>
        </row>
        <row r="71">
          <cell r="A71" t="str">
            <v>Manguera Gemela Oxiacetilenica</v>
          </cell>
          <cell r="B71" t="str">
            <v>MYE</v>
          </cell>
          <cell r="C71">
            <v>5730</v>
          </cell>
          <cell r="D71">
            <v>5902</v>
          </cell>
          <cell r="E71" t="str">
            <v>HA7</v>
          </cell>
          <cell r="F71">
            <v>16550070</v>
          </cell>
          <cell r="G71" t="str">
            <v>Manguera Gemela Oxiacetilenica</v>
          </cell>
        </row>
        <row r="72">
          <cell r="A72" t="str">
            <v>Manguera Gemela Oxiacetilenica</v>
          </cell>
          <cell r="B72" t="str">
            <v>MYE</v>
          </cell>
          <cell r="C72">
            <v>5730</v>
          </cell>
          <cell r="D72">
            <v>5902</v>
          </cell>
          <cell r="E72" t="str">
            <v>HA7</v>
          </cell>
          <cell r="F72">
            <v>16550071</v>
          </cell>
          <cell r="G72" t="str">
            <v>Manguera Gemela Oxiacetilenica</v>
          </cell>
        </row>
        <row r="73">
          <cell r="A73" t="str">
            <v>Manguera Gemela Oxiacetilenica</v>
          </cell>
          <cell r="B73" t="str">
            <v>MYE</v>
          </cell>
          <cell r="C73">
            <v>5730</v>
          </cell>
          <cell r="D73">
            <v>5902</v>
          </cell>
          <cell r="E73" t="str">
            <v>HA7</v>
          </cell>
          <cell r="F73">
            <v>16550072</v>
          </cell>
          <cell r="G73" t="str">
            <v>Manguera Gemela Oxiacetilenica</v>
          </cell>
        </row>
        <row r="74">
          <cell r="A74" t="str">
            <v>Manguera Gemela Oxiacetilenica</v>
          </cell>
          <cell r="B74" t="str">
            <v>MYE</v>
          </cell>
          <cell r="C74">
            <v>5730</v>
          </cell>
          <cell r="D74">
            <v>5902</v>
          </cell>
          <cell r="E74" t="str">
            <v>HA7</v>
          </cell>
          <cell r="F74">
            <v>16550073</v>
          </cell>
          <cell r="G74" t="str">
            <v>Manguera Gemela Oxiacetilenica</v>
          </cell>
        </row>
        <row r="75">
          <cell r="A75" t="str">
            <v>Manguera Gemela Oxiacetilenica</v>
          </cell>
          <cell r="B75" t="str">
            <v>MYE</v>
          </cell>
          <cell r="C75">
            <v>5730</v>
          </cell>
          <cell r="D75">
            <v>5902</v>
          </cell>
          <cell r="E75" t="str">
            <v>HA7</v>
          </cell>
          <cell r="F75">
            <v>16550074</v>
          </cell>
          <cell r="G75" t="str">
            <v>Manguera Gemela Oxiacetilenica</v>
          </cell>
        </row>
        <row r="76">
          <cell r="A76" t="str">
            <v>Manguera Gemela Oxiacetilenica</v>
          </cell>
          <cell r="B76" t="str">
            <v>MYE</v>
          </cell>
          <cell r="C76">
            <v>5730</v>
          </cell>
          <cell r="D76">
            <v>5902</v>
          </cell>
          <cell r="E76" t="str">
            <v>HA7</v>
          </cell>
          <cell r="F76">
            <v>16550075</v>
          </cell>
          <cell r="G76" t="str">
            <v>Manguera Gemela Oxiacetilenica</v>
          </cell>
        </row>
        <row r="77">
          <cell r="A77" t="str">
            <v>Manguera Gemela Oxiacetilenica</v>
          </cell>
          <cell r="B77" t="str">
            <v>MYE</v>
          </cell>
          <cell r="C77">
            <v>5730</v>
          </cell>
          <cell r="D77">
            <v>5902</v>
          </cell>
          <cell r="E77" t="str">
            <v>HA7</v>
          </cell>
          <cell r="F77">
            <v>16550076</v>
          </cell>
          <cell r="G77" t="str">
            <v>Manguera Gemela Oxiacetilenica</v>
          </cell>
        </row>
        <row r="78">
          <cell r="A78" t="str">
            <v>Manguera Gemela Oxiacetilenica</v>
          </cell>
          <cell r="B78" t="str">
            <v>MYE</v>
          </cell>
          <cell r="C78">
            <v>5730</v>
          </cell>
          <cell r="D78">
            <v>5902</v>
          </cell>
          <cell r="E78" t="str">
            <v>HA7</v>
          </cell>
          <cell r="F78">
            <v>16550077</v>
          </cell>
          <cell r="G78" t="str">
            <v>Manguera Gemela Oxiacetilenica</v>
          </cell>
        </row>
        <row r="79">
          <cell r="A79" t="str">
            <v>Pinza P/PINES Comertible</v>
          </cell>
          <cell r="B79" t="str">
            <v>MYE</v>
          </cell>
          <cell r="C79">
            <v>75068</v>
          </cell>
          <cell r="D79">
            <v>77277</v>
          </cell>
          <cell r="E79" t="str">
            <v>HA7</v>
          </cell>
          <cell r="F79">
            <v>16550078</v>
          </cell>
          <cell r="G79" t="str">
            <v>Pinza P/PINES Comertible</v>
          </cell>
        </row>
        <row r="80">
          <cell r="A80" t="str">
            <v>Jgo.Cinceles 86C PROTO 5pzas.</v>
          </cell>
          <cell r="B80" t="str">
            <v>MYE</v>
          </cell>
          <cell r="C80">
            <v>89377</v>
          </cell>
          <cell r="D80">
            <v>91999</v>
          </cell>
          <cell r="E80" t="str">
            <v>HA7</v>
          </cell>
          <cell r="F80">
            <v>16550079</v>
          </cell>
          <cell r="G80" t="str">
            <v>Jgo.Cinceles 86C PROTO 5pzas.</v>
          </cell>
        </row>
        <row r="81">
          <cell r="A81" t="str">
            <v>Volvedor Articulado de 1</v>
          </cell>
          <cell r="B81" t="str">
            <v>MYE</v>
          </cell>
          <cell r="C81">
            <v>438632</v>
          </cell>
          <cell r="D81">
            <v>451531</v>
          </cell>
          <cell r="E81" t="str">
            <v>HA7</v>
          </cell>
          <cell r="F81">
            <v>16550080</v>
          </cell>
          <cell r="G81" t="str">
            <v>Volvedor Articulado de 1</v>
          </cell>
        </row>
        <row r="82">
          <cell r="A82" t="str">
            <v>Jgo.Cinceles 86B PROTO 7pzas.</v>
          </cell>
          <cell r="B82" t="str">
            <v>MYE</v>
          </cell>
          <cell r="C82">
            <v>151842</v>
          </cell>
          <cell r="D82">
            <v>156299</v>
          </cell>
          <cell r="E82" t="str">
            <v>HA7</v>
          </cell>
          <cell r="F82">
            <v>16550081</v>
          </cell>
          <cell r="G82" t="str">
            <v>Jgo.Cinceles 86B PROTO 7pzas.</v>
          </cell>
        </row>
        <row r="83">
          <cell r="A83" t="str">
            <v>Jgo. de Llaves BRISTOL 0.7</v>
          </cell>
          <cell r="B83" t="str">
            <v>MYE</v>
          </cell>
          <cell r="C83">
            <v>105448</v>
          </cell>
          <cell r="D83">
            <v>108546</v>
          </cell>
          <cell r="E83" t="str">
            <v>HA7</v>
          </cell>
          <cell r="F83">
            <v>16550082</v>
          </cell>
          <cell r="G83" t="str">
            <v>Jgo. de Llaves BRISTOL 0.7</v>
          </cell>
        </row>
        <row r="84">
          <cell r="A84" t="str">
            <v>Jgo. de Llaves Mixtas de 1 a 2" PROTOS</v>
          </cell>
          <cell r="B84" t="str">
            <v>MYE</v>
          </cell>
          <cell r="C84">
            <v>2746593</v>
          </cell>
          <cell r="D84">
            <v>2827312</v>
          </cell>
          <cell r="E84" t="str">
            <v>HA7</v>
          </cell>
          <cell r="F84">
            <v>16550083</v>
          </cell>
          <cell r="G84" t="str">
            <v>Jgo. de Llaves Mixtas de 1 a 2" PROTOS</v>
          </cell>
        </row>
        <row r="85">
          <cell r="A85" t="str">
            <v>Jgo. De Copas 1/2 de 3/8-1 PROTO</v>
          </cell>
          <cell r="B85" t="str">
            <v>MYE</v>
          </cell>
          <cell r="C85">
            <v>215353</v>
          </cell>
          <cell r="D85">
            <v>221676</v>
          </cell>
          <cell r="E85" t="str">
            <v>HA7</v>
          </cell>
          <cell r="F85">
            <v>16550084</v>
          </cell>
          <cell r="G85" t="str">
            <v>Jgo. De Copas 1/2 de 3/8-1 PROTO</v>
          </cell>
        </row>
        <row r="86">
          <cell r="A86" t="str">
            <v>Llave P/tubo Trabajo</v>
          </cell>
          <cell r="B86" t="str">
            <v>MYE</v>
          </cell>
          <cell r="C86">
            <v>106328</v>
          </cell>
          <cell r="D86">
            <v>109454</v>
          </cell>
          <cell r="E86" t="str">
            <v>HA7</v>
          </cell>
          <cell r="F86">
            <v>16550085</v>
          </cell>
          <cell r="G86" t="str">
            <v>Llave P/tubo Trabajo</v>
          </cell>
        </row>
        <row r="87">
          <cell r="A87" t="str">
            <v>Tijera P/Lamina 10"PROTO.</v>
          </cell>
          <cell r="B87" t="str">
            <v>MYE</v>
          </cell>
          <cell r="C87">
            <v>53274</v>
          </cell>
          <cell r="D87">
            <v>54837</v>
          </cell>
          <cell r="E87" t="str">
            <v>HA7</v>
          </cell>
          <cell r="F87">
            <v>16550086</v>
          </cell>
          <cell r="G87" t="str">
            <v>Tijera P/Lamina 10"PROTO.</v>
          </cell>
        </row>
        <row r="88">
          <cell r="A88" t="str">
            <v>Jgo. de Copas 1"DE 1.1/16-2" PROTO</v>
          </cell>
          <cell r="B88" t="str">
            <v>MYE</v>
          </cell>
          <cell r="C88">
            <v>1392174</v>
          </cell>
          <cell r="D88">
            <v>1433094</v>
          </cell>
          <cell r="E88" t="str">
            <v>HA7</v>
          </cell>
          <cell r="F88">
            <v>16550087</v>
          </cell>
          <cell r="G88" t="str">
            <v>Jgo. de Copas 1"DE 1.1/16-2" PROTO</v>
          </cell>
        </row>
        <row r="89">
          <cell r="A89" t="str">
            <v>Bomba Industrial  2.0 HP 4HME200 Marca Evans-motor webb 110/220voltios,succión y desc 1 1/2*1 1/4</v>
          </cell>
          <cell r="B89" t="str">
            <v>MYE</v>
          </cell>
          <cell r="C89">
            <v>473280</v>
          </cell>
          <cell r="D89">
            <v>487193</v>
          </cell>
          <cell r="E89" t="str">
            <v>HA7</v>
          </cell>
          <cell r="F89">
            <v>16550088</v>
          </cell>
          <cell r="G89" t="str">
            <v>Bomba Industrial  2.0 HP 4HME200 Marca Evans-motor webb 110/220voltios,succión y desc 1 1/2*1 1/4</v>
          </cell>
          <cell r="H89">
            <v>1</v>
          </cell>
        </row>
        <row r="90">
          <cell r="A90" t="str">
            <v>Equipo de Soldadura Autogena</v>
          </cell>
          <cell r="B90" t="str">
            <v>MYE</v>
          </cell>
          <cell r="C90">
            <v>1567595</v>
          </cell>
          <cell r="D90">
            <v>1585615</v>
          </cell>
          <cell r="E90" t="str">
            <v>HA7</v>
          </cell>
          <cell r="F90">
            <v>16550089</v>
          </cell>
          <cell r="G90" t="str">
            <v>Equipo de Soldadura Autogena</v>
          </cell>
          <cell r="H90">
            <v>1</v>
          </cell>
        </row>
        <row r="91">
          <cell r="A91" t="str">
            <v>Torres Riendadas de 40 metros de altura</v>
          </cell>
          <cell r="B91" t="str">
            <v>MYE</v>
          </cell>
          <cell r="C91">
            <v>14790000</v>
          </cell>
          <cell r="D91">
            <v>14960016</v>
          </cell>
          <cell r="E91" t="str">
            <v>HA7</v>
          </cell>
          <cell r="F91">
            <v>16550090</v>
          </cell>
          <cell r="G91" t="str">
            <v>Torres Riendadas de 40 metros de altura</v>
          </cell>
          <cell r="H91">
            <v>1</v>
          </cell>
        </row>
        <row r="92">
          <cell r="A92" t="str">
            <v>Torres Riendadas de 25 metros de altura</v>
          </cell>
          <cell r="B92" t="str">
            <v>MYE</v>
          </cell>
          <cell r="C92">
            <v>7377600</v>
          </cell>
          <cell r="D92">
            <v>7462407</v>
          </cell>
          <cell r="E92" t="str">
            <v>HA7</v>
          </cell>
          <cell r="F92">
            <v>16550091</v>
          </cell>
          <cell r="G92" t="str">
            <v>Torres Riendadas de 25 metros de altura</v>
          </cell>
          <cell r="H92">
            <v>1</v>
          </cell>
        </row>
        <row r="93">
          <cell r="A93" t="str">
            <v>Equipo protección respiratoria,de autocontenido, marca MSA,modelo AirHawk MMR,con cilindro ´para 30minutos,aire a 2216psi,arnes,correas,máscara ultra lite,reguladores,alarma y estuche</v>
          </cell>
          <cell r="B93" t="str">
            <v>MYE</v>
          </cell>
          <cell r="C93">
            <v>4872000</v>
          </cell>
          <cell r="D93">
            <v>5036507</v>
          </cell>
          <cell r="E93" t="str">
            <v>OM7AC</v>
          </cell>
          <cell r="F93">
            <v>16550092</v>
          </cell>
          <cell r="G93" t="str">
            <v>Equipo protección respiratoria,de autocontenido, marca MSA,modelo AirHawk MMR,con cilindro ´para 30minutos,aire a 2216psi,arnes,correas,máscara ultra lite,reguladores,alarma y estuche</v>
          </cell>
          <cell r="H93">
            <v>1</v>
          </cell>
        </row>
        <row r="94">
          <cell r="A94" t="str">
            <v>Equipo protección respiratoria,de autocontenido, marca MSA,modelo AirHawk MMR,con cilindro ´para 30minutos,aire a 2216psi,arnes,correas,máscara ultra lite,reguladores,alarma y estuche</v>
          </cell>
          <cell r="B94" t="str">
            <v>MYE</v>
          </cell>
          <cell r="C94">
            <v>4872000</v>
          </cell>
          <cell r="D94">
            <v>5036507</v>
          </cell>
          <cell r="E94" t="str">
            <v>OM7AC</v>
          </cell>
          <cell r="F94">
            <v>16550093</v>
          </cell>
          <cell r="G94" t="str">
            <v>Equipo protección respiratoria,de autocontenido, marca MSA,modelo AirHawk MMR,con cilindro ´para 30minutos,aire a 2216psi,arnes,correas,máscara ultra lite,reguladores,alarma y estuche</v>
          </cell>
          <cell r="H94">
            <v>1</v>
          </cell>
        </row>
        <row r="95">
          <cell r="A95" t="str">
            <v>Guadañadora TL- 52 J400(incluye gafas,taro medidor de aceite,3 cuchillos,herramientas,arnes y manual de operaciones)</v>
          </cell>
          <cell r="B95" t="str">
            <v>MYE</v>
          </cell>
          <cell r="C95">
            <v>1326170</v>
          </cell>
          <cell r="D95">
            <v>1379856</v>
          </cell>
          <cell r="E95" t="str">
            <v>OM7AC</v>
          </cell>
          <cell r="F95">
            <v>16550094</v>
          </cell>
          <cell r="G95" t="str">
            <v>Guadañadora TL- 52 J400(incluye gafas,taro medidor de aceite,3 cuchillos,herramientas,arnes y manual de operaciones)</v>
          </cell>
        </row>
        <row r="96">
          <cell r="A96" t="str">
            <v>Llave de cadena p/tb de 2 a 12 Pulgadas  Marca Ridgid</v>
          </cell>
          <cell r="B96" t="str">
            <v>MYE</v>
          </cell>
          <cell r="C96">
            <v>2589294</v>
          </cell>
          <cell r="D96">
            <v>2666318</v>
          </cell>
          <cell r="E96" t="str">
            <v>HA7</v>
          </cell>
          <cell r="F96">
            <v>16550095</v>
          </cell>
          <cell r="G96" t="str">
            <v>Llave de cadena p/tb de 2 a 12 Pulgadas  Marca Ridgid</v>
          </cell>
        </row>
        <row r="97">
          <cell r="A97" t="str">
            <v>Llave de cadena p/tb de 2 a 12 Pulgadas  Marca Ridgid</v>
          </cell>
          <cell r="B97" t="str">
            <v>MYE</v>
          </cell>
          <cell r="C97">
            <v>2589294</v>
          </cell>
          <cell r="D97">
            <v>2666318</v>
          </cell>
          <cell r="E97" t="str">
            <v>HA7</v>
          </cell>
          <cell r="F97">
            <v>16550096</v>
          </cell>
          <cell r="G97" t="str">
            <v>Llave de cadena p/tb de 2 a 12 Pulgadas  Marca Ridgid</v>
          </cell>
          <cell r="H97">
            <v>1</v>
          </cell>
        </row>
        <row r="98">
          <cell r="A98" t="str">
            <v>Transformadores   ?</v>
          </cell>
          <cell r="B98" t="str">
            <v>MYE</v>
          </cell>
          <cell r="C98">
            <v>3016000</v>
          </cell>
          <cell r="D98">
            <v>3034902</v>
          </cell>
          <cell r="E98" t="str">
            <v>OM7AC</v>
          </cell>
          <cell r="F98">
            <v>16550097</v>
          </cell>
          <cell r="G98" t="str">
            <v>Transformadores   ?</v>
          </cell>
          <cell r="H98">
            <v>1</v>
          </cell>
        </row>
        <row r="99">
          <cell r="A99" t="str">
            <v>Transformadores   ?</v>
          </cell>
          <cell r="B99" t="str">
            <v>MYE</v>
          </cell>
          <cell r="C99">
            <v>3016000</v>
          </cell>
          <cell r="D99">
            <v>3034902</v>
          </cell>
          <cell r="E99" t="str">
            <v>OM7AC</v>
          </cell>
          <cell r="F99">
            <v>16550098</v>
          </cell>
          <cell r="G99" t="str">
            <v>Transformadores   ?</v>
          </cell>
        </row>
        <row r="100">
          <cell r="A100" t="str">
            <v>Transformadores   ?</v>
          </cell>
          <cell r="B100" t="str">
            <v>MYE</v>
          </cell>
          <cell r="C100">
            <v>3016000</v>
          </cell>
          <cell r="D100">
            <v>3034902</v>
          </cell>
          <cell r="E100" t="str">
            <v>OM7AC</v>
          </cell>
          <cell r="F100">
            <v>16550099</v>
          </cell>
          <cell r="G100" t="str">
            <v>Transformadores   ?</v>
          </cell>
        </row>
        <row r="101">
          <cell r="A101" t="str">
            <v>Transformadores   ?</v>
          </cell>
          <cell r="B101" t="str">
            <v>MYE</v>
          </cell>
          <cell r="C101">
            <v>3016000</v>
          </cell>
          <cell r="D101">
            <v>3034902</v>
          </cell>
          <cell r="E101" t="str">
            <v>OM7AC</v>
          </cell>
          <cell r="F101">
            <v>16550100</v>
          </cell>
          <cell r="G101" t="str">
            <v>Transformadores   ?</v>
          </cell>
        </row>
        <row r="102">
          <cell r="A102" t="str">
            <v>Transformadores   ?</v>
          </cell>
          <cell r="B102" t="str">
            <v>MYE</v>
          </cell>
          <cell r="C102">
            <v>3016000</v>
          </cell>
          <cell r="D102">
            <v>3034902</v>
          </cell>
          <cell r="E102" t="str">
            <v>OM7AL</v>
          </cell>
          <cell r="F102">
            <v>16550101</v>
          </cell>
          <cell r="G102" t="str">
            <v>Transformadores   ?</v>
          </cell>
        </row>
        <row r="103">
          <cell r="A103" t="str">
            <v>Transformadores   ?</v>
          </cell>
          <cell r="B103" t="str">
            <v>MYE</v>
          </cell>
          <cell r="C103">
            <v>3016000</v>
          </cell>
          <cell r="D103">
            <v>3034902</v>
          </cell>
          <cell r="E103" t="str">
            <v>OM7AC</v>
          </cell>
          <cell r="F103">
            <v>16550102</v>
          </cell>
          <cell r="G103" t="str">
            <v>Transformadores   ?</v>
          </cell>
        </row>
        <row r="104">
          <cell r="A104" t="str">
            <v>Transformadores   ?</v>
          </cell>
          <cell r="B104" t="str">
            <v>MYE</v>
          </cell>
          <cell r="C104">
            <v>3016000</v>
          </cell>
          <cell r="D104">
            <v>3034902</v>
          </cell>
          <cell r="E104" t="str">
            <v>OM7AC</v>
          </cell>
          <cell r="F104">
            <v>16550103</v>
          </cell>
          <cell r="G104" t="str">
            <v>Transformadores   ?</v>
          </cell>
        </row>
        <row r="105">
          <cell r="A105" t="str">
            <v>Transformadores   ?</v>
          </cell>
          <cell r="B105" t="str">
            <v>MYE</v>
          </cell>
          <cell r="C105">
            <v>3016000</v>
          </cell>
          <cell r="D105">
            <v>3034902</v>
          </cell>
          <cell r="E105" t="str">
            <v>OM7AC</v>
          </cell>
          <cell r="F105">
            <v>16550104</v>
          </cell>
          <cell r="G105" t="str">
            <v>Transformadores   ?</v>
          </cell>
        </row>
        <row r="106">
          <cell r="A106" t="str">
            <v>Compresor Crafstman 3HP, 15GLN</v>
          </cell>
          <cell r="B106" t="str">
            <v>MYE</v>
          </cell>
          <cell r="C106">
            <v>989750</v>
          </cell>
          <cell r="D106">
            <v>943894</v>
          </cell>
          <cell r="E106" t="str">
            <v>HA7</v>
          </cell>
          <cell r="F106">
            <v>16550105</v>
          </cell>
          <cell r="G106" t="str">
            <v>Compresor Crafstman 3HP, 15GLN</v>
          </cell>
        </row>
        <row r="107">
          <cell r="A107" t="str">
            <v>Aire acondicionado Samsung de 2.4 Tn. Ofic. Czal</v>
          </cell>
          <cell r="B107" t="str">
            <v>MYE</v>
          </cell>
          <cell r="C107">
            <v>3801900</v>
          </cell>
          <cell r="D107">
            <v>4899606</v>
          </cell>
          <cell r="E107" t="str">
            <v>OM5</v>
          </cell>
          <cell r="F107">
            <v>16550106</v>
          </cell>
          <cell r="G107" t="str">
            <v>Aire acondicionado Samsung de 2.4 Tn. Ofic. Czal</v>
          </cell>
        </row>
        <row r="108">
          <cell r="A108" t="str">
            <v>Motor franklin de 60 hp a 460V</v>
          </cell>
          <cell r="B108" t="str">
            <v>MYE</v>
          </cell>
          <cell r="C108">
            <v>8839200</v>
          </cell>
          <cell r="D108">
            <v>9271177</v>
          </cell>
          <cell r="E108" t="str">
            <v>OM7AC</v>
          </cell>
          <cell r="F108">
            <v>16550107</v>
          </cell>
          <cell r="G108" t="str">
            <v>Motor franklin de 60 hp a 460V</v>
          </cell>
        </row>
        <row r="109">
          <cell r="A109" t="str">
            <v>B:omba sumergible inox Grundfod 230S, con motor Franklin 30HP</v>
          </cell>
          <cell r="B109" t="str">
            <v>MYE</v>
          </cell>
          <cell r="C109">
            <v>10625600</v>
          </cell>
          <cell r="D109">
            <v>11144878</v>
          </cell>
          <cell r="E109" t="str">
            <v>OM7AC</v>
          </cell>
          <cell r="F109">
            <v>16550108</v>
          </cell>
          <cell r="G109" t="str">
            <v>B:omba sumergible inox Grundfod 230S, con motor Franklin 30HP</v>
          </cell>
        </row>
        <row r="110">
          <cell r="A110" t="str">
            <v>Motobomba modelo SP 230S-10</v>
          </cell>
          <cell r="B110" t="str">
            <v>MYE</v>
          </cell>
          <cell r="C110">
            <v>13166000</v>
          </cell>
          <cell r="D110">
            <v>13911490</v>
          </cell>
          <cell r="E110" t="str">
            <v>OM7AC</v>
          </cell>
          <cell r="F110">
            <v>16550109</v>
          </cell>
          <cell r="G110" t="str">
            <v>Motobomba modelo SP 230S-10</v>
          </cell>
        </row>
        <row r="111">
          <cell r="A111" t="str">
            <v>Motor sumerg. Franklin 30HP Mod. 230S</v>
          </cell>
          <cell r="B111" t="str">
            <v>MYE</v>
          </cell>
          <cell r="C111">
            <v>6043600</v>
          </cell>
          <cell r="D111">
            <v>6145824</v>
          </cell>
          <cell r="E111" t="str">
            <v>OM7AC</v>
          </cell>
          <cell r="F111">
            <v>16550110</v>
          </cell>
          <cell r="G111" t="str">
            <v>Motor sumerg. Franklin 30HP Mod. 230S</v>
          </cell>
        </row>
        <row r="112">
          <cell r="A112" t="str">
            <v>Tanque de hierro con carreta</v>
          </cell>
          <cell r="B112" t="str">
            <v>MYE</v>
          </cell>
          <cell r="C112">
            <v>686200</v>
          </cell>
          <cell r="D112">
            <v>683097</v>
          </cell>
          <cell r="E112" t="str">
            <v>OM7AC</v>
          </cell>
          <cell r="F112">
            <v>16550111</v>
          </cell>
          <cell r="G112" t="str">
            <v>Tanque de hierro con carreta</v>
          </cell>
        </row>
        <row r="113">
          <cell r="A113" t="str">
            <v>Meger Kioritsu 3122</v>
          </cell>
          <cell r="B113" t="str">
            <v>MYE</v>
          </cell>
          <cell r="C113">
            <v>2070600</v>
          </cell>
          <cell r="D113">
            <v>1989401</v>
          </cell>
          <cell r="E113" t="str">
            <v>HA7</v>
          </cell>
          <cell r="F113">
            <v>16550112</v>
          </cell>
          <cell r="G113" t="e">
            <v>#N/A</v>
          </cell>
        </row>
        <row r="114">
          <cell r="A114" t="str">
            <v>Aire Acondic. Mini Split 22000</v>
          </cell>
          <cell r="B114" t="str">
            <v>MYE</v>
          </cell>
          <cell r="C114">
            <v>2463300</v>
          </cell>
          <cell r="D114">
            <v>2372031</v>
          </cell>
          <cell r="E114" t="str">
            <v>OM7AC</v>
          </cell>
          <cell r="F114">
            <v>16550113</v>
          </cell>
          <cell r="G114" t="e">
            <v>#N/A</v>
          </cell>
        </row>
        <row r="115">
          <cell r="A115" t="str">
            <v>Taladro rotomartillo de 1/2</v>
          </cell>
          <cell r="B115" t="str">
            <v>MYE</v>
          </cell>
          <cell r="C115">
            <v>852000</v>
          </cell>
          <cell r="D115">
            <v>821586</v>
          </cell>
          <cell r="E115" t="str">
            <v>HA7</v>
          </cell>
          <cell r="F115">
            <v>16550114</v>
          </cell>
          <cell r="G115" t="e">
            <v>#N/A</v>
          </cell>
        </row>
        <row r="116">
          <cell r="A116" t="str">
            <v>Motor sumerg Ebara M10</v>
          </cell>
          <cell r="B116" t="str">
            <v>MYE</v>
          </cell>
          <cell r="C116">
            <v>23442891</v>
          </cell>
          <cell r="D116">
            <v>22779927</v>
          </cell>
          <cell r="E116" t="str">
            <v>OM7AC</v>
          </cell>
          <cell r="F116">
            <v>16550115</v>
          </cell>
          <cell r="G116" t="e">
            <v>#N/A</v>
          </cell>
        </row>
        <row r="117">
          <cell r="A117" t="str">
            <v>Guadaña TL-52 J400</v>
          </cell>
          <cell r="B117" t="str">
            <v>MYE</v>
          </cell>
          <cell r="C117">
            <v>1365000</v>
          </cell>
          <cell r="D117">
            <v>1346277</v>
          </cell>
          <cell r="E117" t="str">
            <v>OM7AC</v>
          </cell>
          <cell r="F117">
            <v>16550116</v>
          </cell>
          <cell r="G117" t="e">
            <v>#N/A</v>
          </cell>
        </row>
        <row r="118">
          <cell r="A118" t="str">
            <v>Guadaña TL-52 J400</v>
          </cell>
          <cell r="B118" t="str">
            <v>MYE</v>
          </cell>
          <cell r="C118">
            <v>1365000</v>
          </cell>
          <cell r="D118">
            <v>1346277</v>
          </cell>
          <cell r="E118" t="str">
            <v>OM7AL</v>
          </cell>
          <cell r="F118">
            <v>16550117</v>
          </cell>
          <cell r="G118" t="e">
            <v>#N/A</v>
          </cell>
        </row>
        <row r="119">
          <cell r="A119" t="str">
            <v>Fuente lavado de ojos ducha mixta</v>
          </cell>
          <cell r="B119" t="str">
            <v>EMC</v>
          </cell>
          <cell r="C119">
            <v>1096664</v>
          </cell>
          <cell r="D119">
            <v>1128894</v>
          </cell>
          <cell r="E119" t="str">
            <v>EL7</v>
          </cell>
          <cell r="F119">
            <v>16600001</v>
          </cell>
          <cell r="G119" t="str">
            <v>Fuente lavado de ojos ducha mixta</v>
          </cell>
        </row>
        <row r="120">
          <cell r="A120" t="str">
            <v>Fuente lavado de ojos ducha mixta</v>
          </cell>
          <cell r="B120" t="str">
            <v>EMC</v>
          </cell>
          <cell r="C120">
            <v>1096664</v>
          </cell>
          <cell r="D120">
            <v>1128894</v>
          </cell>
          <cell r="E120" t="str">
            <v>EL7</v>
          </cell>
          <cell r="F120">
            <v>16600002</v>
          </cell>
          <cell r="G120" t="str">
            <v>Fuente lavado de ojos ducha mixta</v>
          </cell>
        </row>
        <row r="121">
          <cell r="A121" t="str">
            <v>Fuente lavado de ojos ducha mixta</v>
          </cell>
          <cell r="B121" t="str">
            <v>EMC</v>
          </cell>
          <cell r="C121">
            <v>1096664</v>
          </cell>
          <cell r="D121">
            <v>1128894</v>
          </cell>
          <cell r="E121" t="str">
            <v>EL7</v>
          </cell>
          <cell r="F121">
            <v>16600003</v>
          </cell>
          <cell r="G121" t="str">
            <v>Fuente lavado de ojos ducha mixta</v>
          </cell>
        </row>
        <row r="122">
          <cell r="A122" t="str">
            <v>Sension 7w/1 meter cond probe 115</v>
          </cell>
          <cell r="B122" t="str">
            <v>EMC</v>
          </cell>
          <cell r="C122">
            <v>3507005</v>
          </cell>
          <cell r="D122">
            <v>3594227</v>
          </cell>
          <cell r="E122" t="str">
            <v>EL7</v>
          </cell>
          <cell r="F122">
            <v>16600004</v>
          </cell>
          <cell r="G122" t="str">
            <v>Sension 7w/1 meter cond probe 115</v>
          </cell>
        </row>
        <row r="123">
          <cell r="A123" t="str">
            <v>DR/4000u spectro,uv/vis 115 VAC</v>
          </cell>
          <cell r="B123" t="str">
            <v>EMC</v>
          </cell>
          <cell r="C123">
            <v>28182989</v>
          </cell>
          <cell r="D123">
            <v>28883909</v>
          </cell>
          <cell r="E123" t="str">
            <v>EL7</v>
          </cell>
          <cell r="F123">
            <v>16600005</v>
          </cell>
          <cell r="G123" t="str">
            <v>DR/4000u spectro,uv/vis 115 VAC</v>
          </cell>
        </row>
        <row r="124">
          <cell r="A124" t="str">
            <v>Macropipeteador pipetas 0.1-100 estuche schott</v>
          </cell>
          <cell r="B124" t="str">
            <v>EMC</v>
          </cell>
          <cell r="C124">
            <v>171093</v>
          </cell>
          <cell r="D124">
            <v>-92282</v>
          </cell>
          <cell r="E124" t="str">
            <v>EL7</v>
          </cell>
          <cell r="F124">
            <v>16600006</v>
          </cell>
          <cell r="G124" t="str">
            <v>Macropipeteador pipetas 0.1-100 estuche schott</v>
          </cell>
        </row>
        <row r="125">
          <cell r="A125" t="str">
            <v>Digital titrator</v>
          </cell>
          <cell r="B125" t="str">
            <v>EMC</v>
          </cell>
          <cell r="C125">
            <v>666490</v>
          </cell>
          <cell r="D125">
            <v>683062</v>
          </cell>
          <cell r="E125" t="str">
            <v>EL7</v>
          </cell>
          <cell r="F125">
            <v>16600007</v>
          </cell>
          <cell r="G125" t="str">
            <v>Digital titrator</v>
          </cell>
        </row>
        <row r="126">
          <cell r="A126" t="str">
            <v>Digital titrator</v>
          </cell>
          <cell r="B126" t="str">
            <v>EMC</v>
          </cell>
          <cell r="C126">
            <v>666490</v>
          </cell>
          <cell r="D126">
            <v>683062</v>
          </cell>
          <cell r="E126" t="str">
            <v>EL7</v>
          </cell>
          <cell r="F126">
            <v>16600008</v>
          </cell>
          <cell r="G126" t="str">
            <v>Digital titrator</v>
          </cell>
        </row>
        <row r="127">
          <cell r="A127" t="str">
            <v>2100N lab turb. 115/230v, 50/60HZ epa1821</v>
          </cell>
          <cell r="B127" t="str">
            <v>EMC</v>
          </cell>
          <cell r="C127">
            <v>8759578</v>
          </cell>
          <cell r="D127">
            <v>8977426</v>
          </cell>
          <cell r="E127" t="str">
            <v>EL7</v>
          </cell>
          <cell r="F127">
            <v>16600009</v>
          </cell>
          <cell r="G127" t="str">
            <v>2100N lab turb. 115/230v, 50/60HZ epa1821</v>
          </cell>
        </row>
        <row r="128">
          <cell r="A128" t="str">
            <v>Sension1 w/platinum ph electrode ce</v>
          </cell>
          <cell r="B128" t="str">
            <v>EMC</v>
          </cell>
          <cell r="C128">
            <v>2266065</v>
          </cell>
          <cell r="D128">
            <v>2322421</v>
          </cell>
          <cell r="E128" t="str">
            <v>EL7</v>
          </cell>
          <cell r="F128">
            <v>16600010</v>
          </cell>
          <cell r="G128" t="str">
            <v>Sension1 w/platinum ph electrode ce</v>
          </cell>
        </row>
        <row r="129">
          <cell r="A129" t="str">
            <v>Sension3 lab ph meter 115v</v>
          </cell>
          <cell r="B129" t="str">
            <v>EMC</v>
          </cell>
          <cell r="C129">
            <v>2805604</v>
          </cell>
          <cell r="D129">
            <v>2875380</v>
          </cell>
          <cell r="E129" t="str">
            <v>EL7</v>
          </cell>
          <cell r="F129">
            <v>16600011</v>
          </cell>
          <cell r="G129" t="str">
            <v>Sension3 lab ph meter 115v</v>
          </cell>
        </row>
        <row r="130">
          <cell r="A130" t="str">
            <v>Quanti-Sealer 110</v>
          </cell>
          <cell r="B130" t="str">
            <v>EMC</v>
          </cell>
          <cell r="C130">
            <v>11088480</v>
          </cell>
          <cell r="D130">
            <v>11364252</v>
          </cell>
          <cell r="E130" t="str">
            <v>EL7</v>
          </cell>
          <cell r="F130">
            <v>16600012</v>
          </cell>
          <cell r="G130" t="str">
            <v>Quanti-Sealer 110</v>
          </cell>
        </row>
        <row r="131">
          <cell r="A131" t="str">
            <v>Incubadora 120v 30*29*24</v>
          </cell>
          <cell r="B131" t="str">
            <v>EMC</v>
          </cell>
          <cell r="C131">
            <v>2239420</v>
          </cell>
          <cell r="D131">
            <v>2295111</v>
          </cell>
          <cell r="E131" t="str">
            <v>EL7</v>
          </cell>
          <cell r="F131">
            <v>16600013</v>
          </cell>
          <cell r="G131" t="str">
            <v>Incubadora 120v 30*29*24</v>
          </cell>
        </row>
        <row r="132">
          <cell r="A132" t="str">
            <v>Olla Autoclave 25lts</v>
          </cell>
          <cell r="B132" t="str">
            <v>EMC</v>
          </cell>
          <cell r="C132">
            <v>2021224</v>
          </cell>
          <cell r="D132">
            <v>2071490</v>
          </cell>
          <cell r="E132" t="str">
            <v>EL7</v>
          </cell>
          <cell r="F132">
            <v>16600014</v>
          </cell>
          <cell r="G132" t="str">
            <v>Olla Autoclave 25lts</v>
          </cell>
        </row>
        <row r="133">
          <cell r="A133" t="str">
            <v>Destilador de agua mod 26-c waterwise</v>
          </cell>
          <cell r="B133" t="str">
            <v>EMC</v>
          </cell>
          <cell r="C133">
            <v>5042328</v>
          </cell>
          <cell r="D133">
            <v>5167731</v>
          </cell>
          <cell r="E133" t="str">
            <v>EL7</v>
          </cell>
          <cell r="F133">
            <v>16600015</v>
          </cell>
          <cell r="G133" t="str">
            <v>Destilador de agua mod 26-c waterwise</v>
          </cell>
        </row>
        <row r="134">
          <cell r="A134" t="str">
            <v>Lampara UV laboratorio</v>
          </cell>
          <cell r="B134" t="str">
            <v>EMC</v>
          </cell>
          <cell r="C134">
            <v>598322</v>
          </cell>
          <cell r="D134">
            <v>613201</v>
          </cell>
          <cell r="E134" t="str">
            <v>EL7</v>
          </cell>
          <cell r="F134">
            <v>16600016</v>
          </cell>
          <cell r="G134" t="str">
            <v>lampara uv laboratorio</v>
          </cell>
        </row>
        <row r="135">
          <cell r="A135" t="str">
            <v>Rotametro REGAL 7501-100</v>
          </cell>
          <cell r="B135" t="str">
            <v>ETT</v>
          </cell>
          <cell r="C135">
            <v>1136800</v>
          </cell>
          <cell r="D135">
            <v>1097037</v>
          </cell>
          <cell r="E135" t="str">
            <v>EDEL7</v>
          </cell>
          <cell r="F135">
            <v>16600017</v>
          </cell>
          <cell r="G135" t="str">
            <v>Rotametro REGAL 7501-100</v>
          </cell>
        </row>
        <row r="136">
          <cell r="A136" t="str">
            <v>Macropipeteador eléctrico ACCU</v>
          </cell>
          <cell r="B136" t="str">
            <v>EMC</v>
          </cell>
          <cell r="C136">
            <v>1378080</v>
          </cell>
          <cell r="D136">
            <v>1347771</v>
          </cell>
          <cell r="E136" t="str">
            <v>EL7</v>
          </cell>
          <cell r="F136">
            <v>16600018</v>
          </cell>
          <cell r="G136" t="e">
            <v>#N/A</v>
          </cell>
        </row>
        <row r="137">
          <cell r="A137" t="str">
            <v>Camaras Mavica Sony FD200 digital</v>
          </cell>
          <cell r="B137" t="str">
            <v>MEEO</v>
          </cell>
          <cell r="C137">
            <v>1799000</v>
          </cell>
          <cell r="D137">
            <v>1120607</v>
          </cell>
          <cell r="E137" t="str">
            <v>OME5</v>
          </cell>
          <cell r="F137">
            <v>16650001</v>
          </cell>
          <cell r="G137" t="str">
            <v>Camaras Mavica Sony FD200 digital</v>
          </cell>
        </row>
        <row r="138">
          <cell r="A138" t="str">
            <v>Camaras Mavica Sony FD200 digital</v>
          </cell>
          <cell r="B138" t="str">
            <v>MEEO</v>
          </cell>
          <cell r="C138">
            <v>1799000</v>
          </cell>
          <cell r="D138">
            <v>1120607</v>
          </cell>
          <cell r="E138" t="str">
            <v>OME5</v>
          </cell>
          <cell r="F138">
            <v>16650002</v>
          </cell>
          <cell r="G138" t="str">
            <v>Camaras Mavica Sony FD200 digital</v>
          </cell>
          <cell r="H138">
            <v>1</v>
          </cell>
        </row>
        <row r="139">
          <cell r="A139" t="str">
            <v>Camaras de Video Sony TV 140 digital</v>
          </cell>
          <cell r="B139" t="str">
            <v>MEEO</v>
          </cell>
          <cell r="C139">
            <v>1699000</v>
          </cell>
          <cell r="D139">
            <v>1058312</v>
          </cell>
          <cell r="E139" t="str">
            <v>OME5</v>
          </cell>
          <cell r="F139">
            <v>16650003</v>
          </cell>
          <cell r="G139" t="str">
            <v>Camaras de Video Sony TV 140 digital</v>
          </cell>
          <cell r="H139">
            <v>1</v>
          </cell>
        </row>
        <row r="140">
          <cell r="A140" t="str">
            <v>Camaras de Video Sony TV 140 digital</v>
          </cell>
          <cell r="B140" t="str">
            <v>MEEO</v>
          </cell>
          <cell r="C140">
            <v>1699000</v>
          </cell>
          <cell r="D140">
            <v>1058312</v>
          </cell>
          <cell r="E140" t="str">
            <v>OME5</v>
          </cell>
          <cell r="F140">
            <v>16650004</v>
          </cell>
          <cell r="G140" t="str">
            <v>Camaras de Video Sony TV 140 digital</v>
          </cell>
        </row>
        <row r="141">
          <cell r="A141" t="str">
            <v>Silla Gerencia Comercial</v>
          </cell>
          <cell r="B141" t="str">
            <v>MEEO</v>
          </cell>
          <cell r="C141">
            <v>430000</v>
          </cell>
          <cell r="D141">
            <v>535105</v>
          </cell>
          <cell r="E141" t="str">
            <v>ME5</v>
          </cell>
          <cell r="F141">
            <v>16650005</v>
          </cell>
          <cell r="G141" t="str">
            <v>Silla Gerencia Comercial</v>
          </cell>
        </row>
        <row r="142">
          <cell r="A142" t="str">
            <v>Greca 60 Pocillos Coldelec</v>
          </cell>
          <cell r="B142" t="str">
            <v>MEEO</v>
          </cell>
          <cell r="C142">
            <v>279328</v>
          </cell>
          <cell r="D142">
            <v>108114</v>
          </cell>
          <cell r="E142" t="str">
            <v>OME5</v>
          </cell>
          <cell r="F142">
            <v>16650006</v>
          </cell>
          <cell r="G142" t="str">
            <v>Greca 60 Pocillos Coldelec</v>
          </cell>
        </row>
        <row r="143">
          <cell r="A143" t="str">
            <v>Escritorios en madera mekano</v>
          </cell>
          <cell r="B143" t="str">
            <v>MEEO</v>
          </cell>
          <cell r="C143">
            <v>240000</v>
          </cell>
          <cell r="D143">
            <v>298670</v>
          </cell>
          <cell r="E143" t="str">
            <v>ME5</v>
          </cell>
          <cell r="F143">
            <v>16650007</v>
          </cell>
          <cell r="G143" t="str">
            <v>Escritorios en madera mekano</v>
          </cell>
        </row>
        <row r="144">
          <cell r="A144" t="str">
            <v>Escritorios en madera mekano</v>
          </cell>
          <cell r="B144" t="str">
            <v>MEEO</v>
          </cell>
          <cell r="C144">
            <v>240000</v>
          </cell>
          <cell r="D144">
            <v>298670</v>
          </cell>
          <cell r="E144" t="str">
            <v>ME5</v>
          </cell>
          <cell r="F144">
            <v>16650008</v>
          </cell>
          <cell r="G144" t="str">
            <v>Escritorios en madera mekano</v>
          </cell>
        </row>
        <row r="145">
          <cell r="A145" t="str">
            <v>Silla Gerencial</v>
          </cell>
          <cell r="B145" t="str">
            <v>MEEO</v>
          </cell>
          <cell r="C145">
            <v>246500</v>
          </cell>
          <cell r="D145">
            <v>309054</v>
          </cell>
          <cell r="E145" t="str">
            <v>ME5</v>
          </cell>
          <cell r="F145">
            <v>16650009</v>
          </cell>
          <cell r="G145" t="str">
            <v>Silla Gerencial</v>
          </cell>
        </row>
        <row r="146">
          <cell r="A146" t="str">
            <v>Silla para puesto de trabajo</v>
          </cell>
          <cell r="B146" t="str">
            <v>MEEO</v>
          </cell>
          <cell r="C146">
            <v>198650</v>
          </cell>
          <cell r="D146">
            <v>249059</v>
          </cell>
          <cell r="E146" t="str">
            <v>ME5</v>
          </cell>
          <cell r="F146">
            <v>16650010</v>
          </cell>
          <cell r="G146" t="str">
            <v>Silla para puesto de trabajo</v>
          </cell>
        </row>
        <row r="147">
          <cell r="A147" t="str">
            <v>Silla para puesto de trabajo</v>
          </cell>
          <cell r="B147" t="str">
            <v>MEEO</v>
          </cell>
          <cell r="C147">
            <v>198650</v>
          </cell>
          <cell r="D147">
            <v>249059</v>
          </cell>
          <cell r="E147" t="str">
            <v>ME5</v>
          </cell>
          <cell r="F147">
            <v>16650011</v>
          </cell>
          <cell r="G147" t="str">
            <v>Silla para puesto de trabajo</v>
          </cell>
        </row>
        <row r="148">
          <cell r="A148" t="str">
            <v>Silla para puesto de trabajo</v>
          </cell>
          <cell r="B148" t="str">
            <v>MEEO</v>
          </cell>
          <cell r="C148">
            <v>198650</v>
          </cell>
          <cell r="D148">
            <v>249059</v>
          </cell>
          <cell r="E148" t="str">
            <v>ME5</v>
          </cell>
          <cell r="F148">
            <v>16650012</v>
          </cell>
          <cell r="G148" t="str">
            <v>Silla para puesto de trabajo</v>
          </cell>
        </row>
        <row r="149">
          <cell r="A149" t="str">
            <v>Silla para puesto de trabajo</v>
          </cell>
          <cell r="B149" t="str">
            <v>MEEO</v>
          </cell>
          <cell r="C149">
            <v>198650</v>
          </cell>
          <cell r="D149">
            <v>249059</v>
          </cell>
          <cell r="E149" t="str">
            <v>ME5</v>
          </cell>
          <cell r="F149">
            <v>16650013</v>
          </cell>
          <cell r="G149" t="str">
            <v>Silla para puesto de trabajo</v>
          </cell>
        </row>
        <row r="150">
          <cell r="A150" t="str">
            <v>Silla para puesto de trabajo</v>
          </cell>
          <cell r="B150" t="str">
            <v>MEEO</v>
          </cell>
          <cell r="C150">
            <v>198650</v>
          </cell>
          <cell r="D150">
            <v>249059</v>
          </cell>
          <cell r="E150" t="str">
            <v>ME5</v>
          </cell>
          <cell r="F150">
            <v>16650014</v>
          </cell>
          <cell r="G150" t="str">
            <v>Silla para puesto de trabajo</v>
          </cell>
        </row>
        <row r="151">
          <cell r="A151" t="str">
            <v>Silla para puesto de trabajo</v>
          </cell>
          <cell r="B151" t="str">
            <v>MEEO</v>
          </cell>
          <cell r="C151">
            <v>198650</v>
          </cell>
          <cell r="D151">
            <v>249059</v>
          </cell>
          <cell r="E151" t="str">
            <v>ME5</v>
          </cell>
          <cell r="F151">
            <v>16650015</v>
          </cell>
          <cell r="G151" t="str">
            <v>Silla para puesto de trabajo</v>
          </cell>
        </row>
        <row r="152">
          <cell r="A152" t="str">
            <v>Silla para puesto de trabajo</v>
          </cell>
          <cell r="B152" t="str">
            <v>MEEO</v>
          </cell>
          <cell r="C152">
            <v>198650</v>
          </cell>
          <cell r="D152">
            <v>249059</v>
          </cell>
          <cell r="E152" t="str">
            <v>ME5</v>
          </cell>
          <cell r="F152">
            <v>16650016</v>
          </cell>
          <cell r="G152" t="str">
            <v>Silla para puesto de trabajo</v>
          </cell>
        </row>
        <row r="153">
          <cell r="A153" t="str">
            <v>Silla para puesto de trabajo</v>
          </cell>
          <cell r="B153" t="str">
            <v>MEEO</v>
          </cell>
          <cell r="C153">
            <v>198650</v>
          </cell>
          <cell r="D153">
            <v>249059</v>
          </cell>
          <cell r="E153" t="str">
            <v>ME5</v>
          </cell>
          <cell r="F153">
            <v>16650017</v>
          </cell>
          <cell r="G153" t="str">
            <v>Silla para puesto de trabajo</v>
          </cell>
        </row>
        <row r="154">
          <cell r="A154" t="str">
            <v>Tandens de cuatro sillas en paño, color negro</v>
          </cell>
          <cell r="B154" t="str">
            <v>MEEO</v>
          </cell>
          <cell r="C154">
            <v>498800</v>
          </cell>
          <cell r="D154">
            <v>625360</v>
          </cell>
          <cell r="E154" t="str">
            <v>ME5</v>
          </cell>
          <cell r="F154">
            <v>16650018</v>
          </cell>
          <cell r="G154" t="str">
            <v>Tandens de cuatro sillas en paño, color negro</v>
          </cell>
        </row>
        <row r="155">
          <cell r="A155" t="str">
            <v>Tandens de cuatro sillas en paño, color negro</v>
          </cell>
          <cell r="B155" t="str">
            <v>MEEO</v>
          </cell>
          <cell r="C155">
            <v>498800</v>
          </cell>
          <cell r="D155">
            <v>625360</v>
          </cell>
          <cell r="E155" t="str">
            <v>ME5</v>
          </cell>
          <cell r="F155">
            <v>16650019</v>
          </cell>
          <cell r="G155" t="str">
            <v>Tandens de cuatro sillas en paño, color negro</v>
          </cell>
        </row>
        <row r="156">
          <cell r="A156" t="str">
            <v>Silla Gerencial</v>
          </cell>
          <cell r="B156" t="str">
            <v>MEEO</v>
          </cell>
          <cell r="C156">
            <v>246500</v>
          </cell>
          <cell r="D156">
            <v>309054</v>
          </cell>
          <cell r="E156" t="str">
            <v>ME5</v>
          </cell>
          <cell r="F156">
            <v>16650020</v>
          </cell>
          <cell r="G156" t="str">
            <v>Silla Gerencial</v>
          </cell>
        </row>
        <row r="157">
          <cell r="A157" t="str">
            <v>Tandens de cuatro sillas en paño, color negro</v>
          </cell>
          <cell r="B157" t="str">
            <v>MEEO</v>
          </cell>
          <cell r="C157">
            <v>498800</v>
          </cell>
          <cell r="D157">
            <v>625360</v>
          </cell>
          <cell r="E157" t="str">
            <v>ME5</v>
          </cell>
          <cell r="F157">
            <v>16650021</v>
          </cell>
          <cell r="G157" t="str">
            <v>Tandens de cuatro sillas en paño, color negro</v>
          </cell>
        </row>
        <row r="158">
          <cell r="A158" t="str">
            <v>Tandens de cuatro sillas en paño, color negro</v>
          </cell>
          <cell r="B158" t="str">
            <v>MEEO</v>
          </cell>
          <cell r="C158">
            <v>498800</v>
          </cell>
          <cell r="D158">
            <v>625360</v>
          </cell>
          <cell r="E158" t="str">
            <v>ME5</v>
          </cell>
          <cell r="F158">
            <v>16650022</v>
          </cell>
          <cell r="G158" t="str">
            <v>Tandens de cuatro sillas en paño, color negro</v>
          </cell>
        </row>
        <row r="159">
          <cell r="A159" t="str">
            <v>Tandens de cuatro sillas en paño, color negro</v>
          </cell>
          <cell r="B159" t="str">
            <v>MEEO</v>
          </cell>
          <cell r="C159">
            <v>498800</v>
          </cell>
          <cell r="D159">
            <v>625360</v>
          </cell>
          <cell r="E159" t="str">
            <v>ME5</v>
          </cell>
          <cell r="F159">
            <v>16650023</v>
          </cell>
          <cell r="G159" t="str">
            <v>Tandens de cuatro sillas en paño, color negro</v>
          </cell>
        </row>
        <row r="160">
          <cell r="A160" t="str">
            <v>Mesa redonda</v>
          </cell>
          <cell r="B160" t="str">
            <v>MEEO</v>
          </cell>
          <cell r="C160">
            <v>50000</v>
          </cell>
          <cell r="D160">
            <v>62687</v>
          </cell>
          <cell r="E160" t="str">
            <v>ME5</v>
          </cell>
          <cell r="F160">
            <v>16650024</v>
          </cell>
          <cell r="G160" t="str">
            <v>Mesa redonda</v>
          </cell>
        </row>
        <row r="161">
          <cell r="A161" t="str">
            <v>Palomera de madera</v>
          </cell>
          <cell r="B161" t="str">
            <v>MEEO</v>
          </cell>
          <cell r="C161">
            <v>25000</v>
          </cell>
          <cell r="D161">
            <v>31346</v>
          </cell>
          <cell r="E161" t="str">
            <v>ME5</v>
          </cell>
          <cell r="F161">
            <v>16650025</v>
          </cell>
          <cell r="G161" t="str">
            <v>Palomera de madera</v>
          </cell>
        </row>
        <row r="162">
          <cell r="A162" t="str">
            <v>Carteleras</v>
          </cell>
          <cell r="B162" t="str">
            <v>MEEO</v>
          </cell>
          <cell r="C162">
            <v>20000</v>
          </cell>
          <cell r="D162">
            <v>25072</v>
          </cell>
          <cell r="E162" t="str">
            <v>ME5</v>
          </cell>
          <cell r="F162">
            <v>16650026</v>
          </cell>
          <cell r="G162" t="str">
            <v>Carteleras</v>
          </cell>
        </row>
        <row r="163">
          <cell r="A163" t="str">
            <v>Carteleras</v>
          </cell>
          <cell r="B163" t="str">
            <v>MEEO</v>
          </cell>
          <cell r="C163">
            <v>20000</v>
          </cell>
          <cell r="D163">
            <v>25072</v>
          </cell>
          <cell r="E163" t="str">
            <v>ME5</v>
          </cell>
          <cell r="F163">
            <v>16650027</v>
          </cell>
          <cell r="G163" t="str">
            <v>Carteleras</v>
          </cell>
        </row>
        <row r="164">
          <cell r="A164" t="str">
            <v>Cofres dobles</v>
          </cell>
          <cell r="B164" t="str">
            <v>MEEO</v>
          </cell>
          <cell r="C164">
            <v>50000</v>
          </cell>
          <cell r="D164">
            <v>62687</v>
          </cell>
          <cell r="E164" t="str">
            <v>OME5</v>
          </cell>
          <cell r="F164">
            <v>16650028</v>
          </cell>
          <cell r="G164" t="str">
            <v>Cofres dobles</v>
          </cell>
        </row>
        <row r="165">
          <cell r="A165" t="str">
            <v>Cofres dobles</v>
          </cell>
          <cell r="B165" t="str">
            <v>MEEO</v>
          </cell>
          <cell r="C165">
            <v>50000</v>
          </cell>
          <cell r="D165">
            <v>62687</v>
          </cell>
          <cell r="E165" t="str">
            <v>OME5</v>
          </cell>
          <cell r="F165">
            <v>16650029</v>
          </cell>
          <cell r="G165" t="str">
            <v>Cofres dobles</v>
          </cell>
        </row>
        <row r="166">
          <cell r="A166" t="str">
            <v>Escritorios grandes</v>
          </cell>
          <cell r="B166" t="str">
            <v>MEEO</v>
          </cell>
          <cell r="C166">
            <v>150000</v>
          </cell>
          <cell r="D166">
            <v>188057</v>
          </cell>
          <cell r="E166" t="str">
            <v>ME5</v>
          </cell>
          <cell r="F166">
            <v>16650030</v>
          </cell>
          <cell r="G166" t="str">
            <v>Escritorios grandes</v>
          </cell>
        </row>
        <row r="167">
          <cell r="A167" t="str">
            <v>Escritorios grandes</v>
          </cell>
          <cell r="B167" t="str">
            <v>MEEO</v>
          </cell>
          <cell r="C167">
            <v>150000</v>
          </cell>
          <cell r="D167">
            <v>188057</v>
          </cell>
          <cell r="E167" t="str">
            <v>ME5</v>
          </cell>
          <cell r="F167">
            <v>16650031</v>
          </cell>
          <cell r="G167" t="str">
            <v>Escritorios grandes</v>
          </cell>
        </row>
        <row r="168">
          <cell r="A168" t="str">
            <v>Módulos de trabajo</v>
          </cell>
          <cell r="B168" t="str">
            <v>MEEO</v>
          </cell>
          <cell r="C168">
            <v>150000</v>
          </cell>
          <cell r="D168">
            <v>188057</v>
          </cell>
          <cell r="E168" t="str">
            <v>ME5</v>
          </cell>
          <cell r="F168">
            <v>16650032</v>
          </cell>
          <cell r="G168" t="str">
            <v>Módulos de trabajo</v>
          </cell>
        </row>
        <row r="169">
          <cell r="A169" t="str">
            <v>Módulos de trabajo</v>
          </cell>
          <cell r="B169" t="str">
            <v>MEEO</v>
          </cell>
          <cell r="C169">
            <v>150000</v>
          </cell>
          <cell r="D169">
            <v>188057</v>
          </cell>
          <cell r="E169" t="str">
            <v>ME5</v>
          </cell>
          <cell r="F169">
            <v>16650033</v>
          </cell>
          <cell r="G169" t="str">
            <v>Módulos de trabajo</v>
          </cell>
        </row>
        <row r="170">
          <cell r="A170" t="str">
            <v>Poltronas</v>
          </cell>
          <cell r="B170" t="str">
            <v>MEEO</v>
          </cell>
          <cell r="C170">
            <v>40000</v>
          </cell>
          <cell r="D170">
            <v>50157</v>
          </cell>
          <cell r="E170" t="str">
            <v>ME5</v>
          </cell>
          <cell r="F170">
            <v>16650034</v>
          </cell>
          <cell r="G170" t="str">
            <v>Poltronas</v>
          </cell>
        </row>
        <row r="171">
          <cell r="A171" t="str">
            <v>Poltronas</v>
          </cell>
          <cell r="B171" t="str">
            <v>MEEO</v>
          </cell>
          <cell r="C171">
            <v>40000</v>
          </cell>
          <cell r="D171">
            <v>50157</v>
          </cell>
          <cell r="E171" t="str">
            <v>ME5</v>
          </cell>
          <cell r="F171">
            <v>16650035</v>
          </cell>
          <cell r="G171" t="str">
            <v>Poltronas</v>
          </cell>
        </row>
        <row r="172">
          <cell r="A172" t="str">
            <v>Poltronas</v>
          </cell>
          <cell r="B172" t="str">
            <v>MEEO</v>
          </cell>
          <cell r="C172">
            <v>40000</v>
          </cell>
          <cell r="D172">
            <v>50157</v>
          </cell>
          <cell r="E172" t="str">
            <v>ME5</v>
          </cell>
          <cell r="F172">
            <v>16650036</v>
          </cell>
          <cell r="G172" t="str">
            <v>Poltronas</v>
          </cell>
        </row>
        <row r="173">
          <cell r="A173" t="str">
            <v>Poltronas</v>
          </cell>
          <cell r="B173" t="str">
            <v>MEEO</v>
          </cell>
          <cell r="C173">
            <v>40000</v>
          </cell>
          <cell r="D173">
            <v>50157</v>
          </cell>
          <cell r="E173" t="str">
            <v>ME5</v>
          </cell>
          <cell r="F173">
            <v>16650037</v>
          </cell>
          <cell r="G173" t="str">
            <v>Poltronas</v>
          </cell>
        </row>
        <row r="174">
          <cell r="A174" t="str">
            <v>Poltronas</v>
          </cell>
          <cell r="B174" t="str">
            <v>MEEO</v>
          </cell>
          <cell r="C174">
            <v>40000</v>
          </cell>
          <cell r="D174">
            <v>50157</v>
          </cell>
          <cell r="E174" t="str">
            <v>ME5</v>
          </cell>
          <cell r="F174">
            <v>16650038</v>
          </cell>
          <cell r="G174" t="str">
            <v>Poltronas</v>
          </cell>
        </row>
        <row r="175">
          <cell r="A175" t="str">
            <v>Poltronas</v>
          </cell>
          <cell r="B175" t="str">
            <v>MEEO</v>
          </cell>
          <cell r="C175">
            <v>40000</v>
          </cell>
          <cell r="D175">
            <v>50157</v>
          </cell>
          <cell r="E175" t="str">
            <v>ME5</v>
          </cell>
          <cell r="F175">
            <v>16650039</v>
          </cell>
          <cell r="G175" t="str">
            <v>Poltronas</v>
          </cell>
        </row>
        <row r="176">
          <cell r="A176" t="str">
            <v>Postes de hierro para separadores</v>
          </cell>
          <cell r="B176" t="str">
            <v>MEEO</v>
          </cell>
          <cell r="C176">
            <v>10000</v>
          </cell>
          <cell r="D176">
            <v>12542</v>
          </cell>
          <cell r="E176" t="str">
            <v>OME5</v>
          </cell>
          <cell r="F176">
            <v>16650040</v>
          </cell>
          <cell r="G176" t="str">
            <v>Postes de hierro para separadores</v>
          </cell>
        </row>
        <row r="177">
          <cell r="A177" t="str">
            <v>Postes de hierro para separadores</v>
          </cell>
          <cell r="B177" t="str">
            <v>MEEO</v>
          </cell>
          <cell r="C177">
            <v>10000</v>
          </cell>
          <cell r="D177">
            <v>12542</v>
          </cell>
          <cell r="E177" t="str">
            <v>OME5</v>
          </cell>
          <cell r="F177">
            <v>16650041</v>
          </cell>
          <cell r="G177" t="str">
            <v>Postes de hierro para separadores</v>
          </cell>
        </row>
        <row r="178">
          <cell r="A178" t="str">
            <v>Postes de hierro para separadores</v>
          </cell>
          <cell r="B178" t="str">
            <v>MEEO</v>
          </cell>
          <cell r="C178">
            <v>10000</v>
          </cell>
          <cell r="D178">
            <v>12542</v>
          </cell>
          <cell r="E178" t="str">
            <v>OME5</v>
          </cell>
          <cell r="F178">
            <v>16650042</v>
          </cell>
          <cell r="G178" t="str">
            <v>Postes de hierro para separadores</v>
          </cell>
        </row>
        <row r="179">
          <cell r="A179" t="str">
            <v>Postes de hierro para separadores</v>
          </cell>
          <cell r="B179" t="str">
            <v>MEEO</v>
          </cell>
          <cell r="C179">
            <v>10000</v>
          </cell>
          <cell r="D179">
            <v>12542</v>
          </cell>
          <cell r="E179" t="str">
            <v>OME5</v>
          </cell>
          <cell r="F179">
            <v>16650043</v>
          </cell>
          <cell r="G179" t="str">
            <v>Postes de hierro para separadores</v>
          </cell>
        </row>
        <row r="180">
          <cell r="A180" t="str">
            <v>Postes de hierro para separadores</v>
          </cell>
          <cell r="B180" t="str">
            <v>MEEO</v>
          </cell>
          <cell r="C180">
            <v>10000</v>
          </cell>
          <cell r="D180">
            <v>12542</v>
          </cell>
          <cell r="E180" t="str">
            <v>OME5</v>
          </cell>
          <cell r="F180">
            <v>16650044</v>
          </cell>
          <cell r="G180" t="str">
            <v>Postes de hierro para separadores</v>
          </cell>
        </row>
        <row r="181">
          <cell r="A181" t="str">
            <v>Postes de hierro para separadores</v>
          </cell>
          <cell r="B181" t="str">
            <v>MEEO</v>
          </cell>
          <cell r="C181">
            <v>10000</v>
          </cell>
          <cell r="D181">
            <v>12542</v>
          </cell>
          <cell r="E181" t="str">
            <v>OME5</v>
          </cell>
          <cell r="F181">
            <v>16650045</v>
          </cell>
          <cell r="G181" t="str">
            <v>Postes de hierro para separadores</v>
          </cell>
        </row>
        <row r="182">
          <cell r="A182" t="str">
            <v>Postes de hierro para separadores</v>
          </cell>
          <cell r="B182" t="str">
            <v>MEEO</v>
          </cell>
          <cell r="C182">
            <v>10000</v>
          </cell>
          <cell r="D182">
            <v>12542</v>
          </cell>
          <cell r="E182" t="str">
            <v>OME5</v>
          </cell>
          <cell r="F182">
            <v>16650046</v>
          </cell>
          <cell r="G182" t="str">
            <v>Postes de hierro para separadores</v>
          </cell>
        </row>
        <row r="183">
          <cell r="A183" t="str">
            <v>Postes de hierro para separadores</v>
          </cell>
          <cell r="B183" t="str">
            <v>MEEO</v>
          </cell>
          <cell r="C183">
            <v>10000</v>
          </cell>
          <cell r="D183">
            <v>12542</v>
          </cell>
          <cell r="E183" t="str">
            <v>OME5</v>
          </cell>
          <cell r="F183">
            <v>16650047</v>
          </cell>
          <cell r="G183" t="str">
            <v>Postes de hierro para separadores</v>
          </cell>
        </row>
        <row r="184">
          <cell r="A184" t="str">
            <v>Postes de hierro para separadores</v>
          </cell>
          <cell r="B184" t="str">
            <v>MEEO</v>
          </cell>
          <cell r="C184">
            <v>10000</v>
          </cell>
          <cell r="D184">
            <v>12542</v>
          </cell>
          <cell r="E184" t="str">
            <v>OME5</v>
          </cell>
          <cell r="F184">
            <v>16650048</v>
          </cell>
          <cell r="G184" t="str">
            <v>Postes de hierro para separadores</v>
          </cell>
        </row>
        <row r="185">
          <cell r="A185" t="str">
            <v>Postes de hierro para separadores</v>
          </cell>
          <cell r="B185" t="str">
            <v>MEEO</v>
          </cell>
          <cell r="C185">
            <v>10000</v>
          </cell>
          <cell r="D185">
            <v>12542</v>
          </cell>
          <cell r="E185" t="str">
            <v>OME5</v>
          </cell>
          <cell r="F185">
            <v>16650049</v>
          </cell>
          <cell r="G185" t="str">
            <v>Postes de hierro para separadores</v>
          </cell>
        </row>
        <row r="186">
          <cell r="A186" t="str">
            <v>Postes de hierro para separadores</v>
          </cell>
          <cell r="B186" t="str">
            <v>MEEO</v>
          </cell>
          <cell r="C186">
            <v>10000</v>
          </cell>
          <cell r="D186">
            <v>12542</v>
          </cell>
          <cell r="E186" t="str">
            <v>OME5</v>
          </cell>
          <cell r="F186">
            <v>16650050</v>
          </cell>
          <cell r="G186" t="str">
            <v>Postes de hierro para separadores</v>
          </cell>
          <cell r="H186">
            <v>1</v>
          </cell>
        </row>
        <row r="187">
          <cell r="A187" t="str">
            <v>Postes de hierro para separadores</v>
          </cell>
          <cell r="B187" t="str">
            <v>MEEO</v>
          </cell>
          <cell r="C187">
            <v>10000</v>
          </cell>
          <cell r="D187">
            <v>12542</v>
          </cell>
          <cell r="E187" t="str">
            <v>OME5</v>
          </cell>
          <cell r="F187">
            <v>16650051</v>
          </cell>
          <cell r="G187" t="str">
            <v>Postes de hierro para separadores</v>
          </cell>
          <cell r="H187">
            <v>1</v>
          </cell>
        </row>
        <row r="188">
          <cell r="A188" t="str">
            <v>Postes de hierro para separadores</v>
          </cell>
          <cell r="B188" t="str">
            <v>MEEO</v>
          </cell>
          <cell r="C188">
            <v>10000</v>
          </cell>
          <cell r="D188">
            <v>12542</v>
          </cell>
          <cell r="E188" t="str">
            <v>OME5</v>
          </cell>
          <cell r="F188">
            <v>16650052</v>
          </cell>
          <cell r="G188" t="str">
            <v>Postes de hierro para separadores</v>
          </cell>
        </row>
        <row r="189">
          <cell r="A189" t="str">
            <v>Postes de hierro para separadores</v>
          </cell>
          <cell r="B189" t="str">
            <v>MEEO</v>
          </cell>
          <cell r="C189">
            <v>10000</v>
          </cell>
          <cell r="D189">
            <v>12542</v>
          </cell>
          <cell r="E189" t="str">
            <v>OME5</v>
          </cell>
          <cell r="F189">
            <v>16650053</v>
          </cell>
          <cell r="G189" t="str">
            <v>Postes de hierro para separadores</v>
          </cell>
        </row>
        <row r="190">
          <cell r="A190" t="str">
            <v>Postes de hierro para separadores</v>
          </cell>
          <cell r="B190" t="str">
            <v>MEEO</v>
          </cell>
          <cell r="C190">
            <v>10000</v>
          </cell>
          <cell r="D190">
            <v>12542</v>
          </cell>
          <cell r="E190" t="str">
            <v>OME5</v>
          </cell>
          <cell r="F190">
            <v>16650054</v>
          </cell>
          <cell r="G190" t="str">
            <v>Postes de hierro para separadores</v>
          </cell>
        </row>
        <row r="191">
          <cell r="A191" t="str">
            <v>Postes de hierro para separadores</v>
          </cell>
          <cell r="B191" t="str">
            <v>MEEO</v>
          </cell>
          <cell r="C191">
            <v>10000</v>
          </cell>
          <cell r="D191">
            <v>12542</v>
          </cell>
          <cell r="E191" t="str">
            <v>OME5</v>
          </cell>
          <cell r="F191">
            <v>16650055</v>
          </cell>
          <cell r="G191" t="str">
            <v>Postes de hierro para separadores</v>
          </cell>
        </row>
        <row r="192">
          <cell r="A192" t="str">
            <v>Postes de hierro para separadores</v>
          </cell>
          <cell r="B192" t="str">
            <v>MEEO</v>
          </cell>
          <cell r="C192">
            <v>10000</v>
          </cell>
          <cell r="D192">
            <v>12542</v>
          </cell>
          <cell r="E192" t="str">
            <v>OME5</v>
          </cell>
          <cell r="F192">
            <v>16650056</v>
          </cell>
          <cell r="G192" t="str">
            <v>Postes de hierro para separadores</v>
          </cell>
        </row>
        <row r="193">
          <cell r="A193" t="str">
            <v>Postes de hierro para separadores</v>
          </cell>
          <cell r="B193" t="str">
            <v>MEEO</v>
          </cell>
          <cell r="C193">
            <v>10000</v>
          </cell>
          <cell r="D193">
            <v>12542</v>
          </cell>
          <cell r="E193" t="str">
            <v>OME5</v>
          </cell>
          <cell r="F193">
            <v>16650057</v>
          </cell>
          <cell r="G193" t="str">
            <v>Postes de hierro para separadores</v>
          </cell>
        </row>
        <row r="194">
          <cell r="A194" t="str">
            <v>Postes de hierro para separadores</v>
          </cell>
          <cell r="B194" t="str">
            <v>MEEO</v>
          </cell>
          <cell r="C194">
            <v>10000</v>
          </cell>
          <cell r="D194">
            <v>12542</v>
          </cell>
          <cell r="E194" t="str">
            <v>OME5</v>
          </cell>
          <cell r="F194">
            <v>16650058</v>
          </cell>
          <cell r="G194" t="str">
            <v>Postes de hierro para separadores</v>
          </cell>
        </row>
        <row r="195">
          <cell r="A195" t="str">
            <v>Postes de hierro para separadores</v>
          </cell>
          <cell r="B195" t="str">
            <v>MEEO</v>
          </cell>
          <cell r="C195">
            <v>10000</v>
          </cell>
          <cell r="D195">
            <v>12542</v>
          </cell>
          <cell r="E195" t="str">
            <v>OME5</v>
          </cell>
          <cell r="F195">
            <v>16650059</v>
          </cell>
          <cell r="G195" t="str">
            <v>Postes de hierro para separadores</v>
          </cell>
        </row>
        <row r="196">
          <cell r="A196" t="str">
            <v>Postes de hierro para separadores</v>
          </cell>
          <cell r="B196" t="str">
            <v>MEEO</v>
          </cell>
          <cell r="C196">
            <v>10000</v>
          </cell>
          <cell r="D196">
            <v>12542</v>
          </cell>
          <cell r="E196" t="str">
            <v>OME5</v>
          </cell>
          <cell r="F196">
            <v>16650060</v>
          </cell>
          <cell r="G196" t="str">
            <v>Postes de hierro para separadores</v>
          </cell>
        </row>
        <row r="197">
          <cell r="A197" t="str">
            <v>Postes de hierro para separadores</v>
          </cell>
          <cell r="B197" t="str">
            <v>MEEO</v>
          </cell>
          <cell r="C197">
            <v>10000</v>
          </cell>
          <cell r="D197">
            <v>12542</v>
          </cell>
          <cell r="E197" t="str">
            <v>OME5</v>
          </cell>
          <cell r="F197">
            <v>16650061</v>
          </cell>
          <cell r="G197" t="str">
            <v>Postes de hierro para separadores</v>
          </cell>
        </row>
        <row r="198">
          <cell r="A198" t="str">
            <v>Postes de hierro para separadores</v>
          </cell>
          <cell r="B198" t="str">
            <v>MEEO</v>
          </cell>
          <cell r="C198">
            <v>10000</v>
          </cell>
          <cell r="D198">
            <v>12542</v>
          </cell>
          <cell r="E198" t="str">
            <v>OME5</v>
          </cell>
          <cell r="F198">
            <v>16650062</v>
          </cell>
          <cell r="G198" t="str">
            <v>Postes de hierro para separadores</v>
          </cell>
        </row>
        <row r="199">
          <cell r="A199" t="str">
            <v>Postes de hierro para separadores</v>
          </cell>
          <cell r="B199" t="str">
            <v>MEEO</v>
          </cell>
          <cell r="C199">
            <v>10000</v>
          </cell>
          <cell r="D199">
            <v>12542</v>
          </cell>
          <cell r="E199" t="str">
            <v>OME5</v>
          </cell>
          <cell r="F199">
            <v>16650063</v>
          </cell>
          <cell r="G199" t="str">
            <v>Postes de hierro para separadores</v>
          </cell>
        </row>
        <row r="200">
          <cell r="A200" t="str">
            <v>Postes de hierro para separadores</v>
          </cell>
          <cell r="B200" t="str">
            <v>MEEO</v>
          </cell>
          <cell r="C200">
            <v>10000</v>
          </cell>
          <cell r="D200">
            <v>12542</v>
          </cell>
          <cell r="E200" t="str">
            <v>OME5</v>
          </cell>
          <cell r="F200">
            <v>16650064</v>
          </cell>
          <cell r="G200" t="str">
            <v>Postes de hierro para separadores</v>
          </cell>
        </row>
        <row r="201">
          <cell r="A201" t="str">
            <v>Postes de hierro para separadores</v>
          </cell>
          <cell r="B201" t="str">
            <v>MEEO</v>
          </cell>
          <cell r="C201">
            <v>10000</v>
          </cell>
          <cell r="D201">
            <v>12542</v>
          </cell>
          <cell r="E201" t="str">
            <v>OME5</v>
          </cell>
          <cell r="F201">
            <v>16650065</v>
          </cell>
          <cell r="G201" t="str">
            <v>Postes de hierro para separadores</v>
          </cell>
          <cell r="H201">
            <v>1</v>
          </cell>
        </row>
        <row r="202">
          <cell r="A202" t="str">
            <v>Postes de hierro para separadores</v>
          </cell>
          <cell r="B202" t="str">
            <v>MEEO</v>
          </cell>
          <cell r="C202">
            <v>10000</v>
          </cell>
          <cell r="D202">
            <v>12542</v>
          </cell>
          <cell r="E202" t="str">
            <v>OME5</v>
          </cell>
          <cell r="F202">
            <v>16650066</v>
          </cell>
          <cell r="G202" t="str">
            <v>Postes de hierro para separadores</v>
          </cell>
        </row>
        <row r="203">
          <cell r="A203" t="str">
            <v>Postes de hierro para separadores</v>
          </cell>
          <cell r="B203" t="str">
            <v>MEEO</v>
          </cell>
          <cell r="C203">
            <v>10000</v>
          </cell>
          <cell r="D203">
            <v>12542</v>
          </cell>
          <cell r="E203" t="str">
            <v>OME5</v>
          </cell>
          <cell r="F203">
            <v>16650067</v>
          </cell>
          <cell r="G203" t="str">
            <v>Postes de hierro para separadores</v>
          </cell>
        </row>
        <row r="204">
          <cell r="A204" t="str">
            <v>Postes de hierro para separadores</v>
          </cell>
          <cell r="B204" t="str">
            <v>MEEO</v>
          </cell>
          <cell r="C204">
            <v>10000</v>
          </cell>
          <cell r="D204">
            <v>12542</v>
          </cell>
          <cell r="E204" t="str">
            <v>OME5</v>
          </cell>
          <cell r="F204">
            <v>16650068</v>
          </cell>
          <cell r="G204" t="str">
            <v>Postes de hierro para separadores</v>
          </cell>
        </row>
        <row r="205">
          <cell r="A205" t="str">
            <v>Postes de hierro para separadores</v>
          </cell>
          <cell r="B205" t="str">
            <v>MEEO</v>
          </cell>
          <cell r="C205">
            <v>10000</v>
          </cell>
          <cell r="D205">
            <v>12542</v>
          </cell>
          <cell r="E205" t="str">
            <v>OME5</v>
          </cell>
          <cell r="F205">
            <v>16650069</v>
          </cell>
          <cell r="G205" t="str">
            <v>Postes de hierro para separadores</v>
          </cell>
        </row>
        <row r="206">
          <cell r="A206" t="str">
            <v>Postes de hierro para separadores</v>
          </cell>
          <cell r="B206" t="str">
            <v>MEEO</v>
          </cell>
          <cell r="C206">
            <v>10000</v>
          </cell>
          <cell r="D206">
            <v>12542</v>
          </cell>
          <cell r="E206" t="str">
            <v>OME5</v>
          </cell>
          <cell r="F206">
            <v>16650070</v>
          </cell>
          <cell r="G206" t="str">
            <v>Postes de hierro para separadores</v>
          </cell>
        </row>
        <row r="207">
          <cell r="A207" t="str">
            <v>Postes de hierro para separadores</v>
          </cell>
          <cell r="B207" t="str">
            <v>MEEO</v>
          </cell>
          <cell r="C207">
            <v>10000</v>
          </cell>
          <cell r="D207">
            <v>12542</v>
          </cell>
          <cell r="E207" t="str">
            <v>OME5</v>
          </cell>
          <cell r="F207">
            <v>16650071</v>
          </cell>
          <cell r="G207" t="str">
            <v>Postes de hierro para separadores</v>
          </cell>
        </row>
        <row r="208">
          <cell r="A208" t="str">
            <v>Postes de hierro para separadores</v>
          </cell>
          <cell r="B208" t="str">
            <v>MEEO</v>
          </cell>
          <cell r="C208">
            <v>10000</v>
          </cell>
          <cell r="D208">
            <v>12542</v>
          </cell>
          <cell r="E208" t="str">
            <v>OME5</v>
          </cell>
          <cell r="F208">
            <v>16650072</v>
          </cell>
          <cell r="G208" t="str">
            <v>Postes de hierro para separadores</v>
          </cell>
        </row>
        <row r="209">
          <cell r="A209" t="str">
            <v>Postes de hierro para separadores</v>
          </cell>
          <cell r="B209" t="str">
            <v>MEEO</v>
          </cell>
          <cell r="C209">
            <v>10000</v>
          </cell>
          <cell r="D209">
            <v>12542</v>
          </cell>
          <cell r="E209" t="str">
            <v>OME5</v>
          </cell>
          <cell r="F209">
            <v>16650073</v>
          </cell>
          <cell r="G209" t="str">
            <v>Postes de hierro para separadores</v>
          </cell>
        </row>
        <row r="210">
          <cell r="A210" t="str">
            <v>Postes de hierro para separadores</v>
          </cell>
          <cell r="B210" t="str">
            <v>MEEO</v>
          </cell>
          <cell r="C210">
            <v>10000</v>
          </cell>
          <cell r="D210">
            <v>12542</v>
          </cell>
          <cell r="E210" t="str">
            <v>OME5</v>
          </cell>
          <cell r="F210">
            <v>16650074</v>
          </cell>
          <cell r="G210" t="str">
            <v>Postes de hierro para separadores</v>
          </cell>
        </row>
        <row r="211">
          <cell r="A211" t="str">
            <v>Postes de hierro para separadores</v>
          </cell>
          <cell r="B211" t="str">
            <v>MEEO</v>
          </cell>
          <cell r="C211">
            <v>10000</v>
          </cell>
          <cell r="D211">
            <v>12542</v>
          </cell>
          <cell r="E211" t="str">
            <v>OME5</v>
          </cell>
          <cell r="F211">
            <v>16650075</v>
          </cell>
          <cell r="G211" t="str">
            <v>Postes de hierro para separadores</v>
          </cell>
        </row>
        <row r="212">
          <cell r="A212" t="str">
            <v>Postes de hierro para separadores</v>
          </cell>
          <cell r="B212" t="str">
            <v>MEEO</v>
          </cell>
          <cell r="C212">
            <v>10000</v>
          </cell>
          <cell r="D212">
            <v>12542</v>
          </cell>
          <cell r="E212" t="str">
            <v>OME5</v>
          </cell>
          <cell r="F212">
            <v>16650076</v>
          </cell>
          <cell r="G212" t="str">
            <v>Postes de hierro para separadores</v>
          </cell>
        </row>
        <row r="213">
          <cell r="A213" t="str">
            <v>Postes de hierro para separadores</v>
          </cell>
          <cell r="B213" t="str">
            <v>MEEO</v>
          </cell>
          <cell r="C213">
            <v>10000</v>
          </cell>
          <cell r="D213">
            <v>12542</v>
          </cell>
          <cell r="E213" t="str">
            <v>OME5</v>
          </cell>
          <cell r="F213">
            <v>16650077</v>
          </cell>
          <cell r="G213" t="str">
            <v>Postes de hierro para separadores</v>
          </cell>
        </row>
        <row r="214">
          <cell r="A214" t="str">
            <v>Postes de hierro para separadores</v>
          </cell>
          <cell r="B214" t="str">
            <v>MEEO</v>
          </cell>
          <cell r="C214">
            <v>10000</v>
          </cell>
          <cell r="D214">
            <v>12542</v>
          </cell>
          <cell r="E214" t="str">
            <v>OME5</v>
          </cell>
          <cell r="F214">
            <v>16650078</v>
          </cell>
          <cell r="G214" t="str">
            <v>Postes de hierro para separadores</v>
          </cell>
        </row>
        <row r="215">
          <cell r="A215" t="str">
            <v>Postes de hierro para separadores</v>
          </cell>
          <cell r="B215" t="str">
            <v>MEEO</v>
          </cell>
          <cell r="C215">
            <v>10000</v>
          </cell>
          <cell r="D215">
            <v>12542</v>
          </cell>
          <cell r="E215" t="str">
            <v>OME5</v>
          </cell>
          <cell r="F215">
            <v>16650079</v>
          </cell>
          <cell r="G215" t="str">
            <v>Postes de hierro para separadores</v>
          </cell>
        </row>
        <row r="216">
          <cell r="A216" t="str">
            <v>Postes de hierro para separadores</v>
          </cell>
          <cell r="B216" t="str">
            <v>MEEO</v>
          </cell>
          <cell r="C216">
            <v>10000</v>
          </cell>
          <cell r="D216">
            <v>12542</v>
          </cell>
          <cell r="E216" t="str">
            <v>OME5</v>
          </cell>
          <cell r="F216">
            <v>16650080</v>
          </cell>
          <cell r="G216" t="str">
            <v>Postes de hierro para separadores</v>
          </cell>
        </row>
        <row r="217">
          <cell r="A217" t="str">
            <v>Postes de hierro para separadores</v>
          </cell>
          <cell r="B217" t="str">
            <v>MEEO</v>
          </cell>
          <cell r="C217">
            <v>10000</v>
          </cell>
          <cell r="D217">
            <v>12542</v>
          </cell>
          <cell r="E217" t="str">
            <v>OME5</v>
          </cell>
          <cell r="F217">
            <v>16650081</v>
          </cell>
          <cell r="G217" t="str">
            <v>Postes de hierro para separadores</v>
          </cell>
        </row>
        <row r="218">
          <cell r="A218" t="str">
            <v>Postes de hierro para separadores</v>
          </cell>
          <cell r="B218" t="str">
            <v>MEEO</v>
          </cell>
          <cell r="C218">
            <v>10000</v>
          </cell>
          <cell r="D218">
            <v>12542</v>
          </cell>
          <cell r="E218" t="str">
            <v>OME5</v>
          </cell>
          <cell r="F218">
            <v>16650082</v>
          </cell>
          <cell r="G218" t="str">
            <v>Postes de hierro para separadores</v>
          </cell>
        </row>
        <row r="219">
          <cell r="A219" t="str">
            <v>Postes de hierro para separadores</v>
          </cell>
          <cell r="B219" t="str">
            <v>MEEO</v>
          </cell>
          <cell r="C219">
            <v>10000</v>
          </cell>
          <cell r="D219">
            <v>12542</v>
          </cell>
          <cell r="E219" t="str">
            <v>OME5</v>
          </cell>
          <cell r="F219">
            <v>16650083</v>
          </cell>
          <cell r="G219" t="str">
            <v>Postes de hierro para separadores</v>
          </cell>
        </row>
        <row r="220">
          <cell r="A220" t="str">
            <v>Postes de hierro para separadores</v>
          </cell>
          <cell r="B220" t="str">
            <v>MEEO</v>
          </cell>
          <cell r="C220">
            <v>10000</v>
          </cell>
          <cell r="D220">
            <v>12542</v>
          </cell>
          <cell r="E220" t="str">
            <v>OME5</v>
          </cell>
          <cell r="F220">
            <v>16650084</v>
          </cell>
          <cell r="G220" t="str">
            <v>Postes de hierro para separadores</v>
          </cell>
        </row>
        <row r="221">
          <cell r="A221" t="str">
            <v>Postes de hierro para separadores</v>
          </cell>
          <cell r="B221" t="str">
            <v>MEEO</v>
          </cell>
          <cell r="C221">
            <v>10000</v>
          </cell>
          <cell r="D221">
            <v>12542</v>
          </cell>
          <cell r="E221" t="str">
            <v>OME5</v>
          </cell>
          <cell r="F221">
            <v>16650085</v>
          </cell>
          <cell r="G221" t="str">
            <v>Postes de hierro para separadores</v>
          </cell>
        </row>
        <row r="222">
          <cell r="A222" t="str">
            <v>Postes de hierro para separadores</v>
          </cell>
          <cell r="B222" t="str">
            <v>MEEO</v>
          </cell>
          <cell r="C222">
            <v>10000</v>
          </cell>
          <cell r="D222">
            <v>12542</v>
          </cell>
          <cell r="E222" t="str">
            <v>OME5</v>
          </cell>
          <cell r="F222">
            <v>16650086</v>
          </cell>
          <cell r="G222" t="str">
            <v>Postes de hierro para separadores</v>
          </cell>
        </row>
        <row r="223">
          <cell r="A223" t="str">
            <v>Postes de hierro para separadores</v>
          </cell>
          <cell r="B223" t="str">
            <v>MEEO</v>
          </cell>
          <cell r="C223">
            <v>10000</v>
          </cell>
          <cell r="D223">
            <v>12542</v>
          </cell>
          <cell r="E223" t="str">
            <v>OME5</v>
          </cell>
          <cell r="F223">
            <v>16650087</v>
          </cell>
          <cell r="G223" t="str">
            <v>Postes de hierro para separadores</v>
          </cell>
        </row>
        <row r="224">
          <cell r="A224" t="str">
            <v>Postes de hierro para separadores</v>
          </cell>
          <cell r="B224" t="str">
            <v>MEEO</v>
          </cell>
          <cell r="C224">
            <v>10000</v>
          </cell>
          <cell r="D224">
            <v>12542</v>
          </cell>
          <cell r="E224" t="str">
            <v>OME5</v>
          </cell>
          <cell r="F224">
            <v>16650088</v>
          </cell>
          <cell r="G224" t="str">
            <v>Postes de hierro para separadores</v>
          </cell>
        </row>
        <row r="225">
          <cell r="A225" t="str">
            <v>Postes de hierro para separadores</v>
          </cell>
          <cell r="B225" t="str">
            <v>MEEO</v>
          </cell>
          <cell r="C225">
            <v>10000</v>
          </cell>
          <cell r="D225">
            <v>12542</v>
          </cell>
          <cell r="E225" t="str">
            <v>OME5</v>
          </cell>
          <cell r="F225">
            <v>16650089</v>
          </cell>
          <cell r="G225" t="str">
            <v>Postes de hierro para separadores</v>
          </cell>
        </row>
        <row r="226">
          <cell r="A226" t="str">
            <v>Postes de hierro para separadores</v>
          </cell>
          <cell r="B226" t="str">
            <v>MEEO</v>
          </cell>
          <cell r="C226">
            <v>10000</v>
          </cell>
          <cell r="D226">
            <v>12542</v>
          </cell>
          <cell r="E226" t="str">
            <v>OME5</v>
          </cell>
          <cell r="F226">
            <v>16650090</v>
          </cell>
          <cell r="G226" t="str">
            <v>Postes de hierro para separadores</v>
          </cell>
        </row>
        <row r="227">
          <cell r="A227" t="str">
            <v>Postes de hierro para separadores</v>
          </cell>
          <cell r="B227" t="str">
            <v>MEEO</v>
          </cell>
          <cell r="C227">
            <v>10000</v>
          </cell>
          <cell r="D227">
            <v>12542</v>
          </cell>
          <cell r="E227" t="str">
            <v>OME5</v>
          </cell>
          <cell r="F227">
            <v>16650091</v>
          </cell>
          <cell r="G227" t="str">
            <v>Postes de hierro para separadores</v>
          </cell>
        </row>
        <row r="228">
          <cell r="A228" t="str">
            <v>Postes de hierro para separadores</v>
          </cell>
          <cell r="B228" t="str">
            <v>MEEO</v>
          </cell>
          <cell r="C228">
            <v>10000</v>
          </cell>
          <cell r="D228">
            <v>12542</v>
          </cell>
          <cell r="E228" t="str">
            <v>OME5</v>
          </cell>
          <cell r="F228">
            <v>16650092</v>
          </cell>
          <cell r="G228" t="str">
            <v>Postes de hierro para separadores</v>
          </cell>
        </row>
        <row r="229">
          <cell r="A229" t="str">
            <v>Mesas pétalo</v>
          </cell>
          <cell r="B229" t="str">
            <v>MEEO</v>
          </cell>
          <cell r="C229">
            <v>100000</v>
          </cell>
          <cell r="D229">
            <v>125370</v>
          </cell>
          <cell r="E229" t="str">
            <v>ME5</v>
          </cell>
          <cell r="F229">
            <v>16650093</v>
          </cell>
          <cell r="G229" t="str">
            <v>Mesas pétalo</v>
          </cell>
        </row>
        <row r="230">
          <cell r="A230" t="str">
            <v>Mesas pétalo</v>
          </cell>
          <cell r="B230" t="str">
            <v>MEEO</v>
          </cell>
          <cell r="C230">
            <v>100000</v>
          </cell>
          <cell r="D230">
            <v>125370</v>
          </cell>
          <cell r="E230" t="str">
            <v>ME5</v>
          </cell>
          <cell r="F230">
            <v>16650094</v>
          </cell>
          <cell r="G230" t="str">
            <v>Mesas pétalo</v>
          </cell>
        </row>
        <row r="231">
          <cell r="A231" t="str">
            <v>Mesas pétalo</v>
          </cell>
          <cell r="B231" t="str">
            <v>MEEO</v>
          </cell>
          <cell r="C231">
            <v>100000</v>
          </cell>
          <cell r="D231">
            <v>125370</v>
          </cell>
          <cell r="E231" t="str">
            <v>ME5</v>
          </cell>
          <cell r="F231">
            <v>16650095</v>
          </cell>
          <cell r="G231" t="str">
            <v>Mesas pétalo</v>
          </cell>
        </row>
        <row r="232">
          <cell r="A232" t="str">
            <v>Mesas pétalo</v>
          </cell>
          <cell r="B232" t="str">
            <v>MEEO</v>
          </cell>
          <cell r="C232">
            <v>100000</v>
          </cell>
          <cell r="D232">
            <v>125370</v>
          </cell>
          <cell r="E232" t="str">
            <v>ME5</v>
          </cell>
          <cell r="F232">
            <v>16650096</v>
          </cell>
          <cell r="G232" t="str">
            <v>Mesas pétalo</v>
          </cell>
        </row>
        <row r="233">
          <cell r="A233" t="str">
            <v>Mesas pétalo</v>
          </cell>
          <cell r="B233" t="str">
            <v>MEEO</v>
          </cell>
          <cell r="C233">
            <v>100000</v>
          </cell>
          <cell r="D233">
            <v>125370</v>
          </cell>
          <cell r="E233" t="str">
            <v>ME5</v>
          </cell>
          <cell r="F233">
            <v>16650097</v>
          </cell>
          <cell r="G233" t="str">
            <v>Mesas pétalo</v>
          </cell>
        </row>
        <row r="234">
          <cell r="A234" t="str">
            <v>Mesas pétalo</v>
          </cell>
          <cell r="B234" t="str">
            <v>MEEO</v>
          </cell>
          <cell r="C234">
            <v>100000</v>
          </cell>
          <cell r="D234">
            <v>125370</v>
          </cell>
          <cell r="E234" t="str">
            <v>ME5</v>
          </cell>
          <cell r="F234">
            <v>16650098</v>
          </cell>
          <cell r="G234" t="str">
            <v>Mesas pétalo</v>
          </cell>
        </row>
        <row r="235">
          <cell r="A235" t="str">
            <v>Mesas pétalo</v>
          </cell>
          <cell r="B235" t="str">
            <v>MEEO</v>
          </cell>
          <cell r="C235">
            <v>100000</v>
          </cell>
          <cell r="D235">
            <v>125370</v>
          </cell>
          <cell r="E235" t="str">
            <v>ME5</v>
          </cell>
          <cell r="F235">
            <v>16650099</v>
          </cell>
          <cell r="G235" t="str">
            <v>Mesas pétalo</v>
          </cell>
        </row>
        <row r="236">
          <cell r="A236" t="str">
            <v>Puestos de trabajo</v>
          </cell>
          <cell r="B236" t="str">
            <v>MEEO</v>
          </cell>
          <cell r="C236">
            <v>500000</v>
          </cell>
          <cell r="D236">
            <v>626870</v>
          </cell>
          <cell r="E236" t="str">
            <v>ME5</v>
          </cell>
          <cell r="F236">
            <v>16650100</v>
          </cell>
          <cell r="G236" t="str">
            <v>Puestos de trabajo</v>
          </cell>
        </row>
        <row r="237">
          <cell r="A237" t="str">
            <v>Puestos de trabajo</v>
          </cell>
          <cell r="B237" t="str">
            <v>MEEO</v>
          </cell>
          <cell r="C237">
            <v>500000</v>
          </cell>
          <cell r="D237">
            <v>626870</v>
          </cell>
          <cell r="E237" t="str">
            <v>ME5</v>
          </cell>
          <cell r="F237">
            <v>16650101</v>
          </cell>
          <cell r="G237" t="str">
            <v>Puestos de trabajo</v>
          </cell>
        </row>
        <row r="238">
          <cell r="A238" t="str">
            <v>Puestos de trabajo</v>
          </cell>
          <cell r="B238" t="str">
            <v>MEEO</v>
          </cell>
          <cell r="C238">
            <v>500000</v>
          </cell>
          <cell r="D238">
            <v>626870</v>
          </cell>
          <cell r="E238" t="str">
            <v>ME5</v>
          </cell>
          <cell r="F238">
            <v>16650102</v>
          </cell>
          <cell r="G238" t="str">
            <v>Puestos de trabajo</v>
          </cell>
        </row>
        <row r="239">
          <cell r="A239" t="str">
            <v>Puestos de trabajo</v>
          </cell>
          <cell r="B239" t="str">
            <v>MEEO</v>
          </cell>
          <cell r="C239">
            <v>500000</v>
          </cell>
          <cell r="D239">
            <v>626870</v>
          </cell>
          <cell r="E239" t="str">
            <v>ME5</v>
          </cell>
          <cell r="F239">
            <v>16650103</v>
          </cell>
          <cell r="G239" t="str">
            <v>Puestos de trabajo</v>
          </cell>
          <cell r="H239">
            <v>1</v>
          </cell>
        </row>
        <row r="240">
          <cell r="A240" t="str">
            <v>Puestos de trabajo</v>
          </cell>
          <cell r="B240" t="str">
            <v>MEEO</v>
          </cell>
          <cell r="C240">
            <v>500000</v>
          </cell>
          <cell r="D240">
            <v>626870</v>
          </cell>
          <cell r="E240" t="str">
            <v>ME5</v>
          </cell>
          <cell r="F240">
            <v>16650104</v>
          </cell>
          <cell r="G240" t="str">
            <v>Puestos de trabajo</v>
          </cell>
        </row>
        <row r="241">
          <cell r="A241" t="str">
            <v>Puestos de trabajo</v>
          </cell>
          <cell r="B241" t="str">
            <v>MEEO</v>
          </cell>
          <cell r="C241">
            <v>500000</v>
          </cell>
          <cell r="D241">
            <v>626870</v>
          </cell>
          <cell r="E241" t="str">
            <v>ME5</v>
          </cell>
          <cell r="F241">
            <v>16650105</v>
          </cell>
          <cell r="G241" t="str">
            <v>Puestos de trabajo</v>
          </cell>
        </row>
        <row r="242">
          <cell r="A242" t="str">
            <v>Puestos de trabajo</v>
          </cell>
          <cell r="B242" t="str">
            <v>MEEO</v>
          </cell>
          <cell r="C242">
            <v>500000</v>
          </cell>
          <cell r="D242">
            <v>626870</v>
          </cell>
          <cell r="E242" t="str">
            <v>ME5</v>
          </cell>
          <cell r="F242">
            <v>16650106</v>
          </cell>
          <cell r="G242" t="str">
            <v>Puestos de trabajo</v>
          </cell>
        </row>
        <row r="243">
          <cell r="A243" t="str">
            <v>Puestos en caja</v>
          </cell>
          <cell r="B243" t="str">
            <v>MEEO</v>
          </cell>
          <cell r="C243">
            <v>1166667</v>
          </cell>
          <cell r="D243">
            <v>1462689</v>
          </cell>
          <cell r="E243" t="str">
            <v>ME5</v>
          </cell>
          <cell r="F243">
            <v>16650107</v>
          </cell>
          <cell r="G243" t="str">
            <v>Puestos en caja</v>
          </cell>
        </row>
        <row r="244">
          <cell r="A244" t="str">
            <v>Puestos en caja</v>
          </cell>
          <cell r="B244" t="str">
            <v>MEEO</v>
          </cell>
          <cell r="C244">
            <v>1166667</v>
          </cell>
          <cell r="D244">
            <v>1462689</v>
          </cell>
          <cell r="E244" t="str">
            <v>ME5</v>
          </cell>
          <cell r="F244">
            <v>16650108</v>
          </cell>
          <cell r="G244" t="str">
            <v>Puestos en caja</v>
          </cell>
        </row>
        <row r="245">
          <cell r="A245" t="str">
            <v>Puestos en caja</v>
          </cell>
          <cell r="B245" t="str">
            <v>MEEO</v>
          </cell>
          <cell r="C245">
            <v>1166667</v>
          </cell>
          <cell r="D245">
            <v>1462689</v>
          </cell>
          <cell r="E245" t="str">
            <v>ME5</v>
          </cell>
          <cell r="F245">
            <v>16650109</v>
          </cell>
          <cell r="G245" t="str">
            <v>Puestos en caja</v>
          </cell>
          <cell r="H245">
            <v>1</v>
          </cell>
        </row>
        <row r="246">
          <cell r="A246" t="str">
            <v>Puestos en caja</v>
          </cell>
          <cell r="B246" t="str">
            <v>MEEO</v>
          </cell>
          <cell r="C246">
            <v>1166667</v>
          </cell>
          <cell r="D246">
            <v>1462689</v>
          </cell>
          <cell r="E246" t="str">
            <v>ME5</v>
          </cell>
          <cell r="F246">
            <v>16650110</v>
          </cell>
          <cell r="G246" t="str">
            <v>Puestos en caja</v>
          </cell>
        </row>
        <row r="247">
          <cell r="A247" t="str">
            <v>Puestos en caja</v>
          </cell>
          <cell r="B247" t="str">
            <v>MEEO</v>
          </cell>
          <cell r="C247">
            <v>1166667</v>
          </cell>
          <cell r="D247">
            <v>1462689</v>
          </cell>
          <cell r="E247" t="str">
            <v>ME5</v>
          </cell>
          <cell r="F247">
            <v>16650111</v>
          </cell>
          <cell r="G247" t="str">
            <v>Puestos en caja</v>
          </cell>
        </row>
        <row r="248">
          <cell r="A248" t="str">
            <v>Puestos en caja</v>
          </cell>
          <cell r="B248" t="str">
            <v>MEEO</v>
          </cell>
          <cell r="C248">
            <v>1166667</v>
          </cell>
          <cell r="D248">
            <v>1462689</v>
          </cell>
          <cell r="E248" t="str">
            <v>ME5</v>
          </cell>
          <cell r="F248">
            <v>16650112</v>
          </cell>
          <cell r="G248" t="str">
            <v>Puestos en caja</v>
          </cell>
        </row>
        <row r="249">
          <cell r="A249" t="str">
            <v>Archivadores metálicos</v>
          </cell>
          <cell r="B249" t="str">
            <v>MEEO</v>
          </cell>
          <cell r="C249">
            <v>45000</v>
          </cell>
          <cell r="D249">
            <v>56418</v>
          </cell>
          <cell r="E249" t="str">
            <v>ME5</v>
          </cell>
          <cell r="F249">
            <v>16650113</v>
          </cell>
          <cell r="G249" t="str">
            <v>Archivadores metálicos</v>
          </cell>
        </row>
        <row r="250">
          <cell r="A250" t="str">
            <v>Archivadores metálicos</v>
          </cell>
          <cell r="B250" t="str">
            <v>MEEO</v>
          </cell>
          <cell r="C250">
            <v>45000</v>
          </cell>
          <cell r="D250">
            <v>56418</v>
          </cell>
          <cell r="E250" t="str">
            <v>ME5</v>
          </cell>
          <cell r="F250">
            <v>16650114</v>
          </cell>
          <cell r="G250" t="str">
            <v>Archivadores metálicos</v>
          </cell>
        </row>
        <row r="251">
          <cell r="A251" t="str">
            <v>Archivadores metálicos</v>
          </cell>
          <cell r="B251" t="str">
            <v>MEEO</v>
          </cell>
          <cell r="C251">
            <v>40000</v>
          </cell>
          <cell r="D251">
            <v>50157</v>
          </cell>
          <cell r="E251" t="str">
            <v>ME5</v>
          </cell>
          <cell r="F251">
            <v>16650115</v>
          </cell>
          <cell r="G251" t="str">
            <v>Archivadores metálicos</v>
          </cell>
        </row>
        <row r="252">
          <cell r="A252" t="str">
            <v>Archivadores metálicos</v>
          </cell>
          <cell r="B252" t="str">
            <v>MEEO</v>
          </cell>
          <cell r="C252">
            <v>40000</v>
          </cell>
          <cell r="D252">
            <v>50157</v>
          </cell>
          <cell r="E252" t="str">
            <v>ME5</v>
          </cell>
          <cell r="F252">
            <v>16650116</v>
          </cell>
          <cell r="G252" t="str">
            <v>Archivadores metálicos</v>
          </cell>
        </row>
        <row r="253">
          <cell r="A253" t="str">
            <v>Archivadores metálicos</v>
          </cell>
          <cell r="B253" t="str">
            <v>MEEO</v>
          </cell>
          <cell r="C253">
            <v>40000</v>
          </cell>
          <cell r="D253">
            <v>50157</v>
          </cell>
          <cell r="E253" t="str">
            <v>ME5</v>
          </cell>
          <cell r="F253">
            <v>16650117</v>
          </cell>
          <cell r="G253" t="str">
            <v>Archivadores metálicos</v>
          </cell>
        </row>
        <row r="254">
          <cell r="A254" t="str">
            <v>Archivadores metálicos</v>
          </cell>
          <cell r="B254" t="str">
            <v>MEEO</v>
          </cell>
          <cell r="C254">
            <v>40000</v>
          </cell>
          <cell r="D254">
            <v>50157</v>
          </cell>
          <cell r="E254" t="str">
            <v>ME5</v>
          </cell>
          <cell r="F254">
            <v>16650118</v>
          </cell>
          <cell r="G254" t="str">
            <v>Archivadores metálicos</v>
          </cell>
        </row>
        <row r="255">
          <cell r="A255" t="str">
            <v>Archivador rodante</v>
          </cell>
          <cell r="B255" t="str">
            <v>MEEO</v>
          </cell>
          <cell r="C255">
            <v>3000000</v>
          </cell>
          <cell r="D255">
            <v>3761193</v>
          </cell>
          <cell r="E255" t="str">
            <v>ME5</v>
          </cell>
          <cell r="F255">
            <v>16650119</v>
          </cell>
          <cell r="G255" t="str">
            <v>Archivador rodante</v>
          </cell>
        </row>
        <row r="256">
          <cell r="A256" t="str">
            <v>Caja fuerte</v>
          </cell>
          <cell r="B256" t="str">
            <v>MEEO</v>
          </cell>
          <cell r="C256">
            <v>800000</v>
          </cell>
          <cell r="D256">
            <v>1002980</v>
          </cell>
          <cell r="E256" t="str">
            <v>OME5</v>
          </cell>
          <cell r="F256">
            <v>16650120</v>
          </cell>
          <cell r="G256" t="str">
            <v>Caja fuerte</v>
          </cell>
        </row>
        <row r="257">
          <cell r="A257" t="str">
            <v>Casillero custodia</v>
          </cell>
          <cell r="B257" t="str">
            <v>MEEO</v>
          </cell>
          <cell r="C257">
            <v>400000</v>
          </cell>
          <cell r="D257">
            <v>501495</v>
          </cell>
          <cell r="E257" t="str">
            <v>OME5</v>
          </cell>
          <cell r="F257">
            <v>16650121</v>
          </cell>
          <cell r="G257" t="str">
            <v>Casillero custodia</v>
          </cell>
        </row>
        <row r="258">
          <cell r="A258" t="str">
            <v>Cofre auxiliar</v>
          </cell>
          <cell r="B258" t="str">
            <v>MEEO</v>
          </cell>
          <cell r="C258">
            <v>50000</v>
          </cell>
          <cell r="D258">
            <v>62687</v>
          </cell>
          <cell r="E258" t="str">
            <v>OME5</v>
          </cell>
          <cell r="F258">
            <v>16650122</v>
          </cell>
          <cell r="G258" t="str">
            <v>Cofre auxiliar</v>
          </cell>
        </row>
        <row r="259">
          <cell r="A259" t="str">
            <v>Cofre auxiliar</v>
          </cell>
          <cell r="B259" t="str">
            <v>MEEO</v>
          </cell>
          <cell r="C259">
            <v>30000</v>
          </cell>
          <cell r="D259">
            <v>37613</v>
          </cell>
          <cell r="E259" t="str">
            <v>OME5</v>
          </cell>
          <cell r="F259">
            <v>16650123</v>
          </cell>
          <cell r="G259" t="str">
            <v>Cofre auxiliar</v>
          </cell>
        </row>
        <row r="260">
          <cell r="A260" t="str">
            <v>Cofre doble</v>
          </cell>
          <cell r="B260" t="str">
            <v>MEEO</v>
          </cell>
          <cell r="C260">
            <v>60000</v>
          </cell>
          <cell r="D260">
            <v>75225</v>
          </cell>
          <cell r="E260" t="str">
            <v>OME5</v>
          </cell>
          <cell r="F260">
            <v>16650124</v>
          </cell>
          <cell r="G260" t="str">
            <v>Cofre doble</v>
          </cell>
        </row>
        <row r="261">
          <cell r="A261" t="str">
            <v>Cofre doble</v>
          </cell>
          <cell r="B261" t="str">
            <v>MEEO</v>
          </cell>
          <cell r="C261">
            <v>50000</v>
          </cell>
          <cell r="D261">
            <v>62687</v>
          </cell>
          <cell r="E261" t="str">
            <v>OME5</v>
          </cell>
          <cell r="F261">
            <v>16650125</v>
          </cell>
          <cell r="G261" t="str">
            <v>Cofre doble</v>
          </cell>
        </row>
        <row r="262">
          <cell r="A262" t="str">
            <v>Contadora de billetes</v>
          </cell>
          <cell r="B262" t="str">
            <v>MEEO</v>
          </cell>
          <cell r="C262">
            <v>1000000</v>
          </cell>
          <cell r="D262">
            <v>1253730</v>
          </cell>
          <cell r="E262" t="str">
            <v>OME5</v>
          </cell>
          <cell r="F262">
            <v>16650126</v>
          </cell>
          <cell r="G262" t="str">
            <v>Contadora de billetes</v>
          </cell>
        </row>
        <row r="263">
          <cell r="A263" t="str">
            <v>Contadora de billetes</v>
          </cell>
          <cell r="B263" t="str">
            <v>MEEO</v>
          </cell>
          <cell r="C263">
            <v>1000000</v>
          </cell>
          <cell r="D263">
            <v>1253730</v>
          </cell>
          <cell r="E263" t="str">
            <v>OME5</v>
          </cell>
          <cell r="F263">
            <v>16650127</v>
          </cell>
          <cell r="G263" t="str">
            <v>Contadora de billetes</v>
          </cell>
        </row>
        <row r="264">
          <cell r="A264" t="str">
            <v>Contadora de monedas</v>
          </cell>
          <cell r="B264" t="str">
            <v>MEEO</v>
          </cell>
          <cell r="C264">
            <v>700000</v>
          </cell>
          <cell r="D264">
            <v>877612</v>
          </cell>
          <cell r="E264" t="str">
            <v>OME5</v>
          </cell>
          <cell r="F264">
            <v>16650128</v>
          </cell>
          <cell r="G264" t="str">
            <v>Contadora de monedas</v>
          </cell>
        </row>
        <row r="265">
          <cell r="A265" t="str">
            <v>Escritorios</v>
          </cell>
          <cell r="B265" t="str">
            <v>MEEO</v>
          </cell>
          <cell r="C265">
            <v>40000</v>
          </cell>
          <cell r="D265">
            <v>50157</v>
          </cell>
          <cell r="E265" t="str">
            <v>ME5</v>
          </cell>
          <cell r="F265">
            <v>16650129</v>
          </cell>
          <cell r="G265" t="str">
            <v>Escritorios</v>
          </cell>
        </row>
        <row r="266">
          <cell r="A266" t="str">
            <v>Escritorios</v>
          </cell>
          <cell r="B266" t="str">
            <v>MEEO</v>
          </cell>
          <cell r="C266">
            <v>40000</v>
          </cell>
          <cell r="D266">
            <v>50157</v>
          </cell>
          <cell r="E266" t="str">
            <v>ME5</v>
          </cell>
          <cell r="F266">
            <v>16650130</v>
          </cell>
          <cell r="G266" t="str">
            <v>Escritorios</v>
          </cell>
        </row>
        <row r="267">
          <cell r="A267" t="str">
            <v>Escritorio negro con gavetas</v>
          </cell>
          <cell r="B267" t="str">
            <v>MEEO</v>
          </cell>
          <cell r="C267">
            <v>50000</v>
          </cell>
          <cell r="D267">
            <v>62687</v>
          </cell>
          <cell r="E267" t="str">
            <v>ME5</v>
          </cell>
          <cell r="F267">
            <v>16650131</v>
          </cell>
          <cell r="G267" t="str">
            <v>Escritorio negro con gavetas</v>
          </cell>
        </row>
        <row r="268">
          <cell r="A268" t="str">
            <v>Estante metálico</v>
          </cell>
          <cell r="B268" t="str">
            <v>MEEO</v>
          </cell>
          <cell r="C268">
            <v>50000</v>
          </cell>
          <cell r="D268">
            <v>62687</v>
          </cell>
          <cell r="E268" t="str">
            <v>ME5</v>
          </cell>
          <cell r="F268">
            <v>16650132</v>
          </cell>
          <cell r="G268" t="str">
            <v>Estante metálico</v>
          </cell>
        </row>
        <row r="269">
          <cell r="A269" t="str">
            <v>Estante metálico</v>
          </cell>
          <cell r="B269" t="str">
            <v>MEEO</v>
          </cell>
          <cell r="C269">
            <v>50000</v>
          </cell>
          <cell r="D269">
            <v>62687</v>
          </cell>
          <cell r="E269" t="str">
            <v>ME5</v>
          </cell>
          <cell r="F269">
            <v>16650133</v>
          </cell>
          <cell r="G269" t="str">
            <v>Estante metálico</v>
          </cell>
        </row>
        <row r="270">
          <cell r="A270" t="str">
            <v>Estantería</v>
          </cell>
          <cell r="B270" t="str">
            <v>MEEO</v>
          </cell>
          <cell r="C270">
            <v>60000</v>
          </cell>
          <cell r="D270">
            <v>75225</v>
          </cell>
          <cell r="E270" t="str">
            <v>ME5</v>
          </cell>
          <cell r="F270">
            <v>16650134</v>
          </cell>
          <cell r="G270" t="str">
            <v>Estantería</v>
          </cell>
        </row>
        <row r="271">
          <cell r="A271" t="str">
            <v>Extintor Tipo químico seco</v>
          </cell>
          <cell r="B271" t="str">
            <v>MEEO</v>
          </cell>
          <cell r="C271">
            <v>20000</v>
          </cell>
          <cell r="D271">
            <v>25072</v>
          </cell>
          <cell r="E271" t="str">
            <v>OME5</v>
          </cell>
          <cell r="F271">
            <v>16650135</v>
          </cell>
          <cell r="G271" t="str">
            <v>Extintor Tipo químico seco</v>
          </cell>
        </row>
        <row r="272">
          <cell r="A272" t="str">
            <v>Dispensador de tintos</v>
          </cell>
          <cell r="B272" t="str">
            <v>MEEO</v>
          </cell>
          <cell r="C272">
            <v>50000</v>
          </cell>
          <cell r="D272">
            <v>19444</v>
          </cell>
          <cell r="E272" t="str">
            <v>OME5</v>
          </cell>
          <cell r="F272">
            <v>16650136</v>
          </cell>
          <cell r="G272" t="str">
            <v>Dispensador de tintos</v>
          </cell>
        </row>
        <row r="273">
          <cell r="A273" t="str">
            <v>Máquinas de escribir BROTHER EM630</v>
          </cell>
          <cell r="B273" t="str">
            <v>MEEO</v>
          </cell>
          <cell r="C273">
            <v>200000</v>
          </cell>
          <cell r="D273">
            <v>250753</v>
          </cell>
          <cell r="E273" t="str">
            <v>EMO5</v>
          </cell>
          <cell r="F273">
            <v>16650137</v>
          </cell>
          <cell r="G273" t="str">
            <v>Máquinas de escribir BROTHER EM630</v>
          </cell>
        </row>
        <row r="274">
          <cell r="A274" t="str">
            <v>Máquinas de escribir BROTHER EM630</v>
          </cell>
          <cell r="B274" t="str">
            <v>MEEO</v>
          </cell>
          <cell r="C274">
            <v>200000</v>
          </cell>
          <cell r="D274">
            <v>250753</v>
          </cell>
          <cell r="E274" t="str">
            <v>EMO5</v>
          </cell>
          <cell r="F274">
            <v>16650138</v>
          </cell>
          <cell r="G274" t="str">
            <v>Máquinas de escribir BROTHER EM630</v>
          </cell>
        </row>
        <row r="275">
          <cell r="A275" t="str">
            <v>Máquinas de escribir BROTHER EM630</v>
          </cell>
          <cell r="B275" t="str">
            <v>MEEO</v>
          </cell>
          <cell r="C275">
            <v>200000</v>
          </cell>
          <cell r="D275">
            <v>250753</v>
          </cell>
          <cell r="E275" t="str">
            <v>EMO5</v>
          </cell>
          <cell r="F275">
            <v>16650139</v>
          </cell>
          <cell r="G275" t="str">
            <v>Máquinas de escribir BROTHER EM630</v>
          </cell>
        </row>
        <row r="276">
          <cell r="A276" t="str">
            <v>Máquinas de escribir BROTHER EM630</v>
          </cell>
          <cell r="B276" t="str">
            <v>MEEO</v>
          </cell>
          <cell r="C276">
            <v>200000</v>
          </cell>
          <cell r="D276">
            <v>250753</v>
          </cell>
          <cell r="E276" t="str">
            <v>EMO5</v>
          </cell>
          <cell r="F276">
            <v>16650140</v>
          </cell>
          <cell r="G276" t="str">
            <v>Máquinas de escribir BROTHER EM630</v>
          </cell>
        </row>
        <row r="277">
          <cell r="A277" t="str">
            <v>Máquinas de escribir BROTHER EM630</v>
          </cell>
          <cell r="B277" t="str">
            <v>MEEO</v>
          </cell>
          <cell r="C277">
            <v>200000</v>
          </cell>
          <cell r="D277">
            <v>250753</v>
          </cell>
          <cell r="E277" t="str">
            <v>EMO5</v>
          </cell>
          <cell r="F277">
            <v>16650141</v>
          </cell>
          <cell r="G277" t="str">
            <v>Máquinas de escribir BROTHER EM630</v>
          </cell>
        </row>
        <row r="278">
          <cell r="A278" t="str">
            <v>Máquinas de escribir BROTHER EM630</v>
          </cell>
          <cell r="B278" t="str">
            <v>MEEO</v>
          </cell>
          <cell r="C278">
            <v>200000</v>
          </cell>
          <cell r="D278">
            <v>250753</v>
          </cell>
          <cell r="E278" t="str">
            <v>EMO5</v>
          </cell>
          <cell r="F278">
            <v>16650142</v>
          </cell>
          <cell r="G278" t="str">
            <v>Máquinas de escribir BROTHER EM630</v>
          </cell>
        </row>
        <row r="279">
          <cell r="A279" t="str">
            <v>Máquina enzunchadora</v>
          </cell>
          <cell r="B279" t="str">
            <v>MEEO</v>
          </cell>
          <cell r="C279">
            <v>1200000</v>
          </cell>
          <cell r="D279">
            <v>1504485</v>
          </cell>
          <cell r="E279" t="str">
            <v>OME5</v>
          </cell>
          <cell r="F279">
            <v>16650143</v>
          </cell>
          <cell r="G279" t="str">
            <v>Máquina enzunchadora</v>
          </cell>
          <cell r="H279">
            <v>1</v>
          </cell>
        </row>
        <row r="280">
          <cell r="A280" t="str">
            <v>Mesa de madera</v>
          </cell>
          <cell r="B280" t="str">
            <v>MEEO</v>
          </cell>
          <cell r="C280">
            <v>30000</v>
          </cell>
          <cell r="D280">
            <v>37613</v>
          </cell>
          <cell r="E280" t="str">
            <v>ME5</v>
          </cell>
          <cell r="F280">
            <v>16650144</v>
          </cell>
          <cell r="G280" t="str">
            <v>Mesa de madera</v>
          </cell>
        </row>
        <row r="281">
          <cell r="A281" t="str">
            <v>Mesa de madera</v>
          </cell>
          <cell r="B281" t="str">
            <v>MEEO</v>
          </cell>
          <cell r="C281">
            <v>30000</v>
          </cell>
          <cell r="D281">
            <v>37613</v>
          </cell>
          <cell r="E281" t="str">
            <v>ME5</v>
          </cell>
          <cell r="F281">
            <v>16650145</v>
          </cell>
          <cell r="G281" t="str">
            <v>Mesa de madera</v>
          </cell>
        </row>
        <row r="282">
          <cell r="A282" t="str">
            <v>Mesa de madera para computador</v>
          </cell>
          <cell r="B282" t="str">
            <v>MEEO</v>
          </cell>
          <cell r="C282">
            <v>40000</v>
          </cell>
          <cell r="D282">
            <v>50157</v>
          </cell>
          <cell r="E282" t="str">
            <v>ME5</v>
          </cell>
          <cell r="F282">
            <v>16650146</v>
          </cell>
          <cell r="G282" t="str">
            <v>Mesa de madera para computador</v>
          </cell>
        </row>
        <row r="283">
          <cell r="A283" t="str">
            <v>Mesa de madera para computador</v>
          </cell>
          <cell r="B283" t="str">
            <v>MEEO</v>
          </cell>
          <cell r="C283">
            <v>40000</v>
          </cell>
          <cell r="D283">
            <v>50157</v>
          </cell>
          <cell r="E283" t="str">
            <v>ME5</v>
          </cell>
          <cell r="F283">
            <v>16650147</v>
          </cell>
          <cell r="G283" t="str">
            <v>Mesa de madera para computador</v>
          </cell>
        </row>
        <row r="284">
          <cell r="A284" t="str">
            <v>Mesa para consignaciones</v>
          </cell>
          <cell r="B284" t="str">
            <v>MEEO</v>
          </cell>
          <cell r="C284">
            <v>500000</v>
          </cell>
          <cell r="D284">
            <v>626870</v>
          </cell>
          <cell r="E284" t="str">
            <v>ME5</v>
          </cell>
          <cell r="F284">
            <v>16650148</v>
          </cell>
          <cell r="G284" t="str">
            <v>Mesa para consignaciones</v>
          </cell>
        </row>
        <row r="285">
          <cell r="A285" t="str">
            <v>Mesa pequeña</v>
          </cell>
          <cell r="B285" t="str">
            <v>MEEO</v>
          </cell>
          <cell r="C285">
            <v>25000</v>
          </cell>
          <cell r="D285">
            <v>31346</v>
          </cell>
          <cell r="E285" t="str">
            <v>ME5</v>
          </cell>
          <cell r="F285">
            <v>16650149</v>
          </cell>
          <cell r="G285" t="str">
            <v>Mesa pequeña</v>
          </cell>
        </row>
        <row r="286">
          <cell r="A286" t="str">
            <v>Mesa pequeña</v>
          </cell>
          <cell r="B286" t="str">
            <v>MEEO</v>
          </cell>
          <cell r="C286">
            <v>20000</v>
          </cell>
          <cell r="D286">
            <v>25072</v>
          </cell>
          <cell r="E286" t="str">
            <v>ME5</v>
          </cell>
          <cell r="F286">
            <v>16650150</v>
          </cell>
          <cell r="G286" t="str">
            <v>Mesa pequeña</v>
          </cell>
        </row>
        <row r="287">
          <cell r="A287" t="str">
            <v>Archivador Folderama metálico</v>
          </cell>
          <cell r="B287" t="str">
            <v>MEEO</v>
          </cell>
          <cell r="C287">
            <v>40000</v>
          </cell>
          <cell r="D287">
            <v>50157</v>
          </cell>
          <cell r="E287" t="str">
            <v>ME5</v>
          </cell>
          <cell r="F287">
            <v>16650151</v>
          </cell>
          <cell r="G287" t="str">
            <v>Archivador Folderama metálico</v>
          </cell>
        </row>
        <row r="288">
          <cell r="A288" t="str">
            <v>Muebles para chequeras</v>
          </cell>
          <cell r="B288" t="str">
            <v>MEEO</v>
          </cell>
          <cell r="C288">
            <v>40000</v>
          </cell>
          <cell r="D288">
            <v>50157</v>
          </cell>
          <cell r="E288" t="str">
            <v>ME5</v>
          </cell>
          <cell r="F288">
            <v>16650152</v>
          </cell>
          <cell r="G288" t="str">
            <v>Muebles para chequeras</v>
          </cell>
        </row>
        <row r="289">
          <cell r="A289" t="str">
            <v>Muebles para chequeras</v>
          </cell>
          <cell r="B289" t="str">
            <v>MEEO</v>
          </cell>
          <cell r="C289">
            <v>40000</v>
          </cell>
          <cell r="D289">
            <v>50157</v>
          </cell>
          <cell r="E289" t="str">
            <v>ME5</v>
          </cell>
          <cell r="F289">
            <v>16650153</v>
          </cell>
          <cell r="G289" t="str">
            <v>Muebles para chequeras</v>
          </cell>
        </row>
        <row r="290">
          <cell r="A290" t="str">
            <v>Nevera Challenger</v>
          </cell>
          <cell r="B290" t="str">
            <v>MEEO</v>
          </cell>
          <cell r="C290">
            <v>150000</v>
          </cell>
          <cell r="D290">
            <v>188057</v>
          </cell>
          <cell r="E290" t="str">
            <v>OME5</v>
          </cell>
          <cell r="F290">
            <v>16650154</v>
          </cell>
          <cell r="G290" t="str">
            <v>Nevera Challenger</v>
          </cell>
        </row>
        <row r="291">
          <cell r="A291" t="str">
            <v>Nevera  Haceb Super star</v>
          </cell>
          <cell r="B291" t="str">
            <v>MEEO</v>
          </cell>
          <cell r="C291">
            <v>150000</v>
          </cell>
          <cell r="D291">
            <v>188057</v>
          </cell>
          <cell r="E291" t="str">
            <v>OME5</v>
          </cell>
          <cell r="F291">
            <v>16650155</v>
          </cell>
          <cell r="G291" t="str">
            <v>Nevera  Haceb Super star</v>
          </cell>
        </row>
        <row r="292">
          <cell r="A292" t="str">
            <v>Sillas fijas</v>
          </cell>
          <cell r="B292" t="str">
            <v>MEEO</v>
          </cell>
          <cell r="C292">
            <v>25000</v>
          </cell>
          <cell r="D292">
            <v>31346</v>
          </cell>
          <cell r="E292" t="str">
            <v>ME5</v>
          </cell>
          <cell r="F292">
            <v>16650156</v>
          </cell>
          <cell r="G292" t="str">
            <v>Sillas fijas</v>
          </cell>
        </row>
        <row r="293">
          <cell r="A293" t="str">
            <v>Sillas fijas</v>
          </cell>
          <cell r="B293" t="str">
            <v>MEEO</v>
          </cell>
          <cell r="C293">
            <v>25000</v>
          </cell>
          <cell r="D293">
            <v>31346</v>
          </cell>
          <cell r="E293" t="str">
            <v>ME5</v>
          </cell>
          <cell r="F293">
            <v>16650157</v>
          </cell>
          <cell r="G293" t="str">
            <v>Sillas fijas</v>
          </cell>
        </row>
        <row r="294">
          <cell r="A294" t="str">
            <v>Sillas fijas</v>
          </cell>
          <cell r="B294" t="str">
            <v>MEEO</v>
          </cell>
          <cell r="C294">
            <v>25000</v>
          </cell>
          <cell r="D294">
            <v>31346</v>
          </cell>
          <cell r="E294" t="str">
            <v>ME5</v>
          </cell>
          <cell r="F294">
            <v>16650158</v>
          </cell>
          <cell r="G294" t="str">
            <v>Sillas fijas</v>
          </cell>
        </row>
        <row r="295">
          <cell r="A295" t="str">
            <v>Sillas fijas</v>
          </cell>
          <cell r="B295" t="str">
            <v>MEEO</v>
          </cell>
          <cell r="C295">
            <v>25000</v>
          </cell>
          <cell r="D295">
            <v>31346</v>
          </cell>
          <cell r="E295" t="str">
            <v>ME5</v>
          </cell>
          <cell r="F295">
            <v>16650159</v>
          </cell>
          <cell r="G295" t="str">
            <v>Sillas fijas</v>
          </cell>
        </row>
        <row r="296">
          <cell r="A296" t="str">
            <v>Sillas fijas</v>
          </cell>
          <cell r="B296" t="str">
            <v>MEEO</v>
          </cell>
          <cell r="C296">
            <v>25000</v>
          </cell>
          <cell r="D296">
            <v>31346</v>
          </cell>
          <cell r="E296" t="str">
            <v>ME5</v>
          </cell>
          <cell r="F296">
            <v>16650160</v>
          </cell>
          <cell r="G296" t="str">
            <v>Sillas fijas</v>
          </cell>
        </row>
        <row r="297">
          <cell r="A297" t="str">
            <v>Sillas fijas</v>
          </cell>
          <cell r="B297" t="str">
            <v>MEEO</v>
          </cell>
          <cell r="C297">
            <v>25000</v>
          </cell>
          <cell r="D297">
            <v>31346</v>
          </cell>
          <cell r="E297" t="str">
            <v>ME5</v>
          </cell>
          <cell r="F297">
            <v>16650161</v>
          </cell>
          <cell r="G297" t="str">
            <v>Sillas fijas</v>
          </cell>
        </row>
        <row r="298">
          <cell r="A298" t="str">
            <v>Sillas fijas</v>
          </cell>
          <cell r="B298" t="str">
            <v>MEEO</v>
          </cell>
          <cell r="C298">
            <v>25000</v>
          </cell>
          <cell r="D298">
            <v>31346</v>
          </cell>
          <cell r="E298" t="str">
            <v>ME5</v>
          </cell>
          <cell r="F298">
            <v>16650162</v>
          </cell>
          <cell r="G298" t="str">
            <v>Sillas fijas</v>
          </cell>
        </row>
        <row r="299">
          <cell r="A299" t="str">
            <v>Sillas fijas</v>
          </cell>
          <cell r="B299" t="str">
            <v>MEEO</v>
          </cell>
          <cell r="C299">
            <v>25000</v>
          </cell>
          <cell r="D299">
            <v>31346</v>
          </cell>
          <cell r="E299" t="str">
            <v>ME5</v>
          </cell>
          <cell r="F299">
            <v>16650163</v>
          </cell>
          <cell r="G299" t="str">
            <v>Sillas fijas</v>
          </cell>
        </row>
        <row r="300">
          <cell r="A300" t="str">
            <v>Sillas fijas</v>
          </cell>
          <cell r="B300" t="str">
            <v>MEEO</v>
          </cell>
          <cell r="C300">
            <v>25000</v>
          </cell>
          <cell r="D300">
            <v>31346</v>
          </cell>
          <cell r="E300" t="str">
            <v>ME5</v>
          </cell>
          <cell r="F300">
            <v>16650164</v>
          </cell>
          <cell r="G300" t="str">
            <v>Sillas fijas</v>
          </cell>
        </row>
        <row r="301">
          <cell r="A301" t="str">
            <v>Sillas fijas</v>
          </cell>
          <cell r="B301" t="str">
            <v>MEEO</v>
          </cell>
          <cell r="C301">
            <v>25000</v>
          </cell>
          <cell r="D301">
            <v>31346</v>
          </cell>
          <cell r="E301" t="str">
            <v>ME5</v>
          </cell>
          <cell r="F301">
            <v>16650165</v>
          </cell>
          <cell r="G301" t="str">
            <v>Sillas fijas</v>
          </cell>
          <cell r="H301">
            <v>1</v>
          </cell>
        </row>
        <row r="302">
          <cell r="A302" t="str">
            <v>Sillas fijas</v>
          </cell>
          <cell r="B302" t="str">
            <v>MEEO</v>
          </cell>
          <cell r="C302">
            <v>25000</v>
          </cell>
          <cell r="D302">
            <v>67611</v>
          </cell>
          <cell r="E302" t="str">
            <v>ME5</v>
          </cell>
          <cell r="F302">
            <v>16650166</v>
          </cell>
          <cell r="G302" t="str">
            <v>Sillas fijas</v>
          </cell>
          <cell r="H302">
            <v>1</v>
          </cell>
        </row>
        <row r="303">
          <cell r="A303" t="str">
            <v>Sillas fijas</v>
          </cell>
          <cell r="B303" t="str">
            <v>MEEO</v>
          </cell>
          <cell r="C303">
            <v>25000</v>
          </cell>
          <cell r="D303">
            <v>31346</v>
          </cell>
          <cell r="E303" t="str">
            <v>ME5</v>
          </cell>
          <cell r="F303">
            <v>16650167</v>
          </cell>
          <cell r="G303" t="str">
            <v>Sillas fijas</v>
          </cell>
          <cell r="H303">
            <v>1</v>
          </cell>
        </row>
        <row r="304">
          <cell r="A304" t="str">
            <v>Sillas fijas</v>
          </cell>
          <cell r="B304" t="str">
            <v>MEEO</v>
          </cell>
          <cell r="C304">
            <v>25000</v>
          </cell>
          <cell r="D304">
            <v>31346</v>
          </cell>
          <cell r="E304" t="str">
            <v>ME5</v>
          </cell>
          <cell r="F304">
            <v>16650168</v>
          </cell>
          <cell r="G304" t="str">
            <v>Sillas fijas</v>
          </cell>
        </row>
        <row r="305">
          <cell r="A305" t="str">
            <v>Sillas fijas</v>
          </cell>
          <cell r="B305" t="str">
            <v>MEEO</v>
          </cell>
          <cell r="C305">
            <v>25000</v>
          </cell>
          <cell r="D305">
            <v>31346</v>
          </cell>
          <cell r="E305" t="str">
            <v>ME5</v>
          </cell>
          <cell r="F305">
            <v>16650169</v>
          </cell>
          <cell r="G305" t="str">
            <v>Sillas fijas</v>
          </cell>
          <cell r="H305">
            <v>1</v>
          </cell>
        </row>
        <row r="306">
          <cell r="A306" t="str">
            <v>Sillas fijas</v>
          </cell>
          <cell r="B306" t="str">
            <v>MEEO</v>
          </cell>
          <cell r="C306">
            <v>25000</v>
          </cell>
          <cell r="D306">
            <v>31346</v>
          </cell>
          <cell r="E306" t="str">
            <v>ME5</v>
          </cell>
          <cell r="F306">
            <v>16650170</v>
          </cell>
          <cell r="G306" t="str">
            <v>Sillas fijas</v>
          </cell>
          <cell r="H306">
            <v>1</v>
          </cell>
        </row>
        <row r="307">
          <cell r="A307" t="str">
            <v>Sillas fijas</v>
          </cell>
          <cell r="B307" t="str">
            <v>MEEO</v>
          </cell>
          <cell r="C307">
            <v>15000</v>
          </cell>
          <cell r="D307">
            <v>18800</v>
          </cell>
          <cell r="E307" t="str">
            <v>ME5</v>
          </cell>
          <cell r="F307">
            <v>16650171</v>
          </cell>
          <cell r="G307" t="str">
            <v>Sillas fijas</v>
          </cell>
          <cell r="H307">
            <v>1</v>
          </cell>
        </row>
        <row r="308">
          <cell r="A308" t="str">
            <v>Sillas con rodachinas</v>
          </cell>
          <cell r="B308" t="str">
            <v>MEEO</v>
          </cell>
          <cell r="C308">
            <v>30000</v>
          </cell>
          <cell r="D308">
            <v>37613</v>
          </cell>
          <cell r="E308" t="str">
            <v>ME5</v>
          </cell>
          <cell r="F308">
            <v>16650172</v>
          </cell>
          <cell r="G308" t="str">
            <v>Sillas con rodachinas</v>
          </cell>
          <cell r="H308">
            <v>1</v>
          </cell>
        </row>
        <row r="309">
          <cell r="A309" t="str">
            <v>Sillas con rodachinas</v>
          </cell>
          <cell r="B309" t="str">
            <v>MEEO</v>
          </cell>
          <cell r="C309">
            <v>35000</v>
          </cell>
          <cell r="D309">
            <v>43889</v>
          </cell>
          <cell r="E309" t="str">
            <v>ME5</v>
          </cell>
          <cell r="F309">
            <v>16650173</v>
          </cell>
          <cell r="G309" t="str">
            <v>Sillas con rodachinas</v>
          </cell>
          <cell r="H309">
            <v>1</v>
          </cell>
        </row>
        <row r="310">
          <cell r="A310" t="str">
            <v>Sillas con rodachinas</v>
          </cell>
          <cell r="B310" t="str">
            <v>MEEO</v>
          </cell>
          <cell r="C310">
            <v>35000</v>
          </cell>
          <cell r="D310">
            <v>43889</v>
          </cell>
          <cell r="E310" t="str">
            <v>ME5</v>
          </cell>
          <cell r="F310">
            <v>16650174</v>
          </cell>
          <cell r="G310" t="str">
            <v>Sillas con rodachinas</v>
          </cell>
          <cell r="H310">
            <v>1</v>
          </cell>
        </row>
        <row r="311">
          <cell r="A311" t="str">
            <v>Sillas con rodachinas</v>
          </cell>
          <cell r="B311" t="str">
            <v>MEEO</v>
          </cell>
          <cell r="C311">
            <v>35000</v>
          </cell>
          <cell r="D311">
            <v>43889</v>
          </cell>
          <cell r="E311" t="str">
            <v>ME5</v>
          </cell>
          <cell r="F311">
            <v>16650175</v>
          </cell>
          <cell r="G311" t="str">
            <v>Sillas con rodachinas</v>
          </cell>
        </row>
        <row r="312">
          <cell r="A312" t="str">
            <v>Sillas con rodachinas</v>
          </cell>
          <cell r="B312" t="str">
            <v>MEEO</v>
          </cell>
          <cell r="C312">
            <v>35000</v>
          </cell>
          <cell r="D312">
            <v>43889</v>
          </cell>
          <cell r="E312" t="str">
            <v>ME5</v>
          </cell>
          <cell r="F312">
            <v>16650176</v>
          </cell>
          <cell r="G312" t="str">
            <v>Sillas con rodachinas</v>
          </cell>
          <cell r="H312">
            <v>1</v>
          </cell>
        </row>
        <row r="313">
          <cell r="A313" t="str">
            <v>Sillas con rodachinas</v>
          </cell>
          <cell r="B313" t="str">
            <v>MEEO</v>
          </cell>
          <cell r="C313">
            <v>35000</v>
          </cell>
          <cell r="D313">
            <v>43889</v>
          </cell>
          <cell r="E313" t="str">
            <v>ME5</v>
          </cell>
          <cell r="F313">
            <v>16650177</v>
          </cell>
          <cell r="G313" t="str">
            <v>Sillas con rodachinas</v>
          </cell>
          <cell r="H313">
            <v>1</v>
          </cell>
        </row>
        <row r="314">
          <cell r="A314" t="str">
            <v>Sillas con rodachinas</v>
          </cell>
          <cell r="B314" t="str">
            <v>MEEO</v>
          </cell>
          <cell r="C314">
            <v>35000</v>
          </cell>
          <cell r="D314">
            <v>43889</v>
          </cell>
          <cell r="E314" t="str">
            <v>ME5</v>
          </cell>
          <cell r="F314">
            <v>16650178</v>
          </cell>
          <cell r="G314" t="str">
            <v>Sillas con rodachinas</v>
          </cell>
        </row>
        <row r="315">
          <cell r="A315" t="str">
            <v>Sillas con rodachinas</v>
          </cell>
          <cell r="B315" t="str">
            <v>MEEO</v>
          </cell>
          <cell r="C315">
            <v>35000</v>
          </cell>
          <cell r="D315">
            <v>43889</v>
          </cell>
          <cell r="E315" t="str">
            <v>ME5</v>
          </cell>
          <cell r="F315">
            <v>16650179</v>
          </cell>
          <cell r="G315" t="str">
            <v>Sillas con rodachinas</v>
          </cell>
        </row>
        <row r="316">
          <cell r="A316" t="str">
            <v>Sillas con rodachinas</v>
          </cell>
          <cell r="B316" t="str">
            <v>MEEO</v>
          </cell>
          <cell r="C316">
            <v>35000</v>
          </cell>
          <cell r="D316">
            <v>43889</v>
          </cell>
          <cell r="E316" t="str">
            <v>ME5</v>
          </cell>
          <cell r="F316">
            <v>16650180</v>
          </cell>
          <cell r="G316" t="str">
            <v>Sillas con rodachinas</v>
          </cell>
        </row>
        <row r="317">
          <cell r="A317" t="str">
            <v>Sillas con rodachinas</v>
          </cell>
          <cell r="B317" t="str">
            <v>MEEO</v>
          </cell>
          <cell r="C317">
            <v>35000</v>
          </cell>
          <cell r="D317">
            <v>43889</v>
          </cell>
          <cell r="E317" t="str">
            <v>ME5</v>
          </cell>
          <cell r="F317">
            <v>16650181</v>
          </cell>
          <cell r="G317" t="str">
            <v>Sillas con rodachinas</v>
          </cell>
        </row>
        <row r="318">
          <cell r="A318" t="str">
            <v>Sillas con rodachinas</v>
          </cell>
          <cell r="B318" t="str">
            <v>MEEO</v>
          </cell>
          <cell r="C318">
            <v>35000</v>
          </cell>
          <cell r="D318">
            <v>43889</v>
          </cell>
          <cell r="E318" t="str">
            <v>ME5</v>
          </cell>
          <cell r="F318">
            <v>16650182</v>
          </cell>
          <cell r="G318" t="str">
            <v>Sillas con rodachinas</v>
          </cell>
        </row>
        <row r="319">
          <cell r="A319" t="str">
            <v>Sillas con rodachinas</v>
          </cell>
          <cell r="B319" t="str">
            <v>MEEO</v>
          </cell>
          <cell r="C319">
            <v>35000</v>
          </cell>
          <cell r="D319">
            <v>43889</v>
          </cell>
          <cell r="E319" t="str">
            <v>ME5</v>
          </cell>
          <cell r="F319">
            <v>16650183</v>
          </cell>
          <cell r="G319" t="str">
            <v>Sillas con rodachinas</v>
          </cell>
        </row>
        <row r="320">
          <cell r="A320" t="str">
            <v>Sillas con rodachinas</v>
          </cell>
          <cell r="B320" t="str">
            <v>MEEO</v>
          </cell>
          <cell r="C320">
            <v>35000</v>
          </cell>
          <cell r="D320">
            <v>43889</v>
          </cell>
          <cell r="E320" t="str">
            <v>ME5</v>
          </cell>
          <cell r="F320">
            <v>16650184</v>
          </cell>
          <cell r="G320" t="str">
            <v>Sillas con rodachinas</v>
          </cell>
        </row>
        <row r="321">
          <cell r="A321" t="str">
            <v>Sillas con rodachinas</v>
          </cell>
          <cell r="B321" t="str">
            <v>MEEO</v>
          </cell>
          <cell r="C321">
            <v>35000</v>
          </cell>
          <cell r="D321">
            <v>43889</v>
          </cell>
          <cell r="E321" t="str">
            <v>ME5</v>
          </cell>
          <cell r="F321">
            <v>16650185</v>
          </cell>
          <cell r="G321" t="str">
            <v>Sillas con rodachinas</v>
          </cell>
        </row>
        <row r="322">
          <cell r="A322" t="str">
            <v>Sillas con rodachinas</v>
          </cell>
          <cell r="B322" t="str">
            <v>MEEO</v>
          </cell>
          <cell r="C322">
            <v>35000</v>
          </cell>
          <cell r="D322">
            <v>43889</v>
          </cell>
          <cell r="E322" t="str">
            <v>ME5</v>
          </cell>
          <cell r="F322">
            <v>16650186</v>
          </cell>
          <cell r="G322" t="str">
            <v>Sillas con rodachinas</v>
          </cell>
        </row>
        <row r="323">
          <cell r="A323" t="str">
            <v>Sillas con rodachinas</v>
          </cell>
          <cell r="B323" t="str">
            <v>MEEO</v>
          </cell>
          <cell r="C323">
            <v>35000</v>
          </cell>
          <cell r="D323">
            <v>43889</v>
          </cell>
          <cell r="E323" t="str">
            <v>ME5</v>
          </cell>
          <cell r="F323">
            <v>16650187</v>
          </cell>
          <cell r="G323" t="str">
            <v>Sillas con rodachinas</v>
          </cell>
        </row>
        <row r="324">
          <cell r="A324" t="str">
            <v>Sillas con rodachinas</v>
          </cell>
          <cell r="B324" t="str">
            <v>MEEO</v>
          </cell>
          <cell r="C324">
            <v>35000</v>
          </cell>
          <cell r="D324">
            <v>43889</v>
          </cell>
          <cell r="E324" t="str">
            <v>ME5</v>
          </cell>
          <cell r="F324">
            <v>16650188</v>
          </cell>
          <cell r="G324" t="str">
            <v>Sillas con rodachinas</v>
          </cell>
        </row>
        <row r="325">
          <cell r="A325" t="str">
            <v>Sillas con rodachinas</v>
          </cell>
          <cell r="B325" t="str">
            <v>MEEO</v>
          </cell>
          <cell r="C325">
            <v>35000</v>
          </cell>
          <cell r="D325">
            <v>43889</v>
          </cell>
          <cell r="E325" t="str">
            <v>EMO5</v>
          </cell>
          <cell r="F325">
            <v>16650189</v>
          </cell>
          <cell r="G325" t="str">
            <v>Sillas con rodachinas</v>
          </cell>
        </row>
        <row r="326">
          <cell r="A326" t="str">
            <v>Sillas con rodachinas</v>
          </cell>
          <cell r="B326" t="str">
            <v>MEEO</v>
          </cell>
          <cell r="C326">
            <v>35000</v>
          </cell>
          <cell r="D326">
            <v>43889</v>
          </cell>
          <cell r="E326" t="str">
            <v>EMO5</v>
          </cell>
          <cell r="F326">
            <v>16650190</v>
          </cell>
          <cell r="G326" t="str">
            <v>Sillas con rodachinas</v>
          </cell>
        </row>
        <row r="327">
          <cell r="A327" t="str">
            <v>Sillas con rodachinas</v>
          </cell>
          <cell r="B327" t="str">
            <v>MEEO</v>
          </cell>
          <cell r="C327">
            <v>35000</v>
          </cell>
          <cell r="D327">
            <v>43889</v>
          </cell>
          <cell r="E327" t="str">
            <v>ME5</v>
          </cell>
          <cell r="F327">
            <v>16650191</v>
          </cell>
          <cell r="G327" t="str">
            <v>Sillas con rodachinas</v>
          </cell>
        </row>
        <row r="328">
          <cell r="A328" t="str">
            <v>Televisor</v>
          </cell>
          <cell r="B328" t="str">
            <v>MEEO</v>
          </cell>
          <cell r="C328">
            <v>150000</v>
          </cell>
          <cell r="D328">
            <v>188057</v>
          </cell>
          <cell r="E328" t="str">
            <v>OME5</v>
          </cell>
          <cell r="F328">
            <v>16650192</v>
          </cell>
          <cell r="G328" t="str">
            <v>Televisor</v>
          </cell>
        </row>
        <row r="329">
          <cell r="A329" t="str">
            <v>VHS</v>
          </cell>
          <cell r="B329" t="str">
            <v>MEEO</v>
          </cell>
          <cell r="C329">
            <v>100000</v>
          </cell>
          <cell r="D329">
            <v>125370</v>
          </cell>
          <cell r="E329" t="str">
            <v>OME5</v>
          </cell>
          <cell r="F329">
            <v>16650193</v>
          </cell>
          <cell r="G329" t="str">
            <v>VHS</v>
          </cell>
        </row>
        <row r="330">
          <cell r="A330" t="str">
            <v>Tramperos</v>
          </cell>
          <cell r="B330" t="str">
            <v>MEEO</v>
          </cell>
          <cell r="C330">
            <v>300000</v>
          </cell>
          <cell r="D330">
            <v>376125</v>
          </cell>
          <cell r="E330" t="str">
            <v>OME5</v>
          </cell>
          <cell r="F330">
            <v>16650194</v>
          </cell>
          <cell r="G330" t="str">
            <v>Tramperos</v>
          </cell>
        </row>
        <row r="331">
          <cell r="A331" t="str">
            <v>Tramperos</v>
          </cell>
          <cell r="B331" t="str">
            <v>MEEO</v>
          </cell>
          <cell r="C331">
            <v>300000</v>
          </cell>
          <cell r="D331">
            <v>376125</v>
          </cell>
          <cell r="E331" t="str">
            <v>OME5</v>
          </cell>
          <cell r="F331">
            <v>16650195</v>
          </cell>
          <cell r="G331" t="str">
            <v>Tramperos</v>
          </cell>
        </row>
        <row r="332">
          <cell r="A332" t="str">
            <v>Tramperos</v>
          </cell>
          <cell r="B332" t="str">
            <v>MEEO</v>
          </cell>
          <cell r="C332">
            <v>300000</v>
          </cell>
          <cell r="D332">
            <v>376125</v>
          </cell>
          <cell r="E332" t="str">
            <v>OME5</v>
          </cell>
          <cell r="F332">
            <v>16650196</v>
          </cell>
          <cell r="G332" t="str">
            <v>Tramperos</v>
          </cell>
        </row>
        <row r="333">
          <cell r="A333" t="str">
            <v>Tramperos</v>
          </cell>
          <cell r="B333" t="str">
            <v>MEEO</v>
          </cell>
          <cell r="C333">
            <v>300000</v>
          </cell>
          <cell r="D333">
            <v>376125</v>
          </cell>
          <cell r="E333" t="str">
            <v>OME5</v>
          </cell>
          <cell r="F333">
            <v>16650197</v>
          </cell>
          <cell r="G333" t="str">
            <v>Tramperos</v>
          </cell>
        </row>
        <row r="334">
          <cell r="A334" t="str">
            <v>Tramperos</v>
          </cell>
          <cell r="B334" t="str">
            <v>MEEO</v>
          </cell>
          <cell r="C334">
            <v>300000</v>
          </cell>
          <cell r="D334">
            <v>376125</v>
          </cell>
          <cell r="E334" t="str">
            <v>OME5</v>
          </cell>
          <cell r="F334">
            <v>16650198</v>
          </cell>
          <cell r="G334" t="str">
            <v>Tramperos</v>
          </cell>
        </row>
        <row r="335">
          <cell r="A335" t="str">
            <v>Tramperos</v>
          </cell>
          <cell r="B335" t="str">
            <v>MEEO</v>
          </cell>
          <cell r="C335">
            <v>300000</v>
          </cell>
          <cell r="D335">
            <v>376125</v>
          </cell>
          <cell r="E335" t="str">
            <v>OME5</v>
          </cell>
          <cell r="F335">
            <v>16650199</v>
          </cell>
          <cell r="G335" t="str">
            <v>Tramperos</v>
          </cell>
        </row>
        <row r="336">
          <cell r="A336" t="str">
            <v>Estabilizador Nicomar 1500 wattios</v>
          </cell>
          <cell r="B336" t="str">
            <v>MEEO</v>
          </cell>
          <cell r="C336">
            <v>100000</v>
          </cell>
          <cell r="D336">
            <v>118474</v>
          </cell>
          <cell r="E336" t="str">
            <v>EMO5</v>
          </cell>
          <cell r="F336">
            <v>16650200</v>
          </cell>
          <cell r="G336" t="str">
            <v>Estabilizador Nicomar 1500 wattios</v>
          </cell>
        </row>
        <row r="337">
          <cell r="A337" t="str">
            <v>Estabilizador Nicomar 1500 wattios</v>
          </cell>
          <cell r="B337" t="str">
            <v>MEEO</v>
          </cell>
          <cell r="C337">
            <v>100000</v>
          </cell>
          <cell r="D337">
            <v>118474</v>
          </cell>
          <cell r="E337" t="str">
            <v>EMO5</v>
          </cell>
          <cell r="F337">
            <v>16650201</v>
          </cell>
          <cell r="G337" t="str">
            <v>Estabilizador Nicomar 1500 wattios</v>
          </cell>
        </row>
        <row r="338">
          <cell r="A338" t="str">
            <v>Estabilizador Nicomar 1500 wattios</v>
          </cell>
          <cell r="B338" t="str">
            <v>MEEO</v>
          </cell>
          <cell r="C338">
            <v>100000</v>
          </cell>
          <cell r="D338">
            <v>118474</v>
          </cell>
          <cell r="E338" t="str">
            <v>EMO5</v>
          </cell>
          <cell r="F338">
            <v>16650202</v>
          </cell>
          <cell r="G338" t="str">
            <v>Estabilizador Nicomar 1500 wattios</v>
          </cell>
        </row>
        <row r="339">
          <cell r="A339" t="str">
            <v>Estabilizador Nicomar 1500 wattios</v>
          </cell>
          <cell r="B339" t="str">
            <v>MEEO</v>
          </cell>
          <cell r="C339">
            <v>100000</v>
          </cell>
          <cell r="D339">
            <v>118474</v>
          </cell>
          <cell r="E339" t="str">
            <v>EMO5</v>
          </cell>
          <cell r="F339">
            <v>16650203</v>
          </cell>
          <cell r="G339" t="str">
            <v>Estabilizador Nicomar 1500 wattios</v>
          </cell>
        </row>
        <row r="340">
          <cell r="A340" t="str">
            <v>Estabilizador Nicomar 1000 wattios</v>
          </cell>
          <cell r="B340" t="str">
            <v>MEEO</v>
          </cell>
          <cell r="C340">
            <v>60000</v>
          </cell>
          <cell r="D340">
            <v>71090</v>
          </cell>
          <cell r="E340" t="str">
            <v>EMO5</v>
          </cell>
          <cell r="F340">
            <v>16650204</v>
          </cell>
          <cell r="G340" t="str">
            <v>Estabilizador Nicomar 1000 wattios</v>
          </cell>
        </row>
        <row r="341">
          <cell r="A341" t="str">
            <v>Estabilizador Nicomar 1000 wattios</v>
          </cell>
          <cell r="B341" t="str">
            <v>MEEO</v>
          </cell>
          <cell r="C341">
            <v>60000</v>
          </cell>
          <cell r="D341">
            <v>71090</v>
          </cell>
          <cell r="E341" t="str">
            <v>EMO5</v>
          </cell>
          <cell r="F341">
            <v>16650205</v>
          </cell>
          <cell r="G341" t="str">
            <v>Estabilizador Nicomar 1000 wattios</v>
          </cell>
        </row>
        <row r="342">
          <cell r="A342" t="str">
            <v>Estabilizador Nicomar 1000 wattios</v>
          </cell>
          <cell r="B342" t="str">
            <v>MEEO</v>
          </cell>
          <cell r="C342">
            <v>60000</v>
          </cell>
          <cell r="D342">
            <v>71090</v>
          </cell>
          <cell r="E342" t="str">
            <v>EMO5</v>
          </cell>
          <cell r="F342">
            <v>16650206</v>
          </cell>
          <cell r="G342" t="str">
            <v>Estabilizador Nicomar 1000 wattios</v>
          </cell>
        </row>
        <row r="343">
          <cell r="A343" t="str">
            <v>Estabilizador Nicomar 1000 wattios</v>
          </cell>
          <cell r="B343" t="str">
            <v>MEEO</v>
          </cell>
          <cell r="C343">
            <v>60000</v>
          </cell>
          <cell r="D343">
            <v>71090</v>
          </cell>
          <cell r="E343" t="str">
            <v>EMO5</v>
          </cell>
          <cell r="F343">
            <v>16650207</v>
          </cell>
          <cell r="G343" t="str">
            <v>Estabilizador Nicomar 1000 wattios</v>
          </cell>
        </row>
        <row r="344">
          <cell r="A344" t="str">
            <v>Estabilizador Nicomar 1000 wattios</v>
          </cell>
          <cell r="B344" t="str">
            <v>MEEO</v>
          </cell>
          <cell r="C344">
            <v>60000</v>
          </cell>
          <cell r="D344">
            <v>71090</v>
          </cell>
          <cell r="E344" t="str">
            <v>EMO5</v>
          </cell>
          <cell r="F344">
            <v>16650208</v>
          </cell>
          <cell r="G344" t="str">
            <v>Estabilizador Nicomar 1000 wattios</v>
          </cell>
        </row>
        <row r="345">
          <cell r="A345" t="str">
            <v>Cafetera Coldelec 60 Pocillos</v>
          </cell>
          <cell r="B345" t="str">
            <v>MEEO</v>
          </cell>
          <cell r="C345">
            <v>268800</v>
          </cell>
          <cell r="D345">
            <v>86967</v>
          </cell>
          <cell r="E345" t="str">
            <v>OME5</v>
          </cell>
          <cell r="F345">
            <v>16650209</v>
          </cell>
          <cell r="G345" t="str">
            <v>Cafetera Coldelec 60 Pocillos</v>
          </cell>
        </row>
        <row r="346">
          <cell r="A346" t="str">
            <v>Mobiliario para adecuación de sus oficinas en Sincelejo según contrato No.0051-Rebombeo</v>
          </cell>
          <cell r="B346" t="str">
            <v>MEEO</v>
          </cell>
          <cell r="C346">
            <v>42747247</v>
          </cell>
          <cell r="D346">
            <v>48281495</v>
          </cell>
          <cell r="E346" t="str">
            <v>ME5</v>
          </cell>
          <cell r="F346">
            <v>16650210</v>
          </cell>
          <cell r="G346" t="str">
            <v>Mobiliario para adecuación de sus oficinas en Sincelejo según contrato No.0051-Rebombeo</v>
          </cell>
        </row>
        <row r="347">
          <cell r="A347" t="str">
            <v>Mobiliario para adecuación oficinas en Corozal según contrato No.0060-03</v>
          </cell>
          <cell r="B347" t="str">
            <v>MEEO</v>
          </cell>
          <cell r="C347">
            <v>8946889</v>
          </cell>
          <cell r="D347">
            <v>10105193</v>
          </cell>
          <cell r="E347" t="str">
            <v>ME5</v>
          </cell>
          <cell r="F347">
            <v>16650211</v>
          </cell>
          <cell r="G347" t="str">
            <v>Mobiliario para adecuación oficinas en Corozal según contrato No.0060-03</v>
          </cell>
        </row>
        <row r="348">
          <cell r="A348" t="str">
            <v>Camara Digital Sony Handycam TRV 340</v>
          </cell>
          <cell r="B348" t="str">
            <v>MEEO</v>
          </cell>
          <cell r="C348">
            <v>2199000</v>
          </cell>
          <cell r="D348">
            <v>1319340</v>
          </cell>
          <cell r="E348" t="str">
            <v>OME5</v>
          </cell>
          <cell r="F348">
            <v>16650212</v>
          </cell>
          <cell r="G348" t="str">
            <v>Camara Digital Sony Handycam TRV 340</v>
          </cell>
        </row>
        <row r="349">
          <cell r="A349" t="str">
            <v>Sillas Rimax Blanca</v>
          </cell>
          <cell r="B349" t="str">
            <v>MEEO</v>
          </cell>
          <cell r="C349">
            <v>14000</v>
          </cell>
          <cell r="D349">
            <v>15818</v>
          </cell>
          <cell r="E349" t="str">
            <v>ME5</v>
          </cell>
          <cell r="F349">
            <v>16650213</v>
          </cell>
          <cell r="G349" t="str">
            <v>Sillas Rimax Blanca</v>
          </cell>
        </row>
        <row r="350">
          <cell r="A350" t="str">
            <v>Sillas Rimax Blanca</v>
          </cell>
          <cell r="B350" t="str">
            <v>MEEO</v>
          </cell>
          <cell r="C350">
            <v>14000</v>
          </cell>
          <cell r="D350">
            <v>15818</v>
          </cell>
          <cell r="E350" t="str">
            <v>ME5</v>
          </cell>
          <cell r="F350">
            <v>16650214</v>
          </cell>
          <cell r="G350" t="str">
            <v>Sillas Rimax Blanca</v>
          </cell>
        </row>
        <row r="351">
          <cell r="A351" t="str">
            <v>Sillas Rimax Blanca</v>
          </cell>
          <cell r="B351" t="str">
            <v>MEEO</v>
          </cell>
          <cell r="C351">
            <v>14000</v>
          </cell>
          <cell r="D351">
            <v>15818</v>
          </cell>
          <cell r="E351" t="str">
            <v>ME5</v>
          </cell>
          <cell r="F351">
            <v>16650215</v>
          </cell>
          <cell r="G351" t="str">
            <v>Sillas Rimax Blanca</v>
          </cell>
        </row>
        <row r="352">
          <cell r="A352" t="str">
            <v>Sillas Rimax Blanca</v>
          </cell>
          <cell r="B352" t="str">
            <v>MEEO</v>
          </cell>
          <cell r="C352">
            <v>14000</v>
          </cell>
          <cell r="D352">
            <v>15818</v>
          </cell>
          <cell r="E352" t="str">
            <v>ME5</v>
          </cell>
          <cell r="F352">
            <v>16650216</v>
          </cell>
          <cell r="G352" t="str">
            <v>Sillas Rimax Blanca</v>
          </cell>
        </row>
        <row r="353">
          <cell r="A353" t="str">
            <v>Sillas Rimax Blanca</v>
          </cell>
          <cell r="B353" t="str">
            <v>MEEO</v>
          </cell>
          <cell r="C353">
            <v>14000</v>
          </cell>
          <cell r="D353">
            <v>52480</v>
          </cell>
          <cell r="E353" t="str">
            <v>ME5</v>
          </cell>
          <cell r="F353">
            <v>16650217</v>
          </cell>
          <cell r="G353" t="str">
            <v>Sillas Rimax Blanca</v>
          </cell>
          <cell r="H353">
            <v>1</v>
          </cell>
        </row>
        <row r="354">
          <cell r="A354" t="str">
            <v>Sillas Rimax Blanca</v>
          </cell>
          <cell r="B354" t="str">
            <v>MEEO</v>
          </cell>
          <cell r="C354">
            <v>14000</v>
          </cell>
          <cell r="D354">
            <v>15818</v>
          </cell>
          <cell r="E354" t="str">
            <v>ME5</v>
          </cell>
          <cell r="F354">
            <v>16650218</v>
          </cell>
          <cell r="G354" t="str">
            <v>Sillas Rimax Blanca</v>
          </cell>
        </row>
        <row r="355">
          <cell r="A355" t="str">
            <v>Sillas Rimax Blanca</v>
          </cell>
          <cell r="B355" t="str">
            <v>MEEO</v>
          </cell>
          <cell r="C355">
            <v>14000</v>
          </cell>
          <cell r="D355">
            <v>15818</v>
          </cell>
          <cell r="E355" t="str">
            <v>ME5</v>
          </cell>
          <cell r="F355">
            <v>16650219</v>
          </cell>
          <cell r="G355" t="str">
            <v>Sillas Rimax Blanca</v>
          </cell>
        </row>
        <row r="356">
          <cell r="A356" t="str">
            <v>Sillas Rimax Blanca</v>
          </cell>
          <cell r="B356" t="str">
            <v>MEEO</v>
          </cell>
          <cell r="C356">
            <v>14000</v>
          </cell>
          <cell r="D356">
            <v>15818</v>
          </cell>
          <cell r="E356" t="str">
            <v>ME5</v>
          </cell>
          <cell r="F356">
            <v>16650220</v>
          </cell>
          <cell r="G356" t="str">
            <v>Sillas Rimax Blanca</v>
          </cell>
        </row>
        <row r="357">
          <cell r="A357" t="str">
            <v>Sillas Rimax Blanca</v>
          </cell>
          <cell r="B357" t="str">
            <v>MEEO</v>
          </cell>
          <cell r="C357">
            <v>14000</v>
          </cell>
          <cell r="D357">
            <v>15818</v>
          </cell>
          <cell r="E357" t="str">
            <v>ME5</v>
          </cell>
          <cell r="F357">
            <v>16650221</v>
          </cell>
          <cell r="G357" t="str">
            <v>Sillas Rimax Blanca</v>
          </cell>
          <cell r="H357">
            <v>1</v>
          </cell>
        </row>
        <row r="358">
          <cell r="A358" t="str">
            <v>Sillas Rimax Blanca</v>
          </cell>
          <cell r="B358" t="str">
            <v>MEEO</v>
          </cell>
          <cell r="C358">
            <v>14000</v>
          </cell>
          <cell r="D358">
            <v>15818</v>
          </cell>
          <cell r="E358" t="str">
            <v>ME5</v>
          </cell>
          <cell r="F358">
            <v>16650222</v>
          </cell>
          <cell r="G358" t="str">
            <v>Sillas Rimax Blanca</v>
          </cell>
        </row>
        <row r="359">
          <cell r="A359" t="str">
            <v>Sillas Rimax Blanca</v>
          </cell>
          <cell r="B359" t="str">
            <v>MEEO</v>
          </cell>
          <cell r="C359">
            <v>14000</v>
          </cell>
          <cell r="D359">
            <v>15818</v>
          </cell>
          <cell r="E359" t="str">
            <v>ME5</v>
          </cell>
          <cell r="F359">
            <v>16650223</v>
          </cell>
          <cell r="G359" t="str">
            <v>Sillas Rimax Blanca</v>
          </cell>
        </row>
        <row r="360">
          <cell r="A360" t="str">
            <v>Sillas Rimax Blanca</v>
          </cell>
          <cell r="B360" t="str">
            <v>MEEO</v>
          </cell>
          <cell r="C360">
            <v>14000</v>
          </cell>
          <cell r="D360">
            <v>15818</v>
          </cell>
          <cell r="E360" t="str">
            <v>ME5</v>
          </cell>
          <cell r="F360">
            <v>16650224</v>
          </cell>
          <cell r="G360" t="str">
            <v>Sillas Rimax Blanca</v>
          </cell>
        </row>
        <row r="361">
          <cell r="A361" t="str">
            <v>Sillas Rimax Blanca</v>
          </cell>
          <cell r="B361" t="str">
            <v>MEEO</v>
          </cell>
          <cell r="C361">
            <v>14000</v>
          </cell>
          <cell r="D361">
            <v>15818</v>
          </cell>
          <cell r="E361" t="str">
            <v>ME5</v>
          </cell>
          <cell r="F361">
            <v>16650225</v>
          </cell>
          <cell r="G361" t="str">
            <v>Sillas Rimax Blanca</v>
          </cell>
        </row>
        <row r="362">
          <cell r="A362" t="str">
            <v>Sillas Rimax Blanca</v>
          </cell>
          <cell r="B362" t="str">
            <v>MEEO</v>
          </cell>
          <cell r="C362">
            <v>14000</v>
          </cell>
          <cell r="D362">
            <v>15818</v>
          </cell>
          <cell r="E362" t="str">
            <v>ME5</v>
          </cell>
          <cell r="F362">
            <v>16650226</v>
          </cell>
          <cell r="G362" t="str">
            <v>Sillas Rimax Blanca</v>
          </cell>
        </row>
        <row r="363">
          <cell r="A363" t="str">
            <v>Sillas Rimax Blanca</v>
          </cell>
          <cell r="B363" t="str">
            <v>MEEO</v>
          </cell>
          <cell r="C363">
            <v>14000</v>
          </cell>
          <cell r="D363">
            <v>15818</v>
          </cell>
          <cell r="E363" t="str">
            <v>ME5</v>
          </cell>
          <cell r="F363">
            <v>16650227</v>
          </cell>
          <cell r="G363" t="str">
            <v>Sillas Rimax Blanca</v>
          </cell>
        </row>
        <row r="364">
          <cell r="A364" t="str">
            <v>Sillas Rimax Blanca</v>
          </cell>
          <cell r="B364" t="str">
            <v>MEEO</v>
          </cell>
          <cell r="C364">
            <v>14000</v>
          </cell>
          <cell r="D364">
            <v>15818</v>
          </cell>
          <cell r="E364" t="str">
            <v>ME5</v>
          </cell>
          <cell r="F364">
            <v>16650228</v>
          </cell>
          <cell r="G364" t="str">
            <v>Sillas Rimax Blanca</v>
          </cell>
        </row>
        <row r="365">
          <cell r="A365" t="str">
            <v>Sillas Rimax Blanca</v>
          </cell>
          <cell r="B365" t="str">
            <v>MEEO</v>
          </cell>
          <cell r="C365">
            <v>14000</v>
          </cell>
          <cell r="D365">
            <v>15818</v>
          </cell>
          <cell r="E365" t="str">
            <v>ME5</v>
          </cell>
          <cell r="F365">
            <v>16650229</v>
          </cell>
          <cell r="G365" t="str">
            <v>Sillas Rimax Blanca</v>
          </cell>
        </row>
        <row r="366">
          <cell r="A366" t="str">
            <v>Sillas Rimax Blanca</v>
          </cell>
          <cell r="B366" t="str">
            <v>MEEO</v>
          </cell>
          <cell r="C366">
            <v>14000</v>
          </cell>
          <cell r="D366">
            <v>15818</v>
          </cell>
          <cell r="E366" t="str">
            <v>ME5</v>
          </cell>
          <cell r="F366">
            <v>16650230</v>
          </cell>
          <cell r="G366" t="str">
            <v>Sillas Rimax Blanca</v>
          </cell>
        </row>
        <row r="367">
          <cell r="A367" t="str">
            <v>Sillas Rimax Blanca</v>
          </cell>
          <cell r="B367" t="str">
            <v>MEEO</v>
          </cell>
          <cell r="C367">
            <v>14000</v>
          </cell>
          <cell r="D367">
            <v>15818</v>
          </cell>
          <cell r="E367" t="str">
            <v>ME5</v>
          </cell>
          <cell r="F367">
            <v>16650231</v>
          </cell>
          <cell r="G367" t="str">
            <v>Sillas Rimax Blanca</v>
          </cell>
        </row>
        <row r="368">
          <cell r="A368" t="str">
            <v>Sillas Rimax Blanca</v>
          </cell>
          <cell r="B368" t="str">
            <v>MEEO</v>
          </cell>
          <cell r="C368">
            <v>14000</v>
          </cell>
          <cell r="D368">
            <v>15818</v>
          </cell>
          <cell r="E368" t="str">
            <v>ME5</v>
          </cell>
          <cell r="F368">
            <v>16650232</v>
          </cell>
          <cell r="G368" t="str">
            <v>Sillas Rimax Blanca</v>
          </cell>
        </row>
        <row r="369">
          <cell r="A369" t="str">
            <v>Sillas Rimax Blanca</v>
          </cell>
          <cell r="B369" t="str">
            <v>MEEO</v>
          </cell>
          <cell r="C369">
            <v>14000</v>
          </cell>
          <cell r="D369">
            <v>15818</v>
          </cell>
          <cell r="E369" t="str">
            <v>ME5</v>
          </cell>
          <cell r="F369">
            <v>16650233</v>
          </cell>
          <cell r="G369" t="str">
            <v>Sillas Rimax Blanca</v>
          </cell>
        </row>
        <row r="370">
          <cell r="A370" t="str">
            <v>Sillas Rimax Blanca</v>
          </cell>
          <cell r="B370" t="str">
            <v>MEEO</v>
          </cell>
          <cell r="C370">
            <v>14000</v>
          </cell>
          <cell r="D370">
            <v>15818</v>
          </cell>
          <cell r="E370" t="str">
            <v>ME5</v>
          </cell>
          <cell r="F370">
            <v>16650234</v>
          </cell>
          <cell r="G370" t="str">
            <v>Sillas Rimax Blanca</v>
          </cell>
        </row>
        <row r="371">
          <cell r="A371" t="str">
            <v>Sillas Rimax Blanca</v>
          </cell>
          <cell r="B371" t="str">
            <v>MEEO</v>
          </cell>
          <cell r="C371">
            <v>14000</v>
          </cell>
          <cell r="D371">
            <v>15818</v>
          </cell>
          <cell r="E371" t="str">
            <v>ME5</v>
          </cell>
          <cell r="F371">
            <v>16650235</v>
          </cell>
          <cell r="G371" t="str">
            <v>Sillas Rimax Blanca</v>
          </cell>
        </row>
        <row r="372">
          <cell r="A372" t="str">
            <v>Sillas Rimax Blanca</v>
          </cell>
          <cell r="B372" t="str">
            <v>MEEO</v>
          </cell>
          <cell r="C372">
            <v>14000</v>
          </cell>
          <cell r="D372">
            <v>15818</v>
          </cell>
          <cell r="E372" t="str">
            <v>ME5</v>
          </cell>
          <cell r="F372">
            <v>16650236</v>
          </cell>
          <cell r="G372" t="str">
            <v>Sillas Rimax Blanca</v>
          </cell>
        </row>
        <row r="373">
          <cell r="A373" t="str">
            <v>Sillas Rimax Blanca</v>
          </cell>
          <cell r="B373" t="str">
            <v>MEEO</v>
          </cell>
          <cell r="C373">
            <v>14000</v>
          </cell>
          <cell r="D373">
            <v>15818</v>
          </cell>
          <cell r="E373" t="str">
            <v>ME5</v>
          </cell>
          <cell r="F373">
            <v>16650237</v>
          </cell>
          <cell r="G373" t="str">
            <v>Sillas Rimax Blanca</v>
          </cell>
        </row>
        <row r="374">
          <cell r="A374" t="str">
            <v>Sillas Rimax Blanca</v>
          </cell>
          <cell r="B374" t="str">
            <v>MEEO</v>
          </cell>
          <cell r="C374">
            <v>14000</v>
          </cell>
          <cell r="D374">
            <v>15818</v>
          </cell>
          <cell r="E374" t="str">
            <v>ME5</v>
          </cell>
          <cell r="F374">
            <v>16650238</v>
          </cell>
          <cell r="G374" t="str">
            <v>Sillas Rimax Blanca</v>
          </cell>
        </row>
        <row r="375">
          <cell r="A375" t="str">
            <v>Sillas Rimax Blanca</v>
          </cell>
          <cell r="B375" t="str">
            <v>MEEO</v>
          </cell>
          <cell r="C375">
            <v>14000</v>
          </cell>
          <cell r="D375">
            <v>15818</v>
          </cell>
          <cell r="E375" t="str">
            <v>ME5</v>
          </cell>
          <cell r="F375">
            <v>16650239</v>
          </cell>
          <cell r="G375" t="str">
            <v>Sillas Rimax Blanca</v>
          </cell>
        </row>
        <row r="376">
          <cell r="A376" t="str">
            <v>Sillas Rimax Blanca</v>
          </cell>
          <cell r="B376" t="str">
            <v>MEEO</v>
          </cell>
          <cell r="C376">
            <v>14000</v>
          </cell>
          <cell r="D376">
            <v>15818</v>
          </cell>
          <cell r="E376" t="str">
            <v>ME5</v>
          </cell>
          <cell r="F376">
            <v>16650240</v>
          </cell>
          <cell r="G376" t="str">
            <v>Sillas Rimax Blanca</v>
          </cell>
        </row>
        <row r="377">
          <cell r="A377" t="str">
            <v>Sillas Rimax Blanca</v>
          </cell>
          <cell r="B377" t="str">
            <v>MEEO</v>
          </cell>
          <cell r="C377">
            <v>14000</v>
          </cell>
          <cell r="D377">
            <v>15818</v>
          </cell>
          <cell r="E377" t="str">
            <v>ME5</v>
          </cell>
          <cell r="F377">
            <v>16650241</v>
          </cell>
          <cell r="G377" t="str">
            <v>Sillas Rimax Blanca</v>
          </cell>
        </row>
        <row r="378">
          <cell r="A378" t="str">
            <v>Sillas Rimax Blanca</v>
          </cell>
          <cell r="B378" t="str">
            <v>MEEO</v>
          </cell>
          <cell r="C378">
            <v>14000</v>
          </cell>
          <cell r="D378">
            <v>15818</v>
          </cell>
          <cell r="E378" t="str">
            <v>ME5</v>
          </cell>
          <cell r="F378">
            <v>16650242</v>
          </cell>
          <cell r="G378" t="str">
            <v>Sillas Rimax Blanca</v>
          </cell>
        </row>
        <row r="379">
          <cell r="A379" t="str">
            <v>Sillas Rimax Blanca</v>
          </cell>
          <cell r="B379" t="str">
            <v>MEEO</v>
          </cell>
          <cell r="C379">
            <v>14000</v>
          </cell>
          <cell r="D379">
            <v>15818</v>
          </cell>
          <cell r="E379" t="str">
            <v>ME5</v>
          </cell>
          <cell r="F379">
            <v>16650243</v>
          </cell>
          <cell r="G379" t="str">
            <v>Sillas Rimax Blanca</v>
          </cell>
        </row>
        <row r="380">
          <cell r="A380" t="str">
            <v>Sillas Rimax Blanca</v>
          </cell>
          <cell r="B380" t="str">
            <v>MEEO</v>
          </cell>
          <cell r="C380">
            <v>14000</v>
          </cell>
          <cell r="D380">
            <v>15818</v>
          </cell>
          <cell r="E380" t="str">
            <v>ME5</v>
          </cell>
          <cell r="F380">
            <v>16650244</v>
          </cell>
          <cell r="G380" t="str">
            <v>Sillas Rimax Blanca</v>
          </cell>
        </row>
        <row r="381">
          <cell r="A381" t="str">
            <v>Sillas Rimax Blanca</v>
          </cell>
          <cell r="B381" t="str">
            <v>MEEO</v>
          </cell>
          <cell r="C381">
            <v>14000</v>
          </cell>
          <cell r="D381">
            <v>15818</v>
          </cell>
          <cell r="E381" t="str">
            <v>ME5</v>
          </cell>
          <cell r="F381">
            <v>16650245</v>
          </cell>
          <cell r="G381" t="str">
            <v>Sillas Rimax Blanca</v>
          </cell>
        </row>
        <row r="382">
          <cell r="A382" t="str">
            <v>Sillas Rimax Blanca</v>
          </cell>
          <cell r="B382" t="str">
            <v>MEEO</v>
          </cell>
          <cell r="C382">
            <v>14000</v>
          </cell>
          <cell r="D382">
            <v>15818</v>
          </cell>
          <cell r="E382" t="str">
            <v>ME5</v>
          </cell>
          <cell r="F382">
            <v>16650246</v>
          </cell>
          <cell r="G382" t="str">
            <v>Sillas Rimax Blanca</v>
          </cell>
        </row>
        <row r="383">
          <cell r="A383" t="str">
            <v>Sillas Rimax Blanca</v>
          </cell>
          <cell r="B383" t="str">
            <v>MEEO</v>
          </cell>
          <cell r="C383">
            <v>14000</v>
          </cell>
          <cell r="D383">
            <v>15818</v>
          </cell>
          <cell r="E383" t="str">
            <v>ME5</v>
          </cell>
          <cell r="F383">
            <v>16650247</v>
          </cell>
          <cell r="G383" t="str">
            <v>Sillas Rimax Blanca</v>
          </cell>
        </row>
        <row r="384">
          <cell r="A384" t="str">
            <v>Sillas Rimax Blanca</v>
          </cell>
          <cell r="B384" t="str">
            <v>MEEO</v>
          </cell>
          <cell r="C384">
            <v>14000</v>
          </cell>
          <cell r="D384">
            <v>15818</v>
          </cell>
          <cell r="E384" t="str">
            <v>ME5</v>
          </cell>
          <cell r="F384">
            <v>16650248</v>
          </cell>
          <cell r="G384" t="str">
            <v>Sillas Rimax Blanca</v>
          </cell>
        </row>
        <row r="385">
          <cell r="A385" t="str">
            <v>Sillas Rimax Blanca</v>
          </cell>
          <cell r="B385" t="str">
            <v>MEEO</v>
          </cell>
          <cell r="C385">
            <v>14000</v>
          </cell>
          <cell r="D385">
            <v>15818</v>
          </cell>
          <cell r="E385" t="str">
            <v>ME5</v>
          </cell>
          <cell r="F385">
            <v>16650249</v>
          </cell>
          <cell r="G385" t="str">
            <v>Sillas Rimax Blanca</v>
          </cell>
        </row>
        <row r="386">
          <cell r="A386" t="str">
            <v>Sillas Rimax Blanca</v>
          </cell>
          <cell r="B386" t="str">
            <v>MEEO</v>
          </cell>
          <cell r="C386">
            <v>14000</v>
          </cell>
          <cell r="D386">
            <v>15818</v>
          </cell>
          <cell r="E386" t="str">
            <v>ME5</v>
          </cell>
          <cell r="F386">
            <v>16650250</v>
          </cell>
          <cell r="G386" t="str">
            <v>Sillas Rimax Blanca</v>
          </cell>
        </row>
        <row r="387">
          <cell r="A387" t="str">
            <v>Sillas Rimax Blanca</v>
          </cell>
          <cell r="B387" t="str">
            <v>MEEO</v>
          </cell>
          <cell r="C387">
            <v>14000</v>
          </cell>
          <cell r="D387">
            <v>15818</v>
          </cell>
          <cell r="E387" t="str">
            <v>ME5</v>
          </cell>
          <cell r="F387">
            <v>16650251</v>
          </cell>
          <cell r="G387" t="str">
            <v>Sillas Rimax Blanca</v>
          </cell>
        </row>
        <row r="388">
          <cell r="A388" t="str">
            <v>Sillas Rimax Blanca</v>
          </cell>
          <cell r="B388" t="str">
            <v>MEEO</v>
          </cell>
          <cell r="C388">
            <v>14000</v>
          </cell>
          <cell r="D388">
            <v>15818</v>
          </cell>
          <cell r="E388" t="str">
            <v>ME5</v>
          </cell>
          <cell r="F388">
            <v>16650252</v>
          </cell>
          <cell r="G388" t="str">
            <v>Sillas Rimax Blanca</v>
          </cell>
        </row>
        <row r="389">
          <cell r="A389" t="str">
            <v>Sillas Rimax Blanca</v>
          </cell>
          <cell r="B389" t="str">
            <v>MEEO</v>
          </cell>
          <cell r="C389">
            <v>14000</v>
          </cell>
          <cell r="D389">
            <v>15818</v>
          </cell>
          <cell r="E389" t="str">
            <v>ME5</v>
          </cell>
          <cell r="F389">
            <v>16650253</v>
          </cell>
          <cell r="G389" t="str">
            <v>Sillas Rimax Blanca</v>
          </cell>
        </row>
        <row r="390">
          <cell r="A390" t="str">
            <v>Sillas Rimax Blanca</v>
          </cell>
          <cell r="B390" t="str">
            <v>MEEO</v>
          </cell>
          <cell r="C390">
            <v>14000</v>
          </cell>
          <cell r="D390">
            <v>15818</v>
          </cell>
          <cell r="E390" t="str">
            <v>ME5</v>
          </cell>
          <cell r="F390">
            <v>16650254</v>
          </cell>
          <cell r="G390" t="str">
            <v>Sillas Rimax Blanca</v>
          </cell>
        </row>
        <row r="391">
          <cell r="A391" t="str">
            <v>Sillas Rimax Blanca</v>
          </cell>
          <cell r="B391" t="str">
            <v>MEEO</v>
          </cell>
          <cell r="C391">
            <v>14000</v>
          </cell>
          <cell r="D391">
            <v>15818</v>
          </cell>
          <cell r="E391" t="str">
            <v>ME5</v>
          </cell>
          <cell r="F391">
            <v>16650255</v>
          </cell>
          <cell r="G391" t="str">
            <v>Sillas Rimax Blanca</v>
          </cell>
        </row>
        <row r="392">
          <cell r="A392" t="str">
            <v>Sillas Rimax Blanca</v>
          </cell>
          <cell r="B392" t="str">
            <v>MEEO</v>
          </cell>
          <cell r="C392">
            <v>14000</v>
          </cell>
          <cell r="D392">
            <v>15818</v>
          </cell>
          <cell r="E392" t="str">
            <v>ME5</v>
          </cell>
          <cell r="F392">
            <v>16650256</v>
          </cell>
          <cell r="G392" t="str">
            <v>Sillas Rimax Blanca</v>
          </cell>
        </row>
        <row r="393">
          <cell r="A393" t="str">
            <v>Sillas Rimax Blanca</v>
          </cell>
          <cell r="B393" t="str">
            <v>MEEO</v>
          </cell>
          <cell r="C393">
            <v>14000</v>
          </cell>
          <cell r="D393">
            <v>15818</v>
          </cell>
          <cell r="E393" t="str">
            <v>ME5</v>
          </cell>
          <cell r="F393">
            <v>16650257</v>
          </cell>
          <cell r="G393" t="str">
            <v>Sillas Rimax Blanca</v>
          </cell>
        </row>
        <row r="394">
          <cell r="A394" t="str">
            <v>Sillas Rimax Blanca</v>
          </cell>
          <cell r="B394" t="str">
            <v>MEEO</v>
          </cell>
          <cell r="C394">
            <v>14000</v>
          </cell>
          <cell r="D394">
            <v>15818</v>
          </cell>
          <cell r="E394" t="str">
            <v>ME5</v>
          </cell>
          <cell r="F394">
            <v>16650258</v>
          </cell>
          <cell r="G394" t="str">
            <v>Sillas Rimax Blanca</v>
          </cell>
        </row>
        <row r="395">
          <cell r="A395" t="str">
            <v>Sillas Rimax Blanca</v>
          </cell>
          <cell r="B395" t="str">
            <v>MEEO</v>
          </cell>
          <cell r="C395">
            <v>14000</v>
          </cell>
          <cell r="D395">
            <v>15818</v>
          </cell>
          <cell r="E395" t="str">
            <v>ME5</v>
          </cell>
          <cell r="F395">
            <v>16650259</v>
          </cell>
          <cell r="G395" t="str">
            <v>Sillas Rimax Blanca</v>
          </cell>
        </row>
        <row r="396">
          <cell r="A396" t="str">
            <v>Sillas Rimax Blanca</v>
          </cell>
          <cell r="B396" t="str">
            <v>MEEO</v>
          </cell>
          <cell r="C396">
            <v>14000</v>
          </cell>
          <cell r="D396">
            <v>15818</v>
          </cell>
          <cell r="E396" t="str">
            <v>ME5</v>
          </cell>
          <cell r="F396">
            <v>16650260</v>
          </cell>
          <cell r="G396" t="str">
            <v>Sillas Rimax Blanca</v>
          </cell>
        </row>
        <row r="397">
          <cell r="A397" t="str">
            <v>Sillas Rimax Blanca</v>
          </cell>
          <cell r="B397" t="str">
            <v>MEEO</v>
          </cell>
          <cell r="C397">
            <v>14000</v>
          </cell>
          <cell r="D397">
            <v>15818</v>
          </cell>
          <cell r="E397" t="str">
            <v>ME5</v>
          </cell>
          <cell r="F397">
            <v>16650261</v>
          </cell>
          <cell r="G397" t="str">
            <v>Sillas Rimax Blanca</v>
          </cell>
        </row>
        <row r="398">
          <cell r="A398" t="str">
            <v>Sillas Rimax Blanca</v>
          </cell>
          <cell r="B398" t="str">
            <v>MEEO</v>
          </cell>
          <cell r="C398">
            <v>14000</v>
          </cell>
          <cell r="D398">
            <v>15818</v>
          </cell>
          <cell r="E398" t="str">
            <v>ME5</v>
          </cell>
          <cell r="F398">
            <v>16650262</v>
          </cell>
          <cell r="G398" t="str">
            <v>Sillas Rimax Blanca</v>
          </cell>
        </row>
        <row r="399">
          <cell r="A399" t="str">
            <v>Sillas Rimax Blanca</v>
          </cell>
          <cell r="B399" t="str">
            <v>MEEO</v>
          </cell>
          <cell r="C399">
            <v>14000</v>
          </cell>
          <cell r="D399">
            <v>15818</v>
          </cell>
          <cell r="E399" t="str">
            <v>ME5</v>
          </cell>
          <cell r="F399">
            <v>16650263</v>
          </cell>
          <cell r="G399" t="str">
            <v>Sillas Rimax Blanca</v>
          </cell>
        </row>
        <row r="400">
          <cell r="A400" t="str">
            <v>Sillas Rimax Blanca</v>
          </cell>
          <cell r="B400" t="str">
            <v>MEEO</v>
          </cell>
          <cell r="C400">
            <v>14000</v>
          </cell>
          <cell r="D400">
            <v>15818</v>
          </cell>
          <cell r="E400" t="str">
            <v>ME5</v>
          </cell>
          <cell r="F400">
            <v>16650264</v>
          </cell>
          <cell r="G400" t="str">
            <v>Sillas Rimax Blanca</v>
          </cell>
        </row>
        <row r="401">
          <cell r="A401" t="str">
            <v>Sillas Rimax Blanca</v>
          </cell>
          <cell r="B401" t="str">
            <v>MEEO</v>
          </cell>
          <cell r="C401">
            <v>14000</v>
          </cell>
          <cell r="D401">
            <v>15818</v>
          </cell>
          <cell r="E401" t="str">
            <v>ME5</v>
          </cell>
          <cell r="F401">
            <v>16650265</v>
          </cell>
          <cell r="G401" t="str">
            <v>Sillas Rimax Blanca</v>
          </cell>
        </row>
        <row r="402">
          <cell r="A402" t="str">
            <v>Sillas Rimax Blanca</v>
          </cell>
          <cell r="B402" t="str">
            <v>MEEO</v>
          </cell>
          <cell r="C402">
            <v>14000</v>
          </cell>
          <cell r="D402">
            <v>15818</v>
          </cell>
          <cell r="E402" t="str">
            <v>ME5</v>
          </cell>
          <cell r="F402">
            <v>16650266</v>
          </cell>
          <cell r="G402" t="str">
            <v>Sillas Rimax Blanca</v>
          </cell>
        </row>
        <row r="403">
          <cell r="A403" t="str">
            <v>Sillas Rimax Blanca</v>
          </cell>
          <cell r="B403" t="str">
            <v>MEEO</v>
          </cell>
          <cell r="C403">
            <v>14000</v>
          </cell>
          <cell r="D403">
            <v>15818</v>
          </cell>
          <cell r="E403" t="str">
            <v>ME5</v>
          </cell>
          <cell r="F403">
            <v>16650267</v>
          </cell>
          <cell r="G403" t="str">
            <v>Sillas Rimax Blanca</v>
          </cell>
        </row>
        <row r="404">
          <cell r="A404" t="str">
            <v>Sillas Rimax Blanca</v>
          </cell>
          <cell r="B404" t="str">
            <v>MEEO</v>
          </cell>
          <cell r="C404">
            <v>14000</v>
          </cell>
          <cell r="D404">
            <v>15818</v>
          </cell>
          <cell r="E404" t="str">
            <v>ME5</v>
          </cell>
          <cell r="F404">
            <v>16650268</v>
          </cell>
          <cell r="G404" t="str">
            <v>Sillas Rimax Blanca</v>
          </cell>
        </row>
        <row r="405">
          <cell r="A405" t="str">
            <v>Sillas Rimax Blanca</v>
          </cell>
          <cell r="B405" t="str">
            <v>MEEO</v>
          </cell>
          <cell r="C405">
            <v>14000</v>
          </cell>
          <cell r="D405">
            <v>15818</v>
          </cell>
          <cell r="E405" t="str">
            <v>ME5</v>
          </cell>
          <cell r="F405">
            <v>16650269</v>
          </cell>
          <cell r="G405" t="str">
            <v>Sillas Rimax Blanca</v>
          </cell>
        </row>
        <row r="406">
          <cell r="A406" t="str">
            <v>Sillas Rimax Blanca</v>
          </cell>
          <cell r="B406" t="str">
            <v>MEEO</v>
          </cell>
          <cell r="C406">
            <v>14000</v>
          </cell>
          <cell r="D406">
            <v>15818</v>
          </cell>
          <cell r="E406" t="str">
            <v>ME5</v>
          </cell>
          <cell r="F406">
            <v>16650270</v>
          </cell>
          <cell r="G406" t="str">
            <v>Sillas Rimax Blanca</v>
          </cell>
        </row>
        <row r="407">
          <cell r="A407" t="str">
            <v>Sillas Rimax Blanca</v>
          </cell>
          <cell r="B407" t="str">
            <v>MEEO</v>
          </cell>
          <cell r="C407">
            <v>14000</v>
          </cell>
          <cell r="D407">
            <v>15818</v>
          </cell>
          <cell r="E407" t="str">
            <v>ME5</v>
          </cell>
          <cell r="F407">
            <v>16650271</v>
          </cell>
          <cell r="G407" t="str">
            <v>Sillas Rimax Blanca</v>
          </cell>
        </row>
        <row r="408">
          <cell r="A408" t="str">
            <v>Sillas Rimax Blanca</v>
          </cell>
          <cell r="B408" t="str">
            <v>MEEO</v>
          </cell>
          <cell r="C408">
            <v>14000</v>
          </cell>
          <cell r="D408">
            <v>15818</v>
          </cell>
          <cell r="E408" t="str">
            <v>ME5</v>
          </cell>
          <cell r="F408">
            <v>16650272</v>
          </cell>
          <cell r="G408" t="str">
            <v>Sillas Rimax Blanca</v>
          </cell>
        </row>
        <row r="409">
          <cell r="A409" t="str">
            <v>Sillas Rimax Blanca</v>
          </cell>
          <cell r="B409" t="str">
            <v>MEEO</v>
          </cell>
          <cell r="C409">
            <v>14000</v>
          </cell>
          <cell r="D409">
            <v>15818</v>
          </cell>
          <cell r="E409" t="str">
            <v>ME5</v>
          </cell>
          <cell r="F409">
            <v>16650273</v>
          </cell>
          <cell r="G409" t="str">
            <v>Sillas Rimax Blanca</v>
          </cell>
        </row>
        <row r="410">
          <cell r="A410" t="str">
            <v>Sillas Rimax Blanca</v>
          </cell>
          <cell r="B410" t="str">
            <v>MEEO</v>
          </cell>
          <cell r="C410">
            <v>14000</v>
          </cell>
          <cell r="D410">
            <v>15818</v>
          </cell>
          <cell r="E410" t="str">
            <v>ME5</v>
          </cell>
          <cell r="F410">
            <v>16650274</v>
          </cell>
          <cell r="G410" t="str">
            <v>Sillas Rimax Blanca</v>
          </cell>
        </row>
        <row r="411">
          <cell r="A411" t="str">
            <v>Sillas Rimax Blanca</v>
          </cell>
          <cell r="B411" t="str">
            <v>MEEO</v>
          </cell>
          <cell r="C411">
            <v>14000</v>
          </cell>
          <cell r="D411">
            <v>15818</v>
          </cell>
          <cell r="E411" t="str">
            <v>ME5</v>
          </cell>
          <cell r="F411">
            <v>16650275</v>
          </cell>
          <cell r="G411" t="str">
            <v>Sillas Rimax Blanca</v>
          </cell>
          <cell r="H411">
            <v>1</v>
          </cell>
        </row>
        <row r="412">
          <cell r="A412" t="str">
            <v>Sillas Rimax Blanca</v>
          </cell>
          <cell r="B412" t="str">
            <v>MEEO</v>
          </cell>
          <cell r="C412">
            <v>14000</v>
          </cell>
          <cell r="D412">
            <v>15818</v>
          </cell>
          <cell r="E412" t="str">
            <v>ME5</v>
          </cell>
          <cell r="F412">
            <v>16650276</v>
          </cell>
          <cell r="G412" t="str">
            <v>Sillas Rimax Blanca</v>
          </cell>
        </row>
        <row r="413">
          <cell r="A413" t="str">
            <v>Sillas Rimax Blanca</v>
          </cell>
          <cell r="B413" t="str">
            <v>MEEO</v>
          </cell>
          <cell r="C413">
            <v>14000</v>
          </cell>
          <cell r="D413">
            <v>15818</v>
          </cell>
          <cell r="E413" t="str">
            <v>ME5</v>
          </cell>
          <cell r="F413">
            <v>16650277</v>
          </cell>
          <cell r="G413" t="str">
            <v>Sillas Rimax Blanca</v>
          </cell>
        </row>
        <row r="414">
          <cell r="A414" t="str">
            <v>Sillas Rimax Blanca</v>
          </cell>
          <cell r="B414" t="str">
            <v>MEEO</v>
          </cell>
          <cell r="C414">
            <v>14000</v>
          </cell>
          <cell r="D414">
            <v>15818</v>
          </cell>
          <cell r="E414" t="str">
            <v>ME5</v>
          </cell>
          <cell r="F414">
            <v>16650278</v>
          </cell>
          <cell r="G414" t="str">
            <v>Sillas Rimax Blanca</v>
          </cell>
        </row>
        <row r="415">
          <cell r="A415" t="str">
            <v>Sillas Rimax Blanca</v>
          </cell>
          <cell r="B415" t="str">
            <v>MEEO</v>
          </cell>
          <cell r="C415">
            <v>14000</v>
          </cell>
          <cell r="D415">
            <v>15818</v>
          </cell>
          <cell r="E415" t="str">
            <v>ME5</v>
          </cell>
          <cell r="F415">
            <v>16650279</v>
          </cell>
          <cell r="G415" t="str">
            <v>Sillas Rimax Blanca</v>
          </cell>
        </row>
        <row r="416">
          <cell r="A416" t="str">
            <v>Sillas Rimax Blanca</v>
          </cell>
          <cell r="B416" t="str">
            <v>MEEO</v>
          </cell>
          <cell r="C416">
            <v>14000</v>
          </cell>
          <cell r="D416">
            <v>34148</v>
          </cell>
          <cell r="E416" t="str">
            <v>ME5</v>
          </cell>
          <cell r="F416">
            <v>16650280</v>
          </cell>
          <cell r="G416" t="str">
            <v>Sillas Rimax Blanca</v>
          </cell>
        </row>
        <row r="417">
          <cell r="A417" t="str">
            <v>Sillas Rimax Blanca</v>
          </cell>
          <cell r="B417" t="str">
            <v>MEEO</v>
          </cell>
          <cell r="C417">
            <v>14000</v>
          </cell>
          <cell r="D417">
            <v>15818</v>
          </cell>
          <cell r="E417" t="str">
            <v>ME5</v>
          </cell>
          <cell r="F417">
            <v>16650281</v>
          </cell>
          <cell r="G417" t="str">
            <v>Sillas Rimax Blanca</v>
          </cell>
        </row>
        <row r="418">
          <cell r="A418" t="str">
            <v>Sillas Rimax Blanca</v>
          </cell>
          <cell r="B418" t="str">
            <v>MEEO</v>
          </cell>
          <cell r="C418">
            <v>14000</v>
          </cell>
          <cell r="D418">
            <v>15818</v>
          </cell>
          <cell r="E418" t="str">
            <v>ME5</v>
          </cell>
          <cell r="F418">
            <v>16650282</v>
          </cell>
          <cell r="G418" t="str">
            <v>Sillas Rimax Blanca</v>
          </cell>
        </row>
        <row r="419">
          <cell r="A419" t="str">
            <v>Sillas Rimax Blanca</v>
          </cell>
          <cell r="B419" t="str">
            <v>MEEO</v>
          </cell>
          <cell r="C419">
            <v>14000</v>
          </cell>
          <cell r="D419">
            <v>15818</v>
          </cell>
          <cell r="E419" t="str">
            <v>ME5</v>
          </cell>
          <cell r="F419">
            <v>16650283</v>
          </cell>
          <cell r="G419" t="str">
            <v>Sillas Rimax Blanca</v>
          </cell>
        </row>
        <row r="420">
          <cell r="A420" t="str">
            <v>Sillas Rimax Blanca</v>
          </cell>
          <cell r="B420" t="str">
            <v>MEEO</v>
          </cell>
          <cell r="C420">
            <v>14000</v>
          </cell>
          <cell r="D420">
            <v>15818</v>
          </cell>
          <cell r="E420" t="str">
            <v>ME5</v>
          </cell>
          <cell r="F420">
            <v>16650284</v>
          </cell>
          <cell r="G420" t="str">
            <v>Sillas Rimax Blanca</v>
          </cell>
        </row>
        <row r="421">
          <cell r="A421" t="str">
            <v>Sillas Rimax Blanca</v>
          </cell>
          <cell r="B421" t="str">
            <v>MEEO</v>
          </cell>
          <cell r="C421">
            <v>14000</v>
          </cell>
          <cell r="D421">
            <v>15818</v>
          </cell>
          <cell r="E421" t="str">
            <v>ME5</v>
          </cell>
          <cell r="F421">
            <v>16650285</v>
          </cell>
          <cell r="G421" t="str">
            <v>Sillas Rimax Blanca</v>
          </cell>
        </row>
        <row r="422">
          <cell r="A422" t="str">
            <v>Sillas Rimax Blanca</v>
          </cell>
          <cell r="B422" t="str">
            <v>MEEO</v>
          </cell>
          <cell r="C422">
            <v>14000</v>
          </cell>
          <cell r="D422">
            <v>15818</v>
          </cell>
          <cell r="E422" t="str">
            <v>ME5</v>
          </cell>
          <cell r="F422">
            <v>16650286</v>
          </cell>
          <cell r="G422" t="str">
            <v>Sillas Rimax Blanca</v>
          </cell>
        </row>
        <row r="423">
          <cell r="A423" t="str">
            <v>Sillas Rimax Blanca</v>
          </cell>
          <cell r="B423" t="str">
            <v>MEEO</v>
          </cell>
          <cell r="C423">
            <v>14000</v>
          </cell>
          <cell r="D423">
            <v>15818</v>
          </cell>
          <cell r="E423" t="str">
            <v>ME5</v>
          </cell>
          <cell r="F423">
            <v>16650287</v>
          </cell>
          <cell r="G423" t="str">
            <v>Sillas Rimax Blanca</v>
          </cell>
        </row>
        <row r="424">
          <cell r="A424" t="str">
            <v>Sillas Rimax Blanca</v>
          </cell>
          <cell r="B424" t="str">
            <v>MEEO</v>
          </cell>
          <cell r="C424">
            <v>14000</v>
          </cell>
          <cell r="D424">
            <v>15818</v>
          </cell>
          <cell r="E424" t="str">
            <v>ME5</v>
          </cell>
          <cell r="F424">
            <v>16650288</v>
          </cell>
          <cell r="G424" t="str">
            <v>Sillas Rimax Blanca</v>
          </cell>
        </row>
        <row r="425">
          <cell r="A425" t="str">
            <v>Sillas Rimax Blanca</v>
          </cell>
          <cell r="B425" t="str">
            <v>MEEO</v>
          </cell>
          <cell r="C425">
            <v>14000</v>
          </cell>
          <cell r="D425">
            <v>15818</v>
          </cell>
          <cell r="E425" t="str">
            <v>ME5</v>
          </cell>
          <cell r="F425">
            <v>16650289</v>
          </cell>
          <cell r="G425" t="str">
            <v>Sillas Rimax Blanca</v>
          </cell>
          <cell r="H425">
            <v>1</v>
          </cell>
        </row>
        <row r="426">
          <cell r="A426" t="str">
            <v>Sillas Rimax Blanca</v>
          </cell>
          <cell r="B426" t="str">
            <v>MEEO</v>
          </cell>
          <cell r="C426">
            <v>14000</v>
          </cell>
          <cell r="D426">
            <v>15818</v>
          </cell>
          <cell r="E426" t="str">
            <v>ME5</v>
          </cell>
          <cell r="F426">
            <v>16650290</v>
          </cell>
          <cell r="G426" t="str">
            <v>Sillas Rimax Blanca</v>
          </cell>
          <cell r="H426">
            <v>1</v>
          </cell>
        </row>
        <row r="427">
          <cell r="A427" t="str">
            <v>Sillas Rimax Blanca</v>
          </cell>
          <cell r="B427" t="str">
            <v>MEEO</v>
          </cell>
          <cell r="C427">
            <v>14000</v>
          </cell>
          <cell r="D427">
            <v>15818</v>
          </cell>
          <cell r="E427" t="str">
            <v>ME5</v>
          </cell>
          <cell r="F427">
            <v>16650291</v>
          </cell>
          <cell r="G427" t="str">
            <v>Sillas Rimax Blanca</v>
          </cell>
        </row>
        <row r="428">
          <cell r="A428" t="str">
            <v>Sillas Rimax Blanca</v>
          </cell>
          <cell r="B428" t="str">
            <v>MEEO</v>
          </cell>
          <cell r="C428">
            <v>14000</v>
          </cell>
          <cell r="D428">
            <v>15818</v>
          </cell>
          <cell r="E428" t="str">
            <v>ME5</v>
          </cell>
          <cell r="F428">
            <v>16650292</v>
          </cell>
          <cell r="G428" t="str">
            <v>Sillas Rimax Blanca</v>
          </cell>
        </row>
        <row r="429">
          <cell r="A429" t="str">
            <v>Sillas Rimax Blanca</v>
          </cell>
          <cell r="B429" t="str">
            <v>MEEO</v>
          </cell>
          <cell r="C429">
            <v>14000</v>
          </cell>
          <cell r="D429">
            <v>15818</v>
          </cell>
          <cell r="E429" t="str">
            <v>ME5</v>
          </cell>
          <cell r="F429">
            <v>16650293</v>
          </cell>
          <cell r="G429" t="str">
            <v>Sillas Rimax Blanca</v>
          </cell>
        </row>
        <row r="430">
          <cell r="A430" t="str">
            <v>Sillas Rimax Blanca</v>
          </cell>
          <cell r="B430" t="str">
            <v>MEEO</v>
          </cell>
          <cell r="C430">
            <v>14000</v>
          </cell>
          <cell r="D430">
            <v>15818</v>
          </cell>
          <cell r="E430" t="str">
            <v>ME5</v>
          </cell>
          <cell r="F430">
            <v>16650294</v>
          </cell>
          <cell r="G430" t="str">
            <v>Sillas Rimax Blanca</v>
          </cell>
        </row>
        <row r="431">
          <cell r="A431" t="str">
            <v>Sillas Rimax Blanca</v>
          </cell>
          <cell r="B431" t="str">
            <v>MEEO</v>
          </cell>
          <cell r="C431">
            <v>14000</v>
          </cell>
          <cell r="D431">
            <v>15818</v>
          </cell>
          <cell r="E431" t="str">
            <v>ME5</v>
          </cell>
          <cell r="F431">
            <v>16650295</v>
          </cell>
          <cell r="G431" t="str">
            <v>Sillas Rimax Blanca</v>
          </cell>
        </row>
        <row r="432">
          <cell r="A432" t="str">
            <v>Sillas Rimax Blanca</v>
          </cell>
          <cell r="B432" t="str">
            <v>MEEO</v>
          </cell>
          <cell r="C432">
            <v>14000</v>
          </cell>
          <cell r="D432">
            <v>15818</v>
          </cell>
          <cell r="E432" t="str">
            <v>ME5</v>
          </cell>
          <cell r="F432">
            <v>16650296</v>
          </cell>
          <cell r="G432" t="str">
            <v>Sillas Rimax Blanca</v>
          </cell>
        </row>
        <row r="433">
          <cell r="A433" t="str">
            <v>Sillas Rimax Blanca</v>
          </cell>
          <cell r="B433" t="str">
            <v>MEEO</v>
          </cell>
          <cell r="C433">
            <v>14000</v>
          </cell>
          <cell r="D433">
            <v>15818</v>
          </cell>
          <cell r="E433" t="str">
            <v>ME5</v>
          </cell>
          <cell r="F433">
            <v>16650297</v>
          </cell>
          <cell r="G433" t="str">
            <v>Sillas Rimax Blanca</v>
          </cell>
        </row>
        <row r="434">
          <cell r="A434" t="str">
            <v>Sillas Rimax Blanca</v>
          </cell>
          <cell r="B434" t="str">
            <v>MEEO</v>
          </cell>
          <cell r="C434">
            <v>14000</v>
          </cell>
          <cell r="D434">
            <v>15818</v>
          </cell>
          <cell r="E434" t="str">
            <v>ME5</v>
          </cell>
          <cell r="F434">
            <v>16650298</v>
          </cell>
          <cell r="G434" t="str">
            <v>Sillas Rimax Blanca</v>
          </cell>
        </row>
        <row r="435">
          <cell r="A435" t="str">
            <v>Sillas Rimax Blanca</v>
          </cell>
          <cell r="B435" t="str">
            <v>MEEO</v>
          </cell>
          <cell r="C435">
            <v>14000</v>
          </cell>
          <cell r="D435">
            <v>15818</v>
          </cell>
          <cell r="E435" t="str">
            <v>ME5</v>
          </cell>
          <cell r="F435">
            <v>16650299</v>
          </cell>
          <cell r="G435" t="str">
            <v>Sillas Rimax Blanca</v>
          </cell>
        </row>
        <row r="436">
          <cell r="A436" t="str">
            <v>Sillas Rimax Blanca</v>
          </cell>
          <cell r="B436" t="str">
            <v>MEEO</v>
          </cell>
          <cell r="C436">
            <v>14000</v>
          </cell>
          <cell r="D436">
            <v>15818</v>
          </cell>
          <cell r="E436" t="str">
            <v>ME5</v>
          </cell>
          <cell r="F436">
            <v>16650300</v>
          </cell>
          <cell r="G436" t="str">
            <v>Sillas Rimax Blanca</v>
          </cell>
        </row>
        <row r="437">
          <cell r="A437" t="str">
            <v>Sillas Rimax Blanca</v>
          </cell>
          <cell r="B437" t="str">
            <v>MEEO</v>
          </cell>
          <cell r="C437">
            <v>14000</v>
          </cell>
          <cell r="D437">
            <v>15818</v>
          </cell>
          <cell r="E437" t="str">
            <v>ME5</v>
          </cell>
          <cell r="F437">
            <v>16650301</v>
          </cell>
          <cell r="G437" t="str">
            <v>Sillas Rimax Blanca</v>
          </cell>
        </row>
        <row r="438">
          <cell r="A438" t="str">
            <v>Sillas Rimax Blanca</v>
          </cell>
          <cell r="B438" t="str">
            <v>MEEO</v>
          </cell>
          <cell r="C438">
            <v>14000</v>
          </cell>
          <cell r="D438">
            <v>15818</v>
          </cell>
          <cell r="E438" t="str">
            <v>ME5</v>
          </cell>
          <cell r="F438">
            <v>16650302</v>
          </cell>
          <cell r="G438" t="str">
            <v>Sillas Rimax Blanca</v>
          </cell>
        </row>
        <row r="439">
          <cell r="A439" t="str">
            <v>Sillas Rimax Blanca</v>
          </cell>
          <cell r="B439" t="str">
            <v>MEEO</v>
          </cell>
          <cell r="C439">
            <v>14000</v>
          </cell>
          <cell r="D439">
            <v>15818</v>
          </cell>
          <cell r="E439" t="str">
            <v>ME5</v>
          </cell>
          <cell r="F439">
            <v>16650303</v>
          </cell>
          <cell r="G439" t="str">
            <v>Sillas Rimax Blanca</v>
          </cell>
        </row>
        <row r="440">
          <cell r="A440" t="str">
            <v>Sillas Rimax Blanca</v>
          </cell>
          <cell r="B440" t="str">
            <v>MEEO</v>
          </cell>
          <cell r="C440">
            <v>14000</v>
          </cell>
          <cell r="D440">
            <v>15818</v>
          </cell>
          <cell r="E440" t="str">
            <v>ME5</v>
          </cell>
          <cell r="F440">
            <v>16650304</v>
          </cell>
          <cell r="G440" t="str">
            <v>Sillas Rimax Blanca</v>
          </cell>
        </row>
        <row r="441">
          <cell r="A441" t="str">
            <v>Sillas Rimax Blanca</v>
          </cell>
          <cell r="B441" t="str">
            <v>MEEO</v>
          </cell>
          <cell r="C441">
            <v>14000</v>
          </cell>
          <cell r="D441">
            <v>15818</v>
          </cell>
          <cell r="E441" t="str">
            <v>ME5</v>
          </cell>
          <cell r="F441">
            <v>16650305</v>
          </cell>
          <cell r="G441" t="str">
            <v>Sillas Rimax Blanca</v>
          </cell>
        </row>
        <row r="442">
          <cell r="A442" t="str">
            <v>Sillas Rimax Blanca</v>
          </cell>
          <cell r="B442" t="str">
            <v>MEEO</v>
          </cell>
          <cell r="C442">
            <v>14000</v>
          </cell>
          <cell r="D442">
            <v>15818</v>
          </cell>
          <cell r="E442" t="str">
            <v>ME5</v>
          </cell>
          <cell r="F442">
            <v>16650306</v>
          </cell>
          <cell r="G442" t="str">
            <v>Sillas Rimax Blanca</v>
          </cell>
        </row>
        <row r="443">
          <cell r="A443" t="str">
            <v>Sillas Rimax Blanca</v>
          </cell>
          <cell r="B443" t="str">
            <v>MEEO</v>
          </cell>
          <cell r="C443">
            <v>14000</v>
          </cell>
          <cell r="D443">
            <v>15818</v>
          </cell>
          <cell r="E443" t="str">
            <v>ME5</v>
          </cell>
          <cell r="F443">
            <v>16650307</v>
          </cell>
          <cell r="G443" t="str">
            <v>Sillas Rimax Blanca</v>
          </cell>
        </row>
        <row r="444">
          <cell r="A444" t="str">
            <v>Sillas Rimax Blanca</v>
          </cell>
          <cell r="B444" t="str">
            <v>MEEO</v>
          </cell>
          <cell r="C444">
            <v>14000</v>
          </cell>
          <cell r="D444">
            <v>15818</v>
          </cell>
          <cell r="E444" t="str">
            <v>ME5</v>
          </cell>
          <cell r="F444">
            <v>16650308</v>
          </cell>
          <cell r="G444" t="str">
            <v>Sillas Rimax Blanca</v>
          </cell>
        </row>
        <row r="445">
          <cell r="A445" t="str">
            <v>Sillas Rimax Blanca</v>
          </cell>
          <cell r="B445" t="str">
            <v>MEEO</v>
          </cell>
          <cell r="C445">
            <v>14000</v>
          </cell>
          <cell r="D445">
            <v>15818</v>
          </cell>
          <cell r="E445" t="str">
            <v>ME5</v>
          </cell>
          <cell r="F445">
            <v>16650309</v>
          </cell>
          <cell r="G445" t="str">
            <v>Sillas Rimax Blanca</v>
          </cell>
        </row>
        <row r="446">
          <cell r="A446" t="str">
            <v>Sillas Rimax Blanca</v>
          </cell>
          <cell r="B446" t="str">
            <v>MEEO</v>
          </cell>
          <cell r="C446">
            <v>14000</v>
          </cell>
          <cell r="D446">
            <v>15818</v>
          </cell>
          <cell r="E446" t="str">
            <v>ME5</v>
          </cell>
          <cell r="F446">
            <v>16650310</v>
          </cell>
          <cell r="G446" t="str">
            <v>Sillas Rimax Blanca</v>
          </cell>
        </row>
        <row r="447">
          <cell r="A447" t="str">
            <v>Sillas Rimax Blanca</v>
          </cell>
          <cell r="B447" t="str">
            <v>MEEO</v>
          </cell>
          <cell r="C447">
            <v>14000</v>
          </cell>
          <cell r="D447">
            <v>15818</v>
          </cell>
          <cell r="E447" t="str">
            <v>ME5</v>
          </cell>
          <cell r="F447">
            <v>16650311</v>
          </cell>
          <cell r="G447" t="str">
            <v>Sillas Rimax Blanca</v>
          </cell>
        </row>
        <row r="448">
          <cell r="A448" t="str">
            <v>Sillas Rimax Blanca</v>
          </cell>
          <cell r="B448" t="str">
            <v>MEEO</v>
          </cell>
          <cell r="C448">
            <v>14000</v>
          </cell>
          <cell r="D448">
            <v>15818</v>
          </cell>
          <cell r="E448" t="str">
            <v>ME5</v>
          </cell>
          <cell r="F448">
            <v>16650312</v>
          </cell>
          <cell r="G448" t="str">
            <v>Sillas Rimax Blanca</v>
          </cell>
        </row>
        <row r="449">
          <cell r="A449" t="str">
            <v>Mesa de computador e impresora metalica</v>
          </cell>
          <cell r="B449" t="str">
            <v>MEEO</v>
          </cell>
          <cell r="C449">
            <v>110000</v>
          </cell>
          <cell r="D449">
            <v>125240</v>
          </cell>
          <cell r="E449" t="str">
            <v>ME5</v>
          </cell>
          <cell r="F449">
            <v>16650313</v>
          </cell>
          <cell r="G449" t="str">
            <v>Mesa de computador e impresora metalica</v>
          </cell>
        </row>
        <row r="450">
          <cell r="A450" t="str">
            <v>Mesa de computador metalica</v>
          </cell>
          <cell r="B450" t="str">
            <v>MEEO</v>
          </cell>
          <cell r="C450">
            <v>90000</v>
          </cell>
          <cell r="D450">
            <v>102467</v>
          </cell>
          <cell r="E450" t="str">
            <v>ME5</v>
          </cell>
          <cell r="F450">
            <v>16650314</v>
          </cell>
          <cell r="G450" t="str">
            <v>Mesa de computador metalica</v>
          </cell>
        </row>
        <row r="451">
          <cell r="A451" t="str">
            <v>Mobiliario para Adecuacion Oficinas administración(contrato #007-03)</v>
          </cell>
          <cell r="B451" t="str">
            <v>MEEO</v>
          </cell>
          <cell r="C451">
            <v>88946120</v>
          </cell>
          <cell r="D451">
            <v>96215675</v>
          </cell>
          <cell r="E451" t="str">
            <v>ME5</v>
          </cell>
          <cell r="F451">
            <v>16650315</v>
          </cell>
          <cell r="G451" t="str">
            <v>Mobiliario para Adecuacion Oficinas administración(contrato #007-03)</v>
          </cell>
        </row>
        <row r="452">
          <cell r="A452" t="str">
            <v>Biblioteca de 1.20</v>
          </cell>
          <cell r="B452" t="str">
            <v>MEEO</v>
          </cell>
          <cell r="C452">
            <v>108266</v>
          </cell>
          <cell r="D452">
            <v>117117</v>
          </cell>
          <cell r="E452" t="str">
            <v>ME5</v>
          </cell>
          <cell r="F452">
            <v>16650316</v>
          </cell>
          <cell r="G452" t="str">
            <v>Biblioteca de 1.20</v>
          </cell>
        </row>
        <row r="453">
          <cell r="A453" t="str">
            <v>Biblioteca de 1.20</v>
          </cell>
          <cell r="B453" t="str">
            <v>MEEO</v>
          </cell>
          <cell r="C453">
            <v>108266</v>
          </cell>
          <cell r="D453">
            <v>117117</v>
          </cell>
          <cell r="E453" t="str">
            <v>ME5</v>
          </cell>
          <cell r="F453">
            <v>16650317</v>
          </cell>
          <cell r="G453" t="str">
            <v>Biblioteca de 1.20</v>
          </cell>
        </row>
        <row r="454">
          <cell r="A454" t="str">
            <v>Biblioteca de 1.20</v>
          </cell>
          <cell r="B454" t="str">
            <v>MEEO</v>
          </cell>
          <cell r="C454">
            <v>108266</v>
          </cell>
          <cell r="D454">
            <v>117117</v>
          </cell>
          <cell r="E454" t="str">
            <v>ME5</v>
          </cell>
          <cell r="F454">
            <v>16650318</v>
          </cell>
          <cell r="G454" t="str">
            <v>Biblioteca de 1.20</v>
          </cell>
        </row>
        <row r="455">
          <cell r="A455" t="str">
            <v>Vitrina de 1.20</v>
          </cell>
          <cell r="B455" t="str">
            <v>MEEO</v>
          </cell>
          <cell r="C455">
            <v>324800</v>
          </cell>
          <cell r="D455">
            <v>351352</v>
          </cell>
          <cell r="E455" t="str">
            <v>ME5</v>
          </cell>
          <cell r="F455">
            <v>16650319</v>
          </cell>
          <cell r="G455" t="str">
            <v>Vitrina de 1.20</v>
          </cell>
        </row>
        <row r="456">
          <cell r="A456" t="str">
            <v>Papelera sistema</v>
          </cell>
          <cell r="B456" t="str">
            <v>MEEO</v>
          </cell>
          <cell r="C456">
            <v>7346</v>
          </cell>
          <cell r="D456">
            <v>7949</v>
          </cell>
          <cell r="E456" t="str">
            <v>ME5</v>
          </cell>
          <cell r="F456">
            <v>16650320</v>
          </cell>
          <cell r="G456" t="str">
            <v>Papelera sistema</v>
          </cell>
        </row>
        <row r="457">
          <cell r="A457" t="str">
            <v>Papelera sistema</v>
          </cell>
          <cell r="B457" t="str">
            <v>MEEO</v>
          </cell>
          <cell r="C457">
            <v>7346</v>
          </cell>
          <cell r="D457">
            <v>7949</v>
          </cell>
          <cell r="E457" t="str">
            <v>ME5</v>
          </cell>
          <cell r="F457">
            <v>16650321</v>
          </cell>
          <cell r="G457" t="str">
            <v>Papelera sistema</v>
          </cell>
        </row>
        <row r="458">
          <cell r="A458" t="str">
            <v>Papelera sistema</v>
          </cell>
          <cell r="B458" t="str">
            <v>MEEO</v>
          </cell>
          <cell r="C458">
            <v>7346</v>
          </cell>
          <cell r="D458">
            <v>7949</v>
          </cell>
          <cell r="E458" t="str">
            <v>ME5</v>
          </cell>
          <cell r="F458">
            <v>16650322</v>
          </cell>
          <cell r="G458" t="str">
            <v>Papelera sistema</v>
          </cell>
        </row>
        <row r="459">
          <cell r="A459" t="str">
            <v>Archivador 2x2 doble</v>
          </cell>
          <cell r="B459" t="str">
            <v>MEEO</v>
          </cell>
          <cell r="C459">
            <v>374680</v>
          </cell>
          <cell r="D459">
            <v>405305</v>
          </cell>
          <cell r="E459" t="str">
            <v>ME5</v>
          </cell>
          <cell r="F459">
            <v>16650323</v>
          </cell>
          <cell r="G459" t="e">
            <v>#N/A</v>
          </cell>
          <cell r="I459">
            <v>-14713846</v>
          </cell>
        </row>
        <row r="460">
          <cell r="A460" t="str">
            <v>Archivador 2x2 doble</v>
          </cell>
          <cell r="B460" t="str">
            <v>MEEO</v>
          </cell>
          <cell r="C460">
            <v>374680</v>
          </cell>
          <cell r="D460">
            <v>405305</v>
          </cell>
          <cell r="E460" t="str">
            <v>ME5</v>
          </cell>
          <cell r="F460">
            <v>16650324</v>
          </cell>
          <cell r="G460" t="e">
            <v>#N/A</v>
          </cell>
        </row>
        <row r="461">
          <cell r="A461" t="str">
            <v>Cartelera</v>
          </cell>
          <cell r="B461" t="str">
            <v>MEEO</v>
          </cell>
          <cell r="C461">
            <v>61866</v>
          </cell>
          <cell r="D461">
            <v>66922</v>
          </cell>
          <cell r="E461" t="str">
            <v>ME5</v>
          </cell>
          <cell r="F461">
            <v>16650325</v>
          </cell>
          <cell r="G461" t="str">
            <v>Cartelera</v>
          </cell>
        </row>
        <row r="462">
          <cell r="A462" t="str">
            <v>Cartelera</v>
          </cell>
          <cell r="B462" t="str">
            <v>MEEO</v>
          </cell>
          <cell r="C462">
            <v>61866</v>
          </cell>
          <cell r="D462">
            <v>66922</v>
          </cell>
          <cell r="E462" t="str">
            <v>ME5</v>
          </cell>
          <cell r="F462">
            <v>16650326</v>
          </cell>
          <cell r="G462" t="str">
            <v>Cartelera</v>
          </cell>
        </row>
        <row r="463">
          <cell r="A463" t="str">
            <v>Cartelera</v>
          </cell>
          <cell r="B463" t="str">
            <v>MEEO</v>
          </cell>
          <cell r="C463">
            <v>61866</v>
          </cell>
          <cell r="D463">
            <v>66922</v>
          </cell>
          <cell r="E463" t="str">
            <v>ME5</v>
          </cell>
          <cell r="F463">
            <v>16650327</v>
          </cell>
          <cell r="G463" t="str">
            <v>Cartelera</v>
          </cell>
        </row>
        <row r="464">
          <cell r="A464" t="str">
            <v>Papelera sistema doble</v>
          </cell>
          <cell r="B464" t="str">
            <v>MEEO</v>
          </cell>
          <cell r="C464">
            <v>44080</v>
          </cell>
          <cell r="D464">
            <v>47688</v>
          </cell>
          <cell r="E464" t="str">
            <v>ME5</v>
          </cell>
          <cell r="F464">
            <v>16650328</v>
          </cell>
          <cell r="G464" t="str">
            <v>Papelera sistema doble</v>
          </cell>
        </row>
        <row r="465">
          <cell r="A465" t="str">
            <v>Papelera sistema doble</v>
          </cell>
          <cell r="B465" t="str">
            <v>MEEO</v>
          </cell>
          <cell r="C465">
            <v>44080</v>
          </cell>
          <cell r="D465">
            <v>47688</v>
          </cell>
          <cell r="E465" t="str">
            <v>ME5</v>
          </cell>
          <cell r="F465">
            <v>16650329</v>
          </cell>
          <cell r="G465" t="str">
            <v>Papelera sistema doble</v>
          </cell>
        </row>
        <row r="466">
          <cell r="A466" t="str">
            <v>Papelera sistema doble</v>
          </cell>
          <cell r="B466" t="str">
            <v>MEEO</v>
          </cell>
          <cell r="C466">
            <v>44080</v>
          </cell>
          <cell r="D466">
            <v>47688</v>
          </cell>
          <cell r="E466" t="str">
            <v>ME5</v>
          </cell>
          <cell r="F466">
            <v>16650330</v>
          </cell>
          <cell r="G466" t="str">
            <v>Papelera sistema doble</v>
          </cell>
        </row>
        <row r="467">
          <cell r="A467" t="str">
            <v>Papelera sistema doble</v>
          </cell>
          <cell r="B467" t="str">
            <v>MEEO</v>
          </cell>
          <cell r="C467">
            <v>44080</v>
          </cell>
          <cell r="D467">
            <v>47688</v>
          </cell>
          <cell r="E467" t="str">
            <v>ME5</v>
          </cell>
          <cell r="F467">
            <v>16650331</v>
          </cell>
          <cell r="G467" t="str">
            <v>Papelera sistema doble</v>
          </cell>
        </row>
        <row r="468">
          <cell r="A468" t="str">
            <v>Biblioteca de 1.00</v>
          </cell>
          <cell r="B468" t="str">
            <v>MEEO</v>
          </cell>
          <cell r="C468">
            <v>324800</v>
          </cell>
          <cell r="D468">
            <v>351352</v>
          </cell>
          <cell r="E468" t="str">
            <v>ME5</v>
          </cell>
          <cell r="F468">
            <v>16650332</v>
          </cell>
          <cell r="G468" t="str">
            <v>Biblioteca de 1.00</v>
          </cell>
        </row>
        <row r="469">
          <cell r="A469" t="str">
            <v>Mueble especial archivo</v>
          </cell>
          <cell r="B469" t="str">
            <v>MEEO</v>
          </cell>
          <cell r="C469">
            <v>254040</v>
          </cell>
          <cell r="D469">
            <v>274806</v>
          </cell>
          <cell r="E469" t="str">
            <v>ME5</v>
          </cell>
          <cell r="F469">
            <v>16650333</v>
          </cell>
          <cell r="G469" t="str">
            <v>Mueble especial archivo</v>
          </cell>
        </row>
        <row r="470">
          <cell r="A470" t="str">
            <v>Mueble especial archivo</v>
          </cell>
          <cell r="B470" t="str">
            <v>MEEO</v>
          </cell>
          <cell r="C470">
            <v>254040</v>
          </cell>
          <cell r="D470">
            <v>274806</v>
          </cell>
          <cell r="E470" t="str">
            <v>ME5</v>
          </cell>
          <cell r="F470">
            <v>16650334</v>
          </cell>
          <cell r="G470" t="str">
            <v>Mueble especial archivo</v>
          </cell>
        </row>
        <row r="471">
          <cell r="A471" t="str">
            <v>Porta teclado</v>
          </cell>
          <cell r="B471" t="str">
            <v>MEEO</v>
          </cell>
          <cell r="C471">
            <v>82360</v>
          </cell>
          <cell r="D471">
            <v>89082</v>
          </cell>
          <cell r="E471" t="str">
            <v>ME5</v>
          </cell>
          <cell r="F471">
            <v>16650335</v>
          </cell>
          <cell r="G471" t="str">
            <v>Porta teclado</v>
          </cell>
        </row>
        <row r="472">
          <cell r="A472" t="str">
            <v>Porta teclado</v>
          </cell>
          <cell r="B472" t="str">
            <v>MEEO</v>
          </cell>
          <cell r="C472">
            <v>82360</v>
          </cell>
          <cell r="D472">
            <v>89082</v>
          </cell>
          <cell r="E472" t="str">
            <v>ME5</v>
          </cell>
          <cell r="F472">
            <v>16650336</v>
          </cell>
          <cell r="G472" t="str">
            <v>Porta teclado</v>
          </cell>
        </row>
        <row r="473">
          <cell r="A473" t="str">
            <v>Porta teclado</v>
          </cell>
          <cell r="B473" t="str">
            <v>MEEO</v>
          </cell>
          <cell r="C473">
            <v>82360</v>
          </cell>
          <cell r="D473">
            <v>89082</v>
          </cell>
          <cell r="E473" t="str">
            <v>ME5</v>
          </cell>
          <cell r="F473">
            <v>16650337</v>
          </cell>
          <cell r="G473" t="str">
            <v>Porta teclado</v>
          </cell>
        </row>
        <row r="474">
          <cell r="A474" t="str">
            <v>Porta teclado</v>
          </cell>
          <cell r="B474" t="str">
            <v>MEEO</v>
          </cell>
          <cell r="C474">
            <v>82360</v>
          </cell>
          <cell r="D474">
            <v>89082</v>
          </cell>
          <cell r="E474" t="str">
            <v>ME5</v>
          </cell>
          <cell r="F474">
            <v>16650338</v>
          </cell>
          <cell r="G474" t="str">
            <v>Porta teclado</v>
          </cell>
        </row>
        <row r="475">
          <cell r="A475" t="str">
            <v>Porta teclado</v>
          </cell>
          <cell r="B475" t="str">
            <v>MEEO</v>
          </cell>
          <cell r="C475">
            <v>82360</v>
          </cell>
          <cell r="D475">
            <v>89082</v>
          </cell>
          <cell r="E475" t="str">
            <v>ME5</v>
          </cell>
          <cell r="F475">
            <v>16650339</v>
          </cell>
          <cell r="G475" t="str">
            <v>Porta teclado</v>
          </cell>
        </row>
        <row r="476">
          <cell r="A476" t="str">
            <v>Gato cierra puerta</v>
          </cell>
          <cell r="B476" t="str">
            <v>MEEO</v>
          </cell>
          <cell r="C476">
            <v>203000</v>
          </cell>
          <cell r="D476">
            <v>219589</v>
          </cell>
          <cell r="E476" t="str">
            <v>OME5</v>
          </cell>
          <cell r="F476">
            <v>16650340</v>
          </cell>
          <cell r="G476" t="str">
            <v>Gato cierra puerta</v>
          </cell>
        </row>
        <row r="477">
          <cell r="A477" t="str">
            <v>Mueble herramienta</v>
          </cell>
          <cell r="B477" t="str">
            <v>MEEO</v>
          </cell>
          <cell r="C477">
            <v>310880</v>
          </cell>
          <cell r="D477">
            <v>336291</v>
          </cell>
          <cell r="E477" t="str">
            <v>ME5</v>
          </cell>
          <cell r="F477">
            <v>16650341</v>
          </cell>
          <cell r="G477" t="str">
            <v>Mueble herramienta</v>
          </cell>
        </row>
        <row r="478">
          <cell r="A478" t="str">
            <v>Caneca doble</v>
          </cell>
          <cell r="B478" t="str">
            <v>MEEO</v>
          </cell>
          <cell r="C478">
            <v>67280</v>
          </cell>
          <cell r="D478">
            <v>72776</v>
          </cell>
          <cell r="E478" t="str">
            <v>ME5</v>
          </cell>
          <cell r="F478">
            <v>16650342</v>
          </cell>
          <cell r="G478" t="str">
            <v>Caneca doble</v>
          </cell>
        </row>
        <row r="479">
          <cell r="A479" t="str">
            <v>Caneca doble</v>
          </cell>
          <cell r="B479" t="str">
            <v>MEEO</v>
          </cell>
          <cell r="C479">
            <v>67280</v>
          </cell>
          <cell r="D479">
            <v>72776</v>
          </cell>
          <cell r="E479" t="str">
            <v>ME5</v>
          </cell>
          <cell r="F479">
            <v>16650343</v>
          </cell>
          <cell r="G479" t="str">
            <v>Caneca doble</v>
          </cell>
        </row>
        <row r="480">
          <cell r="A480" t="str">
            <v>Minipersiana 46.9x1.00</v>
          </cell>
          <cell r="B480" t="str">
            <v>MEEO</v>
          </cell>
          <cell r="C480">
            <v>81200</v>
          </cell>
          <cell r="D480">
            <v>87832</v>
          </cell>
          <cell r="E480" t="str">
            <v>ME5</v>
          </cell>
          <cell r="F480">
            <v>16650344</v>
          </cell>
          <cell r="G480" t="e">
            <v>#N/A</v>
          </cell>
        </row>
        <row r="481">
          <cell r="A481" t="str">
            <v>Minipersiana 82.4x1.115</v>
          </cell>
          <cell r="B481" t="str">
            <v>MEEO</v>
          </cell>
          <cell r="C481">
            <v>92800</v>
          </cell>
          <cell r="D481">
            <v>100381</v>
          </cell>
          <cell r="E481" t="str">
            <v>ME5</v>
          </cell>
          <cell r="F481">
            <v>16650345</v>
          </cell>
          <cell r="G481" t="e">
            <v>#N/A</v>
          </cell>
        </row>
        <row r="482">
          <cell r="A482" t="str">
            <v>Minipersiana 82.4x1.115</v>
          </cell>
          <cell r="B482" t="str">
            <v>MEEO</v>
          </cell>
          <cell r="C482">
            <v>92800</v>
          </cell>
          <cell r="D482">
            <v>100381</v>
          </cell>
          <cell r="E482" t="str">
            <v>ME5</v>
          </cell>
          <cell r="F482">
            <v>16650346</v>
          </cell>
          <cell r="G482" t="e">
            <v>#N/A</v>
          </cell>
        </row>
        <row r="483">
          <cell r="A483" t="str">
            <v>Minipersiana 61.9x1.115</v>
          </cell>
          <cell r="B483" t="str">
            <v>MEEO</v>
          </cell>
          <cell r="C483">
            <v>84680</v>
          </cell>
          <cell r="D483">
            <v>91595</v>
          </cell>
          <cell r="E483" t="str">
            <v>ME5</v>
          </cell>
          <cell r="F483">
            <v>16650347</v>
          </cell>
          <cell r="G483" t="e">
            <v>#N/A</v>
          </cell>
          <cell r="H483">
            <v>1</v>
          </cell>
        </row>
        <row r="484">
          <cell r="A484" t="str">
            <v>Minipersiana 67.4x1.115</v>
          </cell>
          <cell r="B484" t="str">
            <v>MEEO</v>
          </cell>
          <cell r="C484">
            <v>84680</v>
          </cell>
          <cell r="D484">
            <v>91595</v>
          </cell>
          <cell r="E484" t="str">
            <v>ME5</v>
          </cell>
          <cell r="F484">
            <v>16650348</v>
          </cell>
          <cell r="G484" t="e">
            <v>#N/A</v>
          </cell>
        </row>
        <row r="485">
          <cell r="A485" t="str">
            <v>Minipersiana 67.4x1.115</v>
          </cell>
          <cell r="B485" t="str">
            <v>MEEO</v>
          </cell>
          <cell r="C485">
            <v>84680</v>
          </cell>
          <cell r="D485">
            <v>91595</v>
          </cell>
          <cell r="E485" t="str">
            <v>ME5</v>
          </cell>
          <cell r="F485">
            <v>16650349</v>
          </cell>
          <cell r="G485" t="e">
            <v>#N/A</v>
          </cell>
        </row>
        <row r="486">
          <cell r="A486" t="str">
            <v>Minipersiana 67.4x1.115</v>
          </cell>
          <cell r="B486" t="str">
            <v>MEEO</v>
          </cell>
          <cell r="C486">
            <v>84680</v>
          </cell>
          <cell r="D486">
            <v>91595</v>
          </cell>
          <cell r="E486" t="str">
            <v>ME5</v>
          </cell>
          <cell r="F486">
            <v>16650350</v>
          </cell>
          <cell r="G486" t="e">
            <v>#N/A</v>
          </cell>
        </row>
        <row r="487">
          <cell r="A487" t="str">
            <v>Minipersiana 67.4x1.115</v>
          </cell>
          <cell r="B487" t="str">
            <v>MEEO</v>
          </cell>
          <cell r="C487">
            <v>84680</v>
          </cell>
          <cell r="D487">
            <v>91595</v>
          </cell>
          <cell r="E487" t="str">
            <v>ME5</v>
          </cell>
          <cell r="F487">
            <v>16650351</v>
          </cell>
          <cell r="G487" t="e">
            <v>#N/A</v>
          </cell>
        </row>
        <row r="488">
          <cell r="A488" t="str">
            <v>Minipersiana 67.4x1.115</v>
          </cell>
          <cell r="B488" t="str">
            <v>MEEO</v>
          </cell>
          <cell r="C488">
            <v>84680</v>
          </cell>
          <cell r="D488">
            <v>91595</v>
          </cell>
          <cell r="E488" t="str">
            <v>ME5</v>
          </cell>
          <cell r="F488">
            <v>16650352</v>
          </cell>
          <cell r="G488" t="e">
            <v>#N/A</v>
          </cell>
        </row>
        <row r="489">
          <cell r="A489" t="str">
            <v>Minipersiana 52.4x1.115</v>
          </cell>
          <cell r="B489" t="str">
            <v>MEEO</v>
          </cell>
          <cell r="C489">
            <v>84680</v>
          </cell>
          <cell r="D489">
            <v>91595</v>
          </cell>
          <cell r="E489" t="str">
            <v>ME5</v>
          </cell>
          <cell r="F489">
            <v>16650353</v>
          </cell>
          <cell r="G489" t="e">
            <v>#N/A</v>
          </cell>
        </row>
        <row r="490">
          <cell r="A490" t="str">
            <v>Minipersiana 52.4x1.115</v>
          </cell>
          <cell r="B490" t="str">
            <v>MEEO</v>
          </cell>
          <cell r="C490">
            <v>84680</v>
          </cell>
          <cell r="D490">
            <v>91595</v>
          </cell>
          <cell r="E490" t="str">
            <v>ME5</v>
          </cell>
          <cell r="F490">
            <v>16650354</v>
          </cell>
          <cell r="G490" t="e">
            <v>#N/A</v>
          </cell>
        </row>
        <row r="491">
          <cell r="A491" t="str">
            <v xml:space="preserve">Mueble especial </v>
          </cell>
          <cell r="B491" t="str">
            <v>MEEO</v>
          </cell>
          <cell r="C491">
            <v>508080</v>
          </cell>
          <cell r="D491">
            <v>549612</v>
          </cell>
          <cell r="E491" t="str">
            <v>ME5</v>
          </cell>
          <cell r="F491">
            <v>16650355</v>
          </cell>
          <cell r="G491" t="str">
            <v xml:space="preserve">Mueble especial </v>
          </cell>
        </row>
        <row r="492">
          <cell r="A492" t="str">
            <v>Archivo 4*4 full ext.</v>
          </cell>
          <cell r="B492" t="str">
            <v>MEEO</v>
          </cell>
          <cell r="C492">
            <v>596240</v>
          </cell>
          <cell r="D492">
            <v>644974</v>
          </cell>
          <cell r="E492" t="str">
            <v>ME5</v>
          </cell>
          <cell r="F492">
            <v>16650356</v>
          </cell>
          <cell r="G492" t="str">
            <v>Archivo 4*4 full ext.</v>
          </cell>
        </row>
        <row r="493">
          <cell r="A493" t="str">
            <v>Archivo 4*4 full ext.</v>
          </cell>
          <cell r="B493" t="str">
            <v>MEEO</v>
          </cell>
          <cell r="C493">
            <v>596240</v>
          </cell>
          <cell r="D493">
            <v>644974</v>
          </cell>
          <cell r="E493" t="str">
            <v>ME5</v>
          </cell>
          <cell r="F493">
            <v>16650357</v>
          </cell>
          <cell r="G493" t="str">
            <v>Archivo 4*4 full ext.</v>
          </cell>
        </row>
        <row r="494">
          <cell r="A494" t="str">
            <v>Minipersiana 61.9*1.00</v>
          </cell>
          <cell r="B494" t="str">
            <v>MEEO</v>
          </cell>
          <cell r="C494">
            <v>81200</v>
          </cell>
          <cell r="D494">
            <v>87832</v>
          </cell>
          <cell r="E494" t="str">
            <v>ME5</v>
          </cell>
          <cell r="F494">
            <v>16650358</v>
          </cell>
          <cell r="G494" t="str">
            <v>Minipersiana 61.9*1.00</v>
          </cell>
        </row>
        <row r="495">
          <cell r="A495" t="str">
            <v>Minipersiana 69.4*1.115</v>
          </cell>
          <cell r="B495" t="str">
            <v>MEEO</v>
          </cell>
          <cell r="C495">
            <v>84680</v>
          </cell>
          <cell r="D495">
            <v>91595</v>
          </cell>
          <cell r="E495" t="str">
            <v>ME5</v>
          </cell>
          <cell r="F495">
            <v>16650359</v>
          </cell>
          <cell r="G495" t="str">
            <v>Minipersiana 69.4*1.115</v>
          </cell>
        </row>
        <row r="496">
          <cell r="A496" t="str">
            <v>Minipersiana 169.9*1.770</v>
          </cell>
          <cell r="B496" t="str">
            <v>MEEO</v>
          </cell>
          <cell r="C496">
            <v>219240</v>
          </cell>
          <cell r="D496">
            <v>237156</v>
          </cell>
          <cell r="E496" t="str">
            <v>ME5</v>
          </cell>
          <cell r="F496">
            <v>16650360</v>
          </cell>
          <cell r="G496" t="str">
            <v>Minipersiana 169.9*1.770</v>
          </cell>
        </row>
        <row r="497">
          <cell r="A497" t="str">
            <v>Minipersiana 169.9*1.770</v>
          </cell>
          <cell r="B497" t="str">
            <v>MEEO</v>
          </cell>
          <cell r="C497">
            <v>219240</v>
          </cell>
          <cell r="D497">
            <v>237156</v>
          </cell>
          <cell r="E497" t="str">
            <v>ME5</v>
          </cell>
          <cell r="F497">
            <v>16650361</v>
          </cell>
          <cell r="G497" t="str">
            <v>Minipersiana 169.9*1.770</v>
          </cell>
        </row>
        <row r="498">
          <cell r="A498" t="str">
            <v>Basurera</v>
          </cell>
          <cell r="B498" t="str">
            <v>MEEO</v>
          </cell>
          <cell r="C498">
            <v>33640</v>
          </cell>
          <cell r="D498">
            <v>36391</v>
          </cell>
          <cell r="E498" t="str">
            <v>ME5</v>
          </cell>
          <cell r="F498">
            <v>16650362</v>
          </cell>
          <cell r="G498" t="str">
            <v>Basurera</v>
          </cell>
        </row>
        <row r="499">
          <cell r="A499" t="str">
            <v>Basurera</v>
          </cell>
          <cell r="B499" t="str">
            <v>MEEO</v>
          </cell>
          <cell r="C499">
            <v>33640</v>
          </cell>
          <cell r="D499">
            <v>36391</v>
          </cell>
          <cell r="E499" t="str">
            <v>ME5</v>
          </cell>
          <cell r="F499">
            <v>16650363</v>
          </cell>
          <cell r="G499" t="str">
            <v>Basurera</v>
          </cell>
        </row>
        <row r="500">
          <cell r="A500" t="str">
            <v>Basurera</v>
          </cell>
          <cell r="B500" t="str">
            <v>MEEO</v>
          </cell>
          <cell r="C500">
            <v>33640</v>
          </cell>
          <cell r="D500">
            <v>36391</v>
          </cell>
          <cell r="E500" t="str">
            <v>ME5</v>
          </cell>
          <cell r="F500">
            <v>16650364</v>
          </cell>
          <cell r="G500" t="str">
            <v>Basurera</v>
          </cell>
        </row>
        <row r="501">
          <cell r="A501" t="str">
            <v>Basurera</v>
          </cell>
          <cell r="B501" t="str">
            <v>MEEO</v>
          </cell>
          <cell r="C501">
            <v>33640</v>
          </cell>
          <cell r="D501">
            <v>36391</v>
          </cell>
          <cell r="E501" t="str">
            <v>ME5</v>
          </cell>
          <cell r="F501">
            <v>16650365</v>
          </cell>
          <cell r="G501" t="str">
            <v>Basurera</v>
          </cell>
        </row>
        <row r="502">
          <cell r="A502" t="str">
            <v>Basurera</v>
          </cell>
          <cell r="B502" t="str">
            <v>MEEO</v>
          </cell>
          <cell r="C502">
            <v>33640</v>
          </cell>
          <cell r="D502">
            <v>36391</v>
          </cell>
          <cell r="E502" t="str">
            <v>ME5</v>
          </cell>
          <cell r="F502">
            <v>16650366</v>
          </cell>
          <cell r="G502" t="str">
            <v>Basurera</v>
          </cell>
        </row>
        <row r="503">
          <cell r="A503" t="str">
            <v>Basurera</v>
          </cell>
          <cell r="B503" t="str">
            <v>MEEO</v>
          </cell>
          <cell r="C503">
            <v>33640</v>
          </cell>
          <cell r="D503">
            <v>36391</v>
          </cell>
          <cell r="E503" t="str">
            <v>ME5</v>
          </cell>
          <cell r="F503">
            <v>16650367</v>
          </cell>
          <cell r="G503" t="str">
            <v>Basurera</v>
          </cell>
        </row>
        <row r="504">
          <cell r="A504" t="str">
            <v>Gabinete oficio de 0.90</v>
          </cell>
          <cell r="B504" t="str">
            <v>MEEO</v>
          </cell>
          <cell r="C504">
            <v>196040</v>
          </cell>
          <cell r="D504">
            <v>212069</v>
          </cell>
          <cell r="E504" t="str">
            <v>ME5</v>
          </cell>
          <cell r="F504">
            <v>16650368</v>
          </cell>
          <cell r="G504" t="str">
            <v>Gabinete oficio de 0.90</v>
          </cell>
        </row>
        <row r="505">
          <cell r="A505" t="str">
            <v>Gabinete oficio de 0.90</v>
          </cell>
          <cell r="B505" t="str">
            <v>MEEO</v>
          </cell>
          <cell r="C505">
            <v>196040</v>
          </cell>
          <cell r="D505">
            <v>212069</v>
          </cell>
          <cell r="E505" t="str">
            <v>ME5</v>
          </cell>
          <cell r="F505">
            <v>16650369</v>
          </cell>
          <cell r="G505" t="str">
            <v>Gabinete oficio de 0.90</v>
          </cell>
        </row>
        <row r="506">
          <cell r="A506" t="str">
            <v>Archivo 4*4 full ext.</v>
          </cell>
          <cell r="B506" t="str">
            <v>MEEO</v>
          </cell>
          <cell r="C506">
            <v>596240</v>
          </cell>
          <cell r="D506">
            <v>644974</v>
          </cell>
          <cell r="E506" t="str">
            <v>ME5</v>
          </cell>
          <cell r="F506">
            <v>16650370</v>
          </cell>
          <cell r="G506" t="str">
            <v>Archivo 4*4 full ext.</v>
          </cell>
        </row>
        <row r="507">
          <cell r="A507" t="str">
            <v>Archivo 4*4 full ext.</v>
          </cell>
          <cell r="B507" t="str">
            <v>MEEO</v>
          </cell>
          <cell r="C507">
            <v>596240</v>
          </cell>
          <cell r="D507">
            <v>644974</v>
          </cell>
          <cell r="E507" t="str">
            <v>ME5</v>
          </cell>
          <cell r="F507">
            <v>16650371</v>
          </cell>
          <cell r="G507" t="str">
            <v>Archivo 4*4 full ext.</v>
          </cell>
        </row>
        <row r="508">
          <cell r="A508" t="str">
            <v>Camara sony mavica MVC FD100</v>
          </cell>
          <cell r="B508" t="str">
            <v>MEEO</v>
          </cell>
          <cell r="C508">
            <v>1369000</v>
          </cell>
          <cell r="D508">
            <v>834531</v>
          </cell>
          <cell r="E508" t="str">
            <v>OME5</v>
          </cell>
          <cell r="F508">
            <v>16650372</v>
          </cell>
          <cell r="G508" t="str">
            <v>Camara sony mavica MVC FD100</v>
          </cell>
        </row>
        <row r="509">
          <cell r="A509" t="str">
            <v>Nevera centrales</v>
          </cell>
          <cell r="B509" t="str">
            <v>MEEO</v>
          </cell>
          <cell r="C509">
            <v>557999</v>
          </cell>
          <cell r="D509">
            <v>571873</v>
          </cell>
          <cell r="E509" t="str">
            <v>OME5</v>
          </cell>
          <cell r="F509">
            <v>16650373</v>
          </cell>
          <cell r="G509" t="str">
            <v>Nevera centrales</v>
          </cell>
        </row>
        <row r="510">
          <cell r="A510" t="str">
            <v>Estufa sobremesa</v>
          </cell>
          <cell r="B510" t="str">
            <v>MEEO</v>
          </cell>
          <cell r="C510">
            <v>64999</v>
          </cell>
          <cell r="D510">
            <v>1592</v>
          </cell>
          <cell r="E510" t="str">
            <v>OME5</v>
          </cell>
          <cell r="F510">
            <v>16650374</v>
          </cell>
          <cell r="G510" t="str">
            <v>Estufa sobremesa</v>
          </cell>
        </row>
        <row r="511">
          <cell r="A511" t="str">
            <v>Cámara aprix</v>
          </cell>
          <cell r="B511" t="str">
            <v>MEEO</v>
          </cell>
          <cell r="C511">
            <v>210000</v>
          </cell>
          <cell r="D511">
            <v>33675</v>
          </cell>
          <cell r="E511" t="str">
            <v>OME5</v>
          </cell>
          <cell r="F511">
            <v>16650375</v>
          </cell>
          <cell r="G511" t="str">
            <v>Cámara aprix</v>
          </cell>
        </row>
        <row r="512">
          <cell r="A512" t="str">
            <v>Cámara aprix</v>
          </cell>
          <cell r="B512" t="str">
            <v>MEEO</v>
          </cell>
          <cell r="C512">
            <v>210000</v>
          </cell>
          <cell r="D512">
            <v>33675</v>
          </cell>
          <cell r="E512" t="str">
            <v>OME5</v>
          </cell>
          <cell r="F512">
            <v>16650376</v>
          </cell>
          <cell r="G512" t="str">
            <v>Cámara aprix</v>
          </cell>
        </row>
        <row r="513">
          <cell r="A513" t="str">
            <v>Cama Sandy de 1 x 1.90</v>
          </cell>
          <cell r="B513" t="str">
            <v>MEEO</v>
          </cell>
          <cell r="C513">
            <v>371412</v>
          </cell>
          <cell r="D513">
            <v>342638</v>
          </cell>
          <cell r="E513" t="str">
            <v>CAHU</v>
          </cell>
          <cell r="F513">
            <v>16650377</v>
          </cell>
          <cell r="G513" t="e">
            <v>#N/A</v>
          </cell>
        </row>
        <row r="514">
          <cell r="A514" t="str">
            <v>Cama Sandy de 1 x 1.90</v>
          </cell>
          <cell r="B514" t="str">
            <v>MEEO</v>
          </cell>
          <cell r="C514">
            <v>371412</v>
          </cell>
          <cell r="D514">
            <v>342638</v>
          </cell>
          <cell r="E514" t="str">
            <v>CAHU</v>
          </cell>
          <cell r="F514">
            <v>16650378</v>
          </cell>
          <cell r="G514" t="e">
            <v>#N/A</v>
          </cell>
        </row>
        <row r="515">
          <cell r="A515" t="str">
            <v>Cama Sandy de 1 x 1.90</v>
          </cell>
          <cell r="B515" t="str">
            <v>MEEO</v>
          </cell>
          <cell r="C515">
            <v>371412</v>
          </cell>
          <cell r="D515">
            <v>342638</v>
          </cell>
          <cell r="E515" t="str">
            <v>CAHU</v>
          </cell>
          <cell r="F515">
            <v>16650379</v>
          </cell>
          <cell r="G515" t="e">
            <v>#N/A</v>
          </cell>
        </row>
        <row r="516">
          <cell r="A516" t="str">
            <v>Peinador Ref. 006</v>
          </cell>
          <cell r="B516" t="str">
            <v>MEEO</v>
          </cell>
          <cell r="C516">
            <v>300789</v>
          </cell>
          <cell r="D516">
            <v>277489</v>
          </cell>
          <cell r="E516" t="str">
            <v>CAHU</v>
          </cell>
          <cell r="F516">
            <v>16650380</v>
          </cell>
          <cell r="G516" t="e">
            <v>#N/A</v>
          </cell>
        </row>
        <row r="517">
          <cell r="A517" t="str">
            <v>Peinador Ref. 006</v>
          </cell>
          <cell r="B517" t="str">
            <v>MEEO</v>
          </cell>
          <cell r="C517">
            <v>300789</v>
          </cell>
          <cell r="D517">
            <v>277489</v>
          </cell>
          <cell r="E517" t="str">
            <v>CAHU</v>
          </cell>
          <cell r="F517">
            <v>16650381</v>
          </cell>
          <cell r="G517" t="e">
            <v>#N/A</v>
          </cell>
        </row>
        <row r="518">
          <cell r="A518" t="str">
            <v>Peinador Ref. 006</v>
          </cell>
          <cell r="B518" t="str">
            <v>MEEO</v>
          </cell>
          <cell r="C518">
            <v>300789</v>
          </cell>
          <cell r="D518">
            <v>277489</v>
          </cell>
          <cell r="E518" t="str">
            <v>CAHU</v>
          </cell>
          <cell r="F518">
            <v>16650382</v>
          </cell>
          <cell r="G518" t="e">
            <v>#N/A</v>
          </cell>
        </row>
        <row r="519">
          <cell r="A519" t="str">
            <v>Nochero Ref. 006</v>
          </cell>
          <cell r="B519" t="str">
            <v>MEEO</v>
          </cell>
          <cell r="C519">
            <v>116793</v>
          </cell>
          <cell r="D519">
            <v>107743</v>
          </cell>
          <cell r="E519" t="str">
            <v>CAHU</v>
          </cell>
          <cell r="F519">
            <v>16650383</v>
          </cell>
          <cell r="G519" t="e">
            <v>#N/A</v>
          </cell>
        </row>
        <row r="520">
          <cell r="A520" t="str">
            <v>Nochero Ref. 006</v>
          </cell>
          <cell r="B520" t="str">
            <v>MEEO</v>
          </cell>
          <cell r="C520">
            <v>116793</v>
          </cell>
          <cell r="D520">
            <v>107743</v>
          </cell>
          <cell r="E520" t="str">
            <v>CAHU</v>
          </cell>
          <cell r="F520">
            <v>16650384</v>
          </cell>
          <cell r="G520" t="e">
            <v>#N/A</v>
          </cell>
        </row>
        <row r="521">
          <cell r="A521" t="str">
            <v>Nochero Ref. 006</v>
          </cell>
          <cell r="B521" t="str">
            <v>MEEO</v>
          </cell>
          <cell r="C521">
            <v>116793</v>
          </cell>
          <cell r="D521">
            <v>107743</v>
          </cell>
          <cell r="E521" t="str">
            <v>CAHU</v>
          </cell>
          <cell r="F521">
            <v>16650385</v>
          </cell>
          <cell r="G521" t="e">
            <v>#N/A</v>
          </cell>
        </row>
        <row r="522">
          <cell r="A522" t="str">
            <v>Marco espejo Ref. 006</v>
          </cell>
          <cell r="B522" t="str">
            <v>MEEO</v>
          </cell>
          <cell r="C522">
            <v>90858</v>
          </cell>
          <cell r="D522">
            <v>83819</v>
          </cell>
          <cell r="E522" t="str">
            <v>CAHU</v>
          </cell>
          <cell r="F522">
            <v>16650386</v>
          </cell>
          <cell r="G522" t="e">
            <v>#N/A</v>
          </cell>
        </row>
        <row r="523">
          <cell r="A523" t="str">
            <v>Marco espejo Ref. 006</v>
          </cell>
          <cell r="B523" t="str">
            <v>MEEO</v>
          </cell>
          <cell r="C523">
            <v>90858</v>
          </cell>
          <cell r="D523">
            <v>83819</v>
          </cell>
          <cell r="E523" t="str">
            <v>CAHU</v>
          </cell>
          <cell r="F523">
            <v>16650387</v>
          </cell>
          <cell r="G523" t="e">
            <v>#N/A</v>
          </cell>
        </row>
        <row r="524">
          <cell r="A524" t="str">
            <v>Marco espejo Ref. 006</v>
          </cell>
          <cell r="B524" t="str">
            <v>MEEO</v>
          </cell>
          <cell r="C524">
            <v>90858</v>
          </cell>
          <cell r="D524">
            <v>83819</v>
          </cell>
          <cell r="E524" t="str">
            <v>CAHU</v>
          </cell>
          <cell r="F524">
            <v>16650388</v>
          </cell>
          <cell r="G524" t="e">
            <v>#N/A</v>
          </cell>
        </row>
        <row r="525">
          <cell r="A525" t="str">
            <v>Butaco Verónica</v>
          </cell>
          <cell r="B525" t="str">
            <v>MEEO</v>
          </cell>
          <cell r="C525">
            <v>63384</v>
          </cell>
          <cell r="D525">
            <v>58474</v>
          </cell>
          <cell r="E525" t="str">
            <v>CAHU</v>
          </cell>
          <cell r="F525">
            <v>16650389</v>
          </cell>
          <cell r="G525" t="e">
            <v>#N/A</v>
          </cell>
        </row>
        <row r="526">
          <cell r="A526" t="str">
            <v>Butaco Verónica</v>
          </cell>
          <cell r="B526" t="str">
            <v>MEEO</v>
          </cell>
          <cell r="C526">
            <v>63384</v>
          </cell>
          <cell r="D526">
            <v>58474</v>
          </cell>
          <cell r="E526" t="str">
            <v>CAHU</v>
          </cell>
          <cell r="F526">
            <v>16650390</v>
          </cell>
          <cell r="G526" t="e">
            <v>#N/A</v>
          </cell>
        </row>
        <row r="527">
          <cell r="A527" t="str">
            <v>Butaco Verónica</v>
          </cell>
          <cell r="B527" t="str">
            <v>MEEO</v>
          </cell>
          <cell r="C527">
            <v>63384</v>
          </cell>
          <cell r="D527">
            <v>58474</v>
          </cell>
          <cell r="E527" t="str">
            <v>CAHU</v>
          </cell>
          <cell r="F527">
            <v>16650391</v>
          </cell>
          <cell r="G527" t="e">
            <v>#N/A</v>
          </cell>
        </row>
        <row r="528">
          <cell r="A528" t="str">
            <v>Silla comedor 0158</v>
          </cell>
          <cell r="B528" t="str">
            <v>MEEO</v>
          </cell>
          <cell r="C528">
            <v>192261</v>
          </cell>
          <cell r="D528">
            <v>177369</v>
          </cell>
          <cell r="E528" t="str">
            <v>CAHU</v>
          </cell>
          <cell r="F528">
            <v>16650392</v>
          </cell>
          <cell r="G528" t="e">
            <v>#N/A</v>
          </cell>
        </row>
        <row r="529">
          <cell r="A529" t="str">
            <v>Silla comedor 0158</v>
          </cell>
          <cell r="B529" t="str">
            <v>MEEO</v>
          </cell>
          <cell r="C529">
            <v>192261</v>
          </cell>
          <cell r="D529">
            <v>177369</v>
          </cell>
          <cell r="E529" t="str">
            <v>CAHU</v>
          </cell>
          <cell r="F529">
            <v>16650393</v>
          </cell>
          <cell r="G529" t="e">
            <v>#N/A</v>
          </cell>
        </row>
        <row r="530">
          <cell r="A530" t="str">
            <v>Silla comedor 0158</v>
          </cell>
          <cell r="B530" t="str">
            <v>MEEO</v>
          </cell>
          <cell r="C530">
            <v>192261</v>
          </cell>
          <cell r="D530">
            <v>177369</v>
          </cell>
          <cell r="E530" t="str">
            <v>CAHU</v>
          </cell>
          <cell r="F530">
            <v>16650394</v>
          </cell>
          <cell r="G530" t="e">
            <v>#N/A</v>
          </cell>
        </row>
        <row r="531">
          <cell r="A531" t="str">
            <v>Silla comedor 0158</v>
          </cell>
          <cell r="B531" t="str">
            <v>MEEO</v>
          </cell>
          <cell r="C531">
            <v>192261</v>
          </cell>
          <cell r="D531">
            <v>177369</v>
          </cell>
          <cell r="E531" t="str">
            <v>CAHU</v>
          </cell>
          <cell r="F531">
            <v>16650395</v>
          </cell>
          <cell r="G531" t="e">
            <v>#N/A</v>
          </cell>
        </row>
        <row r="532">
          <cell r="A532" t="str">
            <v>Silla comedor 0158</v>
          </cell>
          <cell r="B532" t="str">
            <v>MEEO</v>
          </cell>
          <cell r="C532">
            <v>192261</v>
          </cell>
          <cell r="D532">
            <v>177369</v>
          </cell>
          <cell r="E532" t="str">
            <v>CAHU</v>
          </cell>
          <cell r="F532">
            <v>16650396</v>
          </cell>
          <cell r="G532" t="e">
            <v>#N/A</v>
          </cell>
        </row>
        <row r="533">
          <cell r="A533" t="str">
            <v>Silla comedor 0158</v>
          </cell>
          <cell r="B533" t="str">
            <v>MEEO</v>
          </cell>
          <cell r="C533">
            <v>192261</v>
          </cell>
          <cell r="D533">
            <v>177369</v>
          </cell>
          <cell r="E533" t="str">
            <v>CAHU</v>
          </cell>
          <cell r="F533">
            <v>16650397</v>
          </cell>
          <cell r="G533" t="e">
            <v>#N/A</v>
          </cell>
        </row>
        <row r="534">
          <cell r="A534" t="str">
            <v>Base comedor Filipo de 6 puest</v>
          </cell>
          <cell r="B534" t="str">
            <v>MEEO</v>
          </cell>
          <cell r="C534">
            <v>192375</v>
          </cell>
          <cell r="D534">
            <v>177474</v>
          </cell>
          <cell r="E534" t="str">
            <v>CAHU</v>
          </cell>
          <cell r="F534">
            <v>16650398</v>
          </cell>
          <cell r="G534" t="e">
            <v>#N/A</v>
          </cell>
        </row>
        <row r="535">
          <cell r="A535" t="str">
            <v>Cubierta Filipo</v>
          </cell>
          <cell r="B535" t="str">
            <v>MEEO</v>
          </cell>
          <cell r="C535">
            <v>202692</v>
          </cell>
          <cell r="D535">
            <v>186991</v>
          </cell>
          <cell r="E535" t="str">
            <v>CAHU</v>
          </cell>
          <cell r="F535">
            <v>16650399</v>
          </cell>
          <cell r="G535" t="e">
            <v>#N/A</v>
          </cell>
        </row>
        <row r="536">
          <cell r="A536" t="str">
            <v>Cama Ref. 0042 de 1.60 x 1.90</v>
          </cell>
          <cell r="B536" t="str">
            <v>MEEO</v>
          </cell>
          <cell r="C536">
            <v>823935</v>
          </cell>
          <cell r="D536">
            <v>760111</v>
          </cell>
          <cell r="E536" t="str">
            <v>CAHU</v>
          </cell>
          <cell r="F536">
            <v>16650400</v>
          </cell>
          <cell r="G536" t="e">
            <v>#N/A</v>
          </cell>
        </row>
        <row r="537">
          <cell r="A537" t="str">
            <v>Nochero Ref. 032</v>
          </cell>
          <cell r="B537" t="str">
            <v>MEEO</v>
          </cell>
          <cell r="C537">
            <v>163590</v>
          </cell>
          <cell r="D537">
            <v>150918</v>
          </cell>
          <cell r="E537" t="str">
            <v>CAHU</v>
          </cell>
          <cell r="F537">
            <v>16650401</v>
          </cell>
          <cell r="G537" t="e">
            <v>#N/A</v>
          </cell>
        </row>
        <row r="538">
          <cell r="A538" t="str">
            <v>Nochero Ref. 032</v>
          </cell>
          <cell r="B538" t="str">
            <v>MEEO</v>
          </cell>
          <cell r="C538">
            <v>163590</v>
          </cell>
          <cell r="D538">
            <v>150918</v>
          </cell>
          <cell r="E538" t="str">
            <v>CAHU</v>
          </cell>
          <cell r="F538">
            <v>16650402</v>
          </cell>
          <cell r="G538" t="e">
            <v>#N/A</v>
          </cell>
        </row>
        <row r="539">
          <cell r="A539" t="str">
            <v>Peinador Ref. 032</v>
          </cell>
          <cell r="B539" t="str">
            <v>MEEO</v>
          </cell>
          <cell r="C539">
            <v>346560</v>
          </cell>
          <cell r="D539">
            <v>319716</v>
          </cell>
          <cell r="E539" t="str">
            <v>CAHU</v>
          </cell>
          <cell r="F539">
            <v>16650403</v>
          </cell>
          <cell r="G539" t="e">
            <v>#N/A</v>
          </cell>
        </row>
        <row r="540">
          <cell r="A540" t="str">
            <v>Marco espejo Ref. 042</v>
          </cell>
          <cell r="B540" t="str">
            <v>MEEO</v>
          </cell>
          <cell r="C540">
            <v>117705</v>
          </cell>
          <cell r="D540">
            <v>108585</v>
          </cell>
          <cell r="E540" t="str">
            <v>CAHU</v>
          </cell>
          <cell r="F540">
            <v>16650404</v>
          </cell>
          <cell r="G540" t="e">
            <v>#N/A</v>
          </cell>
        </row>
        <row r="541">
          <cell r="A541" t="str">
            <v>Silla de peinador Barcelona</v>
          </cell>
          <cell r="B541" t="str">
            <v>MEEO</v>
          </cell>
          <cell r="C541">
            <v>112461</v>
          </cell>
          <cell r="D541">
            <v>103748</v>
          </cell>
          <cell r="E541" t="str">
            <v>CAHU</v>
          </cell>
          <cell r="F541">
            <v>16650405</v>
          </cell>
          <cell r="G541" t="e">
            <v>#N/A</v>
          </cell>
        </row>
        <row r="542">
          <cell r="A542" t="str">
            <v>Televisor Daewoo 20</v>
          </cell>
          <cell r="B542" t="str">
            <v>MEEO</v>
          </cell>
          <cell r="C542">
            <v>480000</v>
          </cell>
          <cell r="D542">
            <v>443134</v>
          </cell>
          <cell r="E542" t="str">
            <v>CAHU</v>
          </cell>
          <cell r="F542">
            <v>16650406</v>
          </cell>
          <cell r="G542" t="e">
            <v>#N/A</v>
          </cell>
        </row>
        <row r="543">
          <cell r="A543" t="str">
            <v>Colchón Relax ortopéd. 1 x 1.9</v>
          </cell>
          <cell r="B543" t="str">
            <v>MEEO</v>
          </cell>
          <cell r="C543">
            <v>290000</v>
          </cell>
          <cell r="D543">
            <v>267537</v>
          </cell>
          <cell r="E543" t="str">
            <v>CAHU</v>
          </cell>
          <cell r="F543">
            <v>16650407</v>
          </cell>
          <cell r="G543" t="e">
            <v>#N/A</v>
          </cell>
        </row>
        <row r="544">
          <cell r="A544" t="str">
            <v>Colchón Relax ortopéd. 1 x 1.9</v>
          </cell>
          <cell r="B544" t="str">
            <v>MEEO</v>
          </cell>
          <cell r="C544">
            <v>290000</v>
          </cell>
          <cell r="D544">
            <v>267537</v>
          </cell>
          <cell r="E544" t="str">
            <v>CAHU</v>
          </cell>
          <cell r="F544">
            <v>16650408</v>
          </cell>
          <cell r="G544" t="e">
            <v>#N/A</v>
          </cell>
        </row>
        <row r="545">
          <cell r="A545" t="str">
            <v>Colchón Relax ortopéd. 1 x 1.9</v>
          </cell>
          <cell r="B545" t="str">
            <v>MEEO</v>
          </cell>
          <cell r="C545">
            <v>290000</v>
          </cell>
          <cell r="D545">
            <v>267537</v>
          </cell>
          <cell r="E545" t="str">
            <v>CAHU</v>
          </cell>
          <cell r="F545">
            <v>16650409</v>
          </cell>
          <cell r="G545" t="e">
            <v>#N/A</v>
          </cell>
        </row>
        <row r="546">
          <cell r="A546" t="str">
            <v>Colchón Cliniflex 1.6 x 1.9 Co</v>
          </cell>
          <cell r="B546" t="str">
            <v>MEEO</v>
          </cell>
          <cell r="C546">
            <v>730000</v>
          </cell>
          <cell r="D546">
            <v>673450</v>
          </cell>
          <cell r="E546" t="str">
            <v>CAHU</v>
          </cell>
          <cell r="F546">
            <v>16650410</v>
          </cell>
          <cell r="G546" t="e">
            <v>#N/A</v>
          </cell>
        </row>
        <row r="547">
          <cell r="A547" t="str">
            <v>Nochero Ref. 006</v>
          </cell>
          <cell r="B547" t="str">
            <v>MEEO</v>
          </cell>
          <cell r="C547">
            <v>116793</v>
          </cell>
          <cell r="D547">
            <v>107743</v>
          </cell>
          <cell r="E547" t="str">
            <v>CAHU</v>
          </cell>
          <cell r="F547">
            <v>16650411</v>
          </cell>
          <cell r="G547" t="e">
            <v>#N/A</v>
          </cell>
        </row>
        <row r="548">
          <cell r="A548" t="str">
            <v>Nochero Ref. 006</v>
          </cell>
          <cell r="B548" t="str">
            <v>MEEO</v>
          </cell>
          <cell r="C548">
            <v>116793</v>
          </cell>
          <cell r="D548">
            <v>107743</v>
          </cell>
          <cell r="E548" t="str">
            <v>CAHU</v>
          </cell>
          <cell r="F548">
            <v>16650412</v>
          </cell>
          <cell r="G548" t="e">
            <v>#N/A</v>
          </cell>
        </row>
        <row r="549">
          <cell r="A549" t="str">
            <v>Nochero Ref. 006</v>
          </cell>
          <cell r="B549" t="str">
            <v>MEEO</v>
          </cell>
          <cell r="C549">
            <v>116793</v>
          </cell>
          <cell r="D549">
            <v>107743</v>
          </cell>
          <cell r="E549" t="str">
            <v>CAHU</v>
          </cell>
          <cell r="F549">
            <v>16650413</v>
          </cell>
          <cell r="G549" t="e">
            <v>#N/A</v>
          </cell>
        </row>
        <row r="550">
          <cell r="A550" t="str">
            <v>Nevera Abba de 11 pies</v>
          </cell>
          <cell r="B550" t="str">
            <v>MEEO</v>
          </cell>
          <cell r="C550">
            <v>650000</v>
          </cell>
          <cell r="D550">
            <v>608736</v>
          </cell>
          <cell r="E550" t="str">
            <v>CAHU</v>
          </cell>
          <cell r="F550">
            <v>16650414</v>
          </cell>
          <cell r="G550" t="e">
            <v>#N/A</v>
          </cell>
        </row>
        <row r="551">
          <cell r="A551" t="str">
            <v>Aire Acondicionado LG 3/4</v>
          </cell>
          <cell r="B551" t="str">
            <v>MEEO</v>
          </cell>
          <cell r="C551">
            <v>350000</v>
          </cell>
          <cell r="D551">
            <v>327780</v>
          </cell>
          <cell r="E551" t="str">
            <v>CAHU</v>
          </cell>
          <cell r="F551">
            <v>16650415</v>
          </cell>
          <cell r="G551" t="e">
            <v>#N/A</v>
          </cell>
        </row>
        <row r="552">
          <cell r="A552" t="str">
            <v>Aire Acondicionado LG LWC1232</v>
          </cell>
          <cell r="B552" t="str">
            <v>MEEO</v>
          </cell>
          <cell r="C552">
            <v>1119400</v>
          </cell>
          <cell r="D552">
            <v>1059137</v>
          </cell>
          <cell r="E552" t="str">
            <v>CAHU</v>
          </cell>
          <cell r="F552">
            <v>16650416</v>
          </cell>
          <cell r="G552" t="e">
            <v>#N/A</v>
          </cell>
        </row>
        <row r="553">
          <cell r="A553" t="str">
            <v>Aire Acondicionado LG LWC1232</v>
          </cell>
          <cell r="B553" t="str">
            <v>MEEO</v>
          </cell>
          <cell r="C553">
            <v>1119400</v>
          </cell>
          <cell r="D553">
            <v>1059137</v>
          </cell>
          <cell r="E553" t="str">
            <v>CAHU</v>
          </cell>
          <cell r="F553">
            <v>16650417</v>
          </cell>
          <cell r="G553" t="e">
            <v>#N/A</v>
          </cell>
        </row>
        <row r="554">
          <cell r="A554" t="str">
            <v>Aire acondicionado LG LWG0811A</v>
          </cell>
          <cell r="B554" t="str">
            <v>MEEO</v>
          </cell>
          <cell r="C554">
            <v>775000</v>
          </cell>
          <cell r="D554">
            <v>738458</v>
          </cell>
          <cell r="E554" t="str">
            <v>CAHU</v>
          </cell>
          <cell r="F554">
            <v>16650418</v>
          </cell>
          <cell r="G554" t="e">
            <v>#N/A</v>
          </cell>
        </row>
        <row r="555">
          <cell r="A555" t="str">
            <v>Televisor LG RP20CB20A</v>
          </cell>
          <cell r="B555" t="str">
            <v>MEEO</v>
          </cell>
          <cell r="C555">
            <v>584350</v>
          </cell>
          <cell r="D555">
            <v>556799</v>
          </cell>
          <cell r="E555" t="str">
            <v>CAHU</v>
          </cell>
          <cell r="F555">
            <v>16650419</v>
          </cell>
          <cell r="G555" t="e">
            <v>#N/A</v>
          </cell>
        </row>
        <row r="556">
          <cell r="A556" t="str">
            <v>Televisor LG RP20CB20A</v>
          </cell>
          <cell r="B556" t="str">
            <v>MEEO</v>
          </cell>
          <cell r="C556">
            <v>584350</v>
          </cell>
          <cell r="D556">
            <v>556799</v>
          </cell>
          <cell r="E556" t="str">
            <v>CAHU</v>
          </cell>
          <cell r="F556">
            <v>16650420</v>
          </cell>
          <cell r="G556" t="e">
            <v>#N/A</v>
          </cell>
        </row>
        <row r="557">
          <cell r="A557" t="str">
            <v>Televisor LG RPROCB20A</v>
          </cell>
          <cell r="B557" t="str">
            <v>MEEO</v>
          </cell>
          <cell r="C557">
            <v>584350</v>
          </cell>
          <cell r="D557">
            <v>571449</v>
          </cell>
          <cell r="E557" t="str">
            <v>CAGE</v>
          </cell>
          <cell r="F557">
            <v>16650421</v>
          </cell>
          <cell r="G557" t="e">
            <v>#N/A</v>
          </cell>
        </row>
        <row r="558">
          <cell r="A558" t="str">
            <v>Televisor LG RPROCB20A</v>
          </cell>
          <cell r="B558" t="str">
            <v>MEEO</v>
          </cell>
          <cell r="C558">
            <v>584350</v>
          </cell>
          <cell r="D558">
            <v>571449</v>
          </cell>
          <cell r="E558" t="str">
            <v>CAGE</v>
          </cell>
          <cell r="F558">
            <v>16650422</v>
          </cell>
          <cell r="G558" t="e">
            <v>#N/A</v>
          </cell>
        </row>
        <row r="559">
          <cell r="A559" t="str">
            <v>Puesto de Trabajo Interventor</v>
          </cell>
          <cell r="B559" t="str">
            <v>MEEO</v>
          </cell>
          <cell r="C559">
            <v>1711000</v>
          </cell>
          <cell r="D559">
            <v>1687531</v>
          </cell>
          <cell r="E559" t="str">
            <v>ME7AL</v>
          </cell>
          <cell r="F559">
            <v>16650423</v>
          </cell>
          <cell r="G559" t="e">
            <v>#N/A</v>
          </cell>
        </row>
        <row r="560">
          <cell r="A560" t="str">
            <v>Cama Ref: Sandy de 1.40</v>
          </cell>
          <cell r="B560" t="str">
            <v>MEEO</v>
          </cell>
          <cell r="C560">
            <v>783752</v>
          </cell>
          <cell r="D560">
            <v>778063</v>
          </cell>
          <cell r="E560" t="str">
            <v>CAGE</v>
          </cell>
          <cell r="F560">
            <v>16650424</v>
          </cell>
          <cell r="G560" t="e">
            <v>#N/A</v>
          </cell>
        </row>
        <row r="561">
          <cell r="A561" t="str">
            <v>Cama Ref: Sandy de 1.40</v>
          </cell>
          <cell r="B561" t="str">
            <v>MEEO</v>
          </cell>
          <cell r="C561">
            <v>195938</v>
          </cell>
          <cell r="D561">
            <v>194516</v>
          </cell>
          <cell r="E561" t="str">
            <v>CAGE</v>
          </cell>
          <cell r="F561">
            <v>16650425</v>
          </cell>
          <cell r="G561" t="e">
            <v>#N/A</v>
          </cell>
        </row>
        <row r="562">
          <cell r="A562" t="str">
            <v>Peinador Coqueto con Espejo</v>
          </cell>
          <cell r="B562" t="str">
            <v>MEEO</v>
          </cell>
          <cell r="C562">
            <v>533275</v>
          </cell>
          <cell r="D562">
            <v>529404</v>
          </cell>
          <cell r="E562" t="str">
            <v>CAGE</v>
          </cell>
          <cell r="F562">
            <v>16650426</v>
          </cell>
          <cell r="G562" t="e">
            <v>#N/A</v>
          </cell>
        </row>
        <row r="563">
          <cell r="A563" t="str">
            <v>Peinador Coqueto con Espejo</v>
          </cell>
          <cell r="B563" t="str">
            <v>MEEO</v>
          </cell>
          <cell r="C563">
            <v>133319</v>
          </cell>
          <cell r="D563">
            <v>132351</v>
          </cell>
          <cell r="E563" t="str">
            <v>CAGE</v>
          </cell>
          <cell r="F563">
            <v>16650427</v>
          </cell>
          <cell r="G563" t="e">
            <v>#N/A</v>
          </cell>
        </row>
        <row r="564">
          <cell r="A564" t="str">
            <v>Butaco Veronica</v>
          </cell>
          <cell r="B564" t="str">
            <v>MEEO</v>
          </cell>
          <cell r="C564">
            <v>120211</v>
          </cell>
          <cell r="D564">
            <v>119339</v>
          </cell>
          <cell r="E564" t="str">
            <v>CAGE</v>
          </cell>
          <cell r="F564">
            <v>16650428</v>
          </cell>
          <cell r="G564" t="e">
            <v>#N/A</v>
          </cell>
        </row>
        <row r="565">
          <cell r="A565" t="str">
            <v>Butaco Veronica</v>
          </cell>
          <cell r="B565" t="str">
            <v>MEEO</v>
          </cell>
          <cell r="C565">
            <v>30053</v>
          </cell>
          <cell r="D565">
            <v>29835</v>
          </cell>
          <cell r="E565" t="str">
            <v>CAGE</v>
          </cell>
          <cell r="F565">
            <v>16650429</v>
          </cell>
          <cell r="G565" t="e">
            <v>#N/A</v>
          </cell>
        </row>
        <row r="566">
          <cell r="A566" t="str">
            <v>Nochero Ref: 006</v>
          </cell>
          <cell r="B566" t="str">
            <v>MEEO</v>
          </cell>
          <cell r="C566">
            <v>221505</v>
          </cell>
          <cell r="D566">
            <v>219897</v>
          </cell>
          <cell r="E566" t="str">
            <v>CAGE</v>
          </cell>
          <cell r="F566">
            <v>16650430</v>
          </cell>
          <cell r="G566" t="e">
            <v>#N/A</v>
          </cell>
        </row>
        <row r="567">
          <cell r="A567" t="str">
            <v>Nochero Ref: 006</v>
          </cell>
          <cell r="B567" t="str">
            <v>MEEO</v>
          </cell>
          <cell r="C567">
            <v>55376</v>
          </cell>
          <cell r="D567">
            <v>54974</v>
          </cell>
          <cell r="E567" t="str">
            <v>CAGE</v>
          </cell>
          <cell r="F567">
            <v>16650431</v>
          </cell>
          <cell r="G567" t="e">
            <v>#N/A</v>
          </cell>
        </row>
        <row r="568">
          <cell r="A568" t="str">
            <v>Nochero Ref: 006</v>
          </cell>
          <cell r="B568" t="str">
            <v>MEEO</v>
          </cell>
          <cell r="C568">
            <v>221505</v>
          </cell>
          <cell r="D568">
            <v>219897</v>
          </cell>
          <cell r="E568" t="str">
            <v>CAGE</v>
          </cell>
          <cell r="F568">
            <v>16650432</v>
          </cell>
          <cell r="G568" t="e">
            <v>#N/A</v>
          </cell>
        </row>
        <row r="569">
          <cell r="A569" t="str">
            <v>Nochero Ref: 006</v>
          </cell>
          <cell r="B569" t="str">
            <v>MEEO</v>
          </cell>
          <cell r="C569">
            <v>55376</v>
          </cell>
          <cell r="D569">
            <v>54974</v>
          </cell>
          <cell r="E569" t="str">
            <v>CAGE</v>
          </cell>
          <cell r="F569">
            <v>16650433</v>
          </cell>
          <cell r="G569" t="e">
            <v>#N/A</v>
          </cell>
        </row>
        <row r="570">
          <cell r="A570" t="str">
            <v>Colchon Orto. Aurora de 1.40</v>
          </cell>
          <cell r="B570" t="str">
            <v>MEEO</v>
          </cell>
          <cell r="C570">
            <v>648623</v>
          </cell>
          <cell r="D570">
            <v>643915</v>
          </cell>
          <cell r="E570" t="str">
            <v>CAGE</v>
          </cell>
          <cell r="F570">
            <v>16650434</v>
          </cell>
          <cell r="G570" t="e">
            <v>#N/A</v>
          </cell>
        </row>
        <row r="571">
          <cell r="A571" t="str">
            <v>Colchon Orto. Aurora de 1.40</v>
          </cell>
          <cell r="B571" t="str">
            <v>MEEO</v>
          </cell>
          <cell r="C571">
            <v>162156</v>
          </cell>
          <cell r="D571">
            <v>160979</v>
          </cell>
          <cell r="E571" t="str">
            <v>CAGE</v>
          </cell>
          <cell r="F571">
            <v>16650435</v>
          </cell>
          <cell r="G571" t="e">
            <v>#N/A</v>
          </cell>
        </row>
        <row r="572">
          <cell r="A572" t="str">
            <v>División piso techo, perfil al</v>
          </cell>
          <cell r="B572" t="str">
            <v>MEEO</v>
          </cell>
          <cell r="C572">
            <v>8029056</v>
          </cell>
          <cell r="D572">
            <v>7970781</v>
          </cell>
          <cell r="E572" t="str">
            <v>ME7AC</v>
          </cell>
          <cell r="F572">
            <v>16650436</v>
          </cell>
          <cell r="G572" t="e">
            <v>#N/A</v>
          </cell>
        </row>
        <row r="573">
          <cell r="A573" t="str">
            <v>División piso techo, perfil al</v>
          </cell>
          <cell r="B573" t="str">
            <v>MEEO</v>
          </cell>
          <cell r="C573">
            <v>2007264</v>
          </cell>
          <cell r="D573">
            <v>1992695</v>
          </cell>
          <cell r="E573" t="str">
            <v>ME7AL</v>
          </cell>
          <cell r="F573">
            <v>16650437</v>
          </cell>
          <cell r="G573" t="e">
            <v>#N/A</v>
          </cell>
        </row>
        <row r="574">
          <cell r="A574" t="str">
            <v>Proliant ML 370 G3</v>
          </cell>
          <cell r="B574" t="str">
            <v>ECC</v>
          </cell>
          <cell r="C574">
            <v>9821262</v>
          </cell>
          <cell r="D574">
            <v>6305231</v>
          </cell>
          <cell r="E574" t="str">
            <v>ECM5</v>
          </cell>
          <cell r="F574">
            <v>16700002</v>
          </cell>
          <cell r="G574" t="str">
            <v>Proliant ML 370 G3</v>
          </cell>
        </row>
        <row r="575">
          <cell r="A575" t="str">
            <v>2048MB Advanced Ecc</v>
          </cell>
          <cell r="B575" t="str">
            <v>ECC</v>
          </cell>
          <cell r="C575">
            <v>5778800</v>
          </cell>
          <cell r="D575">
            <v>3709979</v>
          </cell>
          <cell r="E575" t="str">
            <v>ECM5</v>
          </cell>
          <cell r="F575">
            <v>16700003</v>
          </cell>
          <cell r="G575" t="str">
            <v>2048MB Advanced Ecc</v>
          </cell>
        </row>
        <row r="576">
          <cell r="A576" t="str">
            <v>2048MB Advanced Ecc</v>
          </cell>
          <cell r="B576" t="str">
            <v>ECC</v>
          </cell>
          <cell r="C576">
            <v>5778800</v>
          </cell>
          <cell r="D576">
            <v>3709979</v>
          </cell>
          <cell r="E576" t="str">
            <v>ECM5</v>
          </cell>
          <cell r="F576">
            <v>16700004</v>
          </cell>
          <cell r="G576" t="str">
            <v>2048MB Advanced Ecc</v>
          </cell>
        </row>
        <row r="577">
          <cell r="A577" t="str">
            <v>Disco Duro de 73 GB para servidor compaq proliant  ML570</v>
          </cell>
          <cell r="B577" t="str">
            <v>ECC</v>
          </cell>
          <cell r="C577">
            <v>2016174</v>
          </cell>
          <cell r="D577">
            <v>1294377</v>
          </cell>
          <cell r="E577" t="str">
            <v>ECM5</v>
          </cell>
          <cell r="F577">
            <v>16700005</v>
          </cell>
          <cell r="G577" t="str">
            <v>Disco Duro de 73 GB para servidor compaq proliant  ML570</v>
          </cell>
        </row>
        <row r="578">
          <cell r="A578" t="str">
            <v>Disco Duro de 73 GB para servidor compaq proliant  ML570</v>
          </cell>
          <cell r="B578" t="str">
            <v>ECC</v>
          </cell>
          <cell r="C578">
            <v>2016174</v>
          </cell>
          <cell r="D578">
            <v>1294377</v>
          </cell>
          <cell r="E578" t="str">
            <v>ECM5</v>
          </cell>
          <cell r="F578">
            <v>16700006</v>
          </cell>
          <cell r="G578" t="str">
            <v>Disco Duro de 73 GB para servidor compaq proliant  ML570</v>
          </cell>
        </row>
        <row r="579">
          <cell r="A579" t="str">
            <v>Disco Duro de 73 GB para servidor compaq proliant  ML570</v>
          </cell>
          <cell r="B579" t="str">
            <v>ECC</v>
          </cell>
          <cell r="C579">
            <v>2016174</v>
          </cell>
          <cell r="D579">
            <v>2045266</v>
          </cell>
          <cell r="E579" t="str">
            <v>ECM5</v>
          </cell>
          <cell r="F579">
            <v>16700007</v>
          </cell>
          <cell r="G579" t="str">
            <v>Disco Duro de 73 GB para servidor compaq proliant  ML570</v>
          </cell>
        </row>
        <row r="580">
          <cell r="A580" t="str">
            <v>64 Bit PCI Smart Array 532 Controller</v>
          </cell>
          <cell r="B580" t="str">
            <v>ECC</v>
          </cell>
          <cell r="C580">
            <v>2627794</v>
          </cell>
          <cell r="D580">
            <v>1687036</v>
          </cell>
          <cell r="E580" t="str">
            <v>ECM5</v>
          </cell>
          <cell r="F580">
            <v>16700008</v>
          </cell>
          <cell r="G580" t="str">
            <v>64 Bit PCI Smart Array 532 Controller</v>
          </cell>
        </row>
        <row r="581">
          <cell r="A581" t="str">
            <v>Compaq S 5500 15" Monitor</v>
          </cell>
          <cell r="B581" t="str">
            <v>ECC</v>
          </cell>
          <cell r="C581">
            <v>519215</v>
          </cell>
          <cell r="D581">
            <v>333327</v>
          </cell>
          <cell r="E581" t="str">
            <v>ECM5</v>
          </cell>
          <cell r="F581">
            <v>16700009</v>
          </cell>
          <cell r="G581" t="str">
            <v>Compaq S 5500 15" Monitor</v>
          </cell>
        </row>
        <row r="582">
          <cell r="A582" t="str">
            <v>Intel Xeon 2.4 GHZ-512 KB-Procesador Option</v>
          </cell>
          <cell r="B582" t="str">
            <v>ECC</v>
          </cell>
          <cell r="C582">
            <v>2354902</v>
          </cell>
          <cell r="D582">
            <v>1511851</v>
          </cell>
          <cell r="E582" t="str">
            <v>ECM5</v>
          </cell>
          <cell r="F582">
            <v>16700010</v>
          </cell>
          <cell r="G582" t="str">
            <v>Intel Xeon 2.4 GHZ-512 KB-Procesador Option</v>
          </cell>
        </row>
        <row r="583">
          <cell r="A583" t="str">
            <v>CPU  IBM</v>
          </cell>
          <cell r="B583" t="str">
            <v>ECC</v>
          </cell>
          <cell r="C583">
            <v>1500000</v>
          </cell>
          <cell r="D583">
            <v>1009493</v>
          </cell>
          <cell r="E583" t="str">
            <v>ECM5</v>
          </cell>
          <cell r="F583">
            <v>16700011</v>
          </cell>
          <cell r="G583" t="str">
            <v>CPU  IBM</v>
          </cell>
        </row>
        <row r="584">
          <cell r="A584" t="str">
            <v>CPU  IBM</v>
          </cell>
          <cell r="B584" t="str">
            <v>ECC</v>
          </cell>
          <cell r="C584">
            <v>1500000</v>
          </cell>
          <cell r="D584">
            <v>1009493</v>
          </cell>
          <cell r="E584" t="str">
            <v>ECM5</v>
          </cell>
          <cell r="F584">
            <v>16700012</v>
          </cell>
          <cell r="G584" t="str">
            <v>CPU  IBM</v>
          </cell>
        </row>
        <row r="585">
          <cell r="A585" t="str">
            <v>CPU  IBM</v>
          </cell>
          <cell r="B585" t="str">
            <v>ECC</v>
          </cell>
          <cell r="C585">
            <v>1500000</v>
          </cell>
          <cell r="D585">
            <v>1009493</v>
          </cell>
          <cell r="E585" t="str">
            <v>ECM5</v>
          </cell>
          <cell r="F585">
            <v>16700013</v>
          </cell>
          <cell r="G585" t="str">
            <v>CPU  IBM</v>
          </cell>
        </row>
        <row r="586">
          <cell r="A586" t="str">
            <v>CPU</v>
          </cell>
          <cell r="B586" t="str">
            <v>ECC</v>
          </cell>
          <cell r="C586">
            <v>200000</v>
          </cell>
          <cell r="D586">
            <v>134602</v>
          </cell>
          <cell r="E586" t="str">
            <v>ECM5</v>
          </cell>
          <cell r="F586">
            <v>16700014</v>
          </cell>
          <cell r="G586" t="str">
            <v>CPU</v>
          </cell>
        </row>
        <row r="587">
          <cell r="A587" t="str">
            <v>CPU</v>
          </cell>
          <cell r="B587" t="str">
            <v>ECC</v>
          </cell>
          <cell r="C587">
            <v>200000</v>
          </cell>
          <cell r="D587">
            <v>134602</v>
          </cell>
          <cell r="E587" t="str">
            <v>ECM5</v>
          </cell>
          <cell r="F587">
            <v>16700015</v>
          </cell>
          <cell r="G587" t="str">
            <v>CPU</v>
          </cell>
        </row>
        <row r="588">
          <cell r="A588" t="str">
            <v>CPU</v>
          </cell>
          <cell r="B588" t="str">
            <v>ECC</v>
          </cell>
          <cell r="C588">
            <v>200000</v>
          </cell>
          <cell r="D588">
            <v>134602</v>
          </cell>
          <cell r="E588" t="str">
            <v>ECM5</v>
          </cell>
          <cell r="F588">
            <v>16700016</v>
          </cell>
          <cell r="G588" t="str">
            <v>CPU</v>
          </cell>
        </row>
        <row r="589">
          <cell r="A589" t="str">
            <v>CPU</v>
          </cell>
          <cell r="B589" t="str">
            <v>ECC</v>
          </cell>
          <cell r="C589">
            <v>200000</v>
          </cell>
          <cell r="D589">
            <v>134602</v>
          </cell>
          <cell r="E589" t="str">
            <v>ECM5</v>
          </cell>
          <cell r="F589">
            <v>16700017</v>
          </cell>
          <cell r="G589" t="str">
            <v>CPU</v>
          </cell>
        </row>
        <row r="590">
          <cell r="A590" t="str">
            <v>CPU</v>
          </cell>
          <cell r="B590" t="str">
            <v>ECC</v>
          </cell>
          <cell r="C590">
            <v>1500000</v>
          </cell>
          <cell r="D590">
            <v>1009493</v>
          </cell>
          <cell r="E590" t="str">
            <v>ECM5</v>
          </cell>
          <cell r="F590">
            <v>16700018</v>
          </cell>
          <cell r="G590" t="str">
            <v>CPU</v>
          </cell>
        </row>
        <row r="591">
          <cell r="A591" t="str">
            <v>CPU</v>
          </cell>
          <cell r="B591" t="str">
            <v>ECC</v>
          </cell>
          <cell r="C591">
            <v>1500000</v>
          </cell>
          <cell r="D591">
            <v>1009493</v>
          </cell>
          <cell r="E591" t="str">
            <v>ECM5</v>
          </cell>
          <cell r="F591">
            <v>16700019</v>
          </cell>
          <cell r="G591" t="str">
            <v>CPU</v>
          </cell>
        </row>
        <row r="592">
          <cell r="A592" t="str">
            <v>CPU</v>
          </cell>
          <cell r="B592" t="str">
            <v>ECC</v>
          </cell>
          <cell r="C592">
            <v>1500000</v>
          </cell>
          <cell r="D592">
            <v>1009493</v>
          </cell>
          <cell r="E592" t="str">
            <v>ECM5</v>
          </cell>
          <cell r="F592">
            <v>16700020</v>
          </cell>
          <cell r="G592" t="str">
            <v>CPU</v>
          </cell>
        </row>
        <row r="593">
          <cell r="A593" t="str">
            <v>CPU</v>
          </cell>
          <cell r="B593" t="str">
            <v>ECC</v>
          </cell>
          <cell r="C593">
            <v>1500000</v>
          </cell>
          <cell r="D593">
            <v>1009493</v>
          </cell>
          <cell r="E593" t="str">
            <v>ECM5</v>
          </cell>
          <cell r="F593">
            <v>16700021</v>
          </cell>
          <cell r="G593" t="str">
            <v>CPU</v>
          </cell>
        </row>
        <row r="594">
          <cell r="A594" t="str">
            <v>CPU</v>
          </cell>
          <cell r="B594" t="str">
            <v>ECC</v>
          </cell>
          <cell r="C594">
            <v>1500000</v>
          </cell>
          <cell r="D594">
            <v>1009493</v>
          </cell>
          <cell r="E594" t="str">
            <v>ECM5</v>
          </cell>
          <cell r="F594">
            <v>16700022</v>
          </cell>
          <cell r="G594" t="str">
            <v>CPU</v>
          </cell>
        </row>
        <row r="595">
          <cell r="A595" t="str">
            <v>CPU Compaq Deskpro(DPD)</v>
          </cell>
          <cell r="B595" t="str">
            <v>ECC</v>
          </cell>
          <cell r="C595">
            <v>200000</v>
          </cell>
          <cell r="D595">
            <v>134602</v>
          </cell>
          <cell r="E595" t="str">
            <v>ECM5</v>
          </cell>
          <cell r="F595">
            <v>16700023</v>
          </cell>
          <cell r="G595" t="str">
            <v>CPU Compaq Deskpro(DPD)</v>
          </cell>
        </row>
        <row r="596">
          <cell r="A596" t="str">
            <v>CPU Compaq Deskpro(DPD)</v>
          </cell>
          <cell r="B596" t="str">
            <v>ECC</v>
          </cell>
          <cell r="C596">
            <v>350000</v>
          </cell>
          <cell r="D596">
            <v>235548</v>
          </cell>
          <cell r="E596" t="str">
            <v>ECM5</v>
          </cell>
          <cell r="F596">
            <v>16700024</v>
          </cell>
          <cell r="G596" t="str">
            <v>CPU Compaq Deskpro(DPD)</v>
          </cell>
        </row>
        <row r="597">
          <cell r="A597" t="str">
            <v>CPU Compaq Deskpro(DPD)</v>
          </cell>
          <cell r="B597" t="str">
            <v>ECC</v>
          </cell>
          <cell r="C597">
            <v>150000</v>
          </cell>
          <cell r="D597">
            <v>100952</v>
          </cell>
          <cell r="E597" t="str">
            <v>ECM5</v>
          </cell>
          <cell r="F597">
            <v>16700025</v>
          </cell>
          <cell r="G597" t="str">
            <v>CPU Compaq Deskpro(DPD)</v>
          </cell>
        </row>
        <row r="598">
          <cell r="A598" t="str">
            <v>CPU Hewlet Packard Brio(DPD)</v>
          </cell>
          <cell r="B598" t="str">
            <v>ECC</v>
          </cell>
          <cell r="C598">
            <v>350000</v>
          </cell>
          <cell r="D598">
            <v>235548</v>
          </cell>
          <cell r="E598" t="str">
            <v>ECM5</v>
          </cell>
          <cell r="F598">
            <v>16700026</v>
          </cell>
          <cell r="G598" t="str">
            <v>CPU Hewlet Packard Brio(DPD)</v>
          </cell>
        </row>
        <row r="599">
          <cell r="A599" t="str">
            <v>CPU Hewlet Packard Brio(DPD)</v>
          </cell>
          <cell r="B599" t="str">
            <v>ECC</v>
          </cell>
          <cell r="C599">
            <v>350000</v>
          </cell>
          <cell r="D599">
            <v>235548</v>
          </cell>
          <cell r="E599" t="str">
            <v>ECM5</v>
          </cell>
          <cell r="F599">
            <v>16700027</v>
          </cell>
          <cell r="G599" t="str">
            <v>CPU Hewlet Packard Brio(DPD)</v>
          </cell>
        </row>
        <row r="600">
          <cell r="A600" t="str">
            <v>CPU Hewlet Packard Brio(DPD)</v>
          </cell>
          <cell r="B600" t="str">
            <v>ECC</v>
          </cell>
          <cell r="C600">
            <v>350000</v>
          </cell>
          <cell r="D600">
            <v>235548</v>
          </cell>
          <cell r="E600" t="str">
            <v>ECM5</v>
          </cell>
          <cell r="F600">
            <v>16700028</v>
          </cell>
          <cell r="G600" t="str">
            <v>CPU Hewlet Packard Brio(DPD)</v>
          </cell>
        </row>
        <row r="601">
          <cell r="A601" t="str">
            <v>CPU Hewlet Packard M-500(DPD)</v>
          </cell>
          <cell r="B601" t="str">
            <v>ECC</v>
          </cell>
          <cell r="C601">
            <v>200000</v>
          </cell>
          <cell r="D601">
            <v>134602</v>
          </cell>
          <cell r="E601" t="str">
            <v>ECM5</v>
          </cell>
          <cell r="F601">
            <v>16700029</v>
          </cell>
          <cell r="G601" t="str">
            <v>CPU Hewlet Packard M-500(DPD)</v>
          </cell>
        </row>
        <row r="602">
          <cell r="A602" t="str">
            <v>CPU Hughes Network System</v>
          </cell>
          <cell r="B602" t="str">
            <v>ECC</v>
          </cell>
          <cell r="C602">
            <v>600000</v>
          </cell>
          <cell r="D602">
            <v>403788</v>
          </cell>
          <cell r="E602" t="str">
            <v>ECM5</v>
          </cell>
          <cell r="F602">
            <v>16700030</v>
          </cell>
          <cell r="G602" t="str">
            <v>CPU Hughes Network System</v>
          </cell>
        </row>
        <row r="603">
          <cell r="A603" t="str">
            <v>Impresora Burbuja</v>
          </cell>
          <cell r="B603" t="str">
            <v>ECC</v>
          </cell>
          <cell r="C603">
            <v>100000</v>
          </cell>
          <cell r="D603">
            <v>67307</v>
          </cell>
          <cell r="E603" t="str">
            <v>ECM5</v>
          </cell>
          <cell r="F603">
            <v>16700031</v>
          </cell>
          <cell r="G603" t="str">
            <v>Impresora Burbuja</v>
          </cell>
        </row>
        <row r="604">
          <cell r="A604" t="str">
            <v>Impresora Epson fx-1170(DPD)</v>
          </cell>
          <cell r="B604" t="str">
            <v>ECC</v>
          </cell>
          <cell r="C604">
            <v>150000</v>
          </cell>
          <cell r="D604">
            <v>100952</v>
          </cell>
          <cell r="E604" t="str">
            <v>ECM5</v>
          </cell>
          <cell r="F604">
            <v>16700032</v>
          </cell>
          <cell r="G604" t="str">
            <v>Impresora Epson fx-1170(DPD)</v>
          </cell>
        </row>
        <row r="605">
          <cell r="A605" t="str">
            <v>Impresora Laser</v>
          </cell>
          <cell r="B605" t="str">
            <v>ECC</v>
          </cell>
          <cell r="C605">
            <v>850000</v>
          </cell>
          <cell r="D605">
            <v>572045</v>
          </cell>
          <cell r="E605" t="str">
            <v>ECM5</v>
          </cell>
          <cell r="F605">
            <v>16700033</v>
          </cell>
          <cell r="G605" t="str">
            <v>Impresora Laser</v>
          </cell>
        </row>
        <row r="606">
          <cell r="A606" t="str">
            <v>Impresora Laser</v>
          </cell>
          <cell r="B606" t="str">
            <v>ECC</v>
          </cell>
          <cell r="C606">
            <v>150000</v>
          </cell>
          <cell r="D606">
            <v>100952</v>
          </cell>
          <cell r="E606" t="str">
            <v>ECM5</v>
          </cell>
          <cell r="F606">
            <v>16700034</v>
          </cell>
          <cell r="G606" t="str">
            <v>Impresora Laser</v>
          </cell>
        </row>
        <row r="607">
          <cell r="A607" t="str">
            <v>Impresora Laser 4512</v>
          </cell>
          <cell r="B607" t="str">
            <v>ECC</v>
          </cell>
          <cell r="C607">
            <v>800000</v>
          </cell>
          <cell r="D607">
            <v>538392</v>
          </cell>
          <cell r="E607" t="str">
            <v>ECM5</v>
          </cell>
          <cell r="F607">
            <v>16700035</v>
          </cell>
          <cell r="G607" t="str">
            <v>Impresora Laser 4512</v>
          </cell>
        </row>
        <row r="608">
          <cell r="A608" t="str">
            <v>Impresora Multifuncional</v>
          </cell>
          <cell r="B608" t="str">
            <v>ECC</v>
          </cell>
          <cell r="C608">
            <v>350000</v>
          </cell>
          <cell r="D608">
            <v>235548</v>
          </cell>
          <cell r="E608" t="str">
            <v>ECM5</v>
          </cell>
          <cell r="F608">
            <v>16700036</v>
          </cell>
          <cell r="G608" t="str">
            <v>Impresora Multifuncional</v>
          </cell>
        </row>
        <row r="609">
          <cell r="A609" t="str">
            <v>Impresora Multifuncional</v>
          </cell>
          <cell r="B609" t="str">
            <v>ECC</v>
          </cell>
          <cell r="C609">
            <v>350000</v>
          </cell>
          <cell r="D609">
            <v>235548</v>
          </cell>
          <cell r="E609" t="str">
            <v>ECM5</v>
          </cell>
          <cell r="F609">
            <v>16700037</v>
          </cell>
          <cell r="G609" t="str">
            <v>Impresora Multifuncional</v>
          </cell>
        </row>
        <row r="610">
          <cell r="A610" t="str">
            <v>Impresora Multifuncional</v>
          </cell>
          <cell r="B610" t="str">
            <v>ECC</v>
          </cell>
          <cell r="C610">
            <v>350000</v>
          </cell>
          <cell r="D610">
            <v>235548</v>
          </cell>
          <cell r="E610" t="str">
            <v>ECM5</v>
          </cell>
          <cell r="F610">
            <v>16700038</v>
          </cell>
          <cell r="G610" t="str">
            <v>Impresora Multifuncional</v>
          </cell>
        </row>
        <row r="611">
          <cell r="A611" t="str">
            <v>Impresora-Fotocpiadora Tarjeta de red para  Xerox 4512(DPD)</v>
          </cell>
          <cell r="B611" t="str">
            <v>ECC</v>
          </cell>
          <cell r="C611">
            <v>700000</v>
          </cell>
          <cell r="D611">
            <v>471101</v>
          </cell>
          <cell r="E611" t="str">
            <v>ECM5</v>
          </cell>
          <cell r="F611">
            <v>16700039</v>
          </cell>
          <cell r="G611" t="str">
            <v>Impresora-Fotocpiadora Tarjeta de red para  Xerox 4512(DPD)</v>
          </cell>
        </row>
        <row r="612">
          <cell r="A612" t="str">
            <v>Lector Cheques</v>
          </cell>
          <cell r="B612" t="str">
            <v>ECC</v>
          </cell>
          <cell r="C612">
            <v>30000</v>
          </cell>
          <cell r="D612">
            <v>20185</v>
          </cell>
          <cell r="E612" t="str">
            <v>ECM5</v>
          </cell>
          <cell r="F612">
            <v>16700040</v>
          </cell>
          <cell r="G612" t="str">
            <v>Lector Cheques</v>
          </cell>
        </row>
        <row r="613">
          <cell r="A613" t="str">
            <v>Lector Cheques</v>
          </cell>
          <cell r="B613" t="str">
            <v>ECC</v>
          </cell>
          <cell r="C613">
            <v>30000</v>
          </cell>
          <cell r="D613">
            <v>20185</v>
          </cell>
          <cell r="E613" t="str">
            <v>ECM5</v>
          </cell>
          <cell r="F613">
            <v>16700041</v>
          </cell>
          <cell r="G613" t="str">
            <v>Lector Cheques</v>
          </cell>
        </row>
        <row r="614">
          <cell r="A614" t="str">
            <v>Lector Cheques</v>
          </cell>
          <cell r="B614" t="str">
            <v>ECC</v>
          </cell>
          <cell r="C614">
            <v>30000</v>
          </cell>
          <cell r="D614">
            <v>20185</v>
          </cell>
          <cell r="E614" t="str">
            <v>ECM5</v>
          </cell>
          <cell r="F614">
            <v>16700042</v>
          </cell>
          <cell r="G614" t="str">
            <v>Lector Cheques</v>
          </cell>
        </row>
        <row r="615">
          <cell r="A615" t="str">
            <v>Lector Cheques</v>
          </cell>
          <cell r="B615" t="str">
            <v>ECC</v>
          </cell>
          <cell r="C615">
            <v>30000</v>
          </cell>
          <cell r="D615">
            <v>20185</v>
          </cell>
          <cell r="E615" t="str">
            <v>ECM5</v>
          </cell>
          <cell r="F615">
            <v>16700043</v>
          </cell>
          <cell r="G615" t="str">
            <v>Lector Cheques</v>
          </cell>
        </row>
        <row r="616">
          <cell r="A616" t="str">
            <v>Lector Cheques</v>
          </cell>
          <cell r="B616" t="str">
            <v>ECC</v>
          </cell>
          <cell r="C616">
            <v>30000</v>
          </cell>
          <cell r="D616">
            <v>20185</v>
          </cell>
          <cell r="E616" t="str">
            <v>ECM5</v>
          </cell>
          <cell r="F616">
            <v>16700044</v>
          </cell>
          <cell r="G616" t="str">
            <v>Lector Cheques</v>
          </cell>
        </row>
        <row r="617">
          <cell r="A617" t="str">
            <v>Lector Cheques</v>
          </cell>
          <cell r="B617" t="str">
            <v>ECC</v>
          </cell>
          <cell r="C617">
            <v>30000</v>
          </cell>
          <cell r="D617">
            <v>20185</v>
          </cell>
          <cell r="E617" t="str">
            <v>ECM5</v>
          </cell>
          <cell r="F617">
            <v>16700045</v>
          </cell>
          <cell r="G617" t="str">
            <v>Lector Cheques</v>
          </cell>
        </row>
        <row r="618">
          <cell r="A618" t="str">
            <v>Lector Cheques</v>
          </cell>
          <cell r="B618" t="str">
            <v>ECC</v>
          </cell>
          <cell r="C618">
            <v>30000</v>
          </cell>
          <cell r="D618">
            <v>20185</v>
          </cell>
          <cell r="E618" t="str">
            <v>ECM5</v>
          </cell>
          <cell r="F618">
            <v>16700046</v>
          </cell>
          <cell r="G618" t="str">
            <v>Lector Cheques</v>
          </cell>
        </row>
        <row r="619">
          <cell r="A619" t="str">
            <v>Lector Cheques</v>
          </cell>
          <cell r="B619" t="str">
            <v>ECC</v>
          </cell>
          <cell r="C619">
            <v>30000</v>
          </cell>
          <cell r="D619">
            <v>20185</v>
          </cell>
          <cell r="E619" t="str">
            <v>ECM5</v>
          </cell>
          <cell r="F619">
            <v>16700047</v>
          </cell>
          <cell r="G619" t="str">
            <v>Lector Cheques</v>
          </cell>
        </row>
        <row r="620">
          <cell r="A620" t="str">
            <v>Lector Cheques</v>
          </cell>
          <cell r="B620" t="str">
            <v>ECC</v>
          </cell>
          <cell r="C620">
            <v>30000</v>
          </cell>
          <cell r="D620">
            <v>20185</v>
          </cell>
          <cell r="E620" t="str">
            <v>ECM5</v>
          </cell>
          <cell r="F620">
            <v>16700048</v>
          </cell>
          <cell r="G620" t="str">
            <v>Lector Cheques</v>
          </cell>
        </row>
        <row r="621">
          <cell r="A621" t="str">
            <v>Lector Cheques</v>
          </cell>
          <cell r="B621" t="str">
            <v>ECC</v>
          </cell>
          <cell r="C621">
            <v>30000</v>
          </cell>
          <cell r="D621">
            <v>20185</v>
          </cell>
          <cell r="E621" t="str">
            <v>ECM5</v>
          </cell>
          <cell r="F621">
            <v>16700049</v>
          </cell>
          <cell r="G621" t="str">
            <v>Lector Cheques</v>
          </cell>
        </row>
        <row r="622">
          <cell r="A622" t="str">
            <v>Lector Cheques</v>
          </cell>
          <cell r="B622" t="str">
            <v>ECC</v>
          </cell>
          <cell r="C622">
            <v>30000</v>
          </cell>
          <cell r="D622">
            <v>20185</v>
          </cell>
          <cell r="E622" t="str">
            <v>ECM5</v>
          </cell>
          <cell r="F622">
            <v>16700050</v>
          </cell>
          <cell r="G622" t="str">
            <v>Lector Cheques</v>
          </cell>
        </row>
        <row r="623">
          <cell r="A623" t="str">
            <v>Lector Cheques</v>
          </cell>
          <cell r="B623" t="str">
            <v>ECC</v>
          </cell>
          <cell r="C623">
            <v>30000</v>
          </cell>
          <cell r="D623">
            <v>20185</v>
          </cell>
          <cell r="E623" t="str">
            <v>ECM5</v>
          </cell>
          <cell r="F623">
            <v>16700051</v>
          </cell>
          <cell r="G623" t="str">
            <v>Lector Cheques</v>
          </cell>
        </row>
        <row r="624">
          <cell r="A624" t="str">
            <v>Lector Cheques</v>
          </cell>
          <cell r="B624" t="str">
            <v>ECC</v>
          </cell>
          <cell r="C624">
            <v>30000</v>
          </cell>
          <cell r="D624">
            <v>20185</v>
          </cell>
          <cell r="E624" t="str">
            <v>ECM5</v>
          </cell>
          <cell r="F624">
            <v>16700052</v>
          </cell>
          <cell r="G624" t="str">
            <v>Lector Cheques</v>
          </cell>
        </row>
        <row r="625">
          <cell r="A625" t="str">
            <v>Lector Barras</v>
          </cell>
          <cell r="B625" t="str">
            <v>ECC</v>
          </cell>
          <cell r="C625">
            <v>30000</v>
          </cell>
          <cell r="D625">
            <v>20185</v>
          </cell>
          <cell r="E625" t="str">
            <v>ECM5</v>
          </cell>
          <cell r="F625">
            <v>16700053</v>
          </cell>
          <cell r="G625" t="str">
            <v>Lector Barras</v>
          </cell>
        </row>
        <row r="626">
          <cell r="A626" t="str">
            <v>Lector Barras</v>
          </cell>
          <cell r="B626" t="str">
            <v>ECC</v>
          </cell>
          <cell r="C626">
            <v>30000</v>
          </cell>
          <cell r="D626">
            <v>20185</v>
          </cell>
          <cell r="E626" t="str">
            <v>ECM5</v>
          </cell>
          <cell r="F626">
            <v>16700054</v>
          </cell>
          <cell r="G626" t="str">
            <v>Lector Barras</v>
          </cell>
        </row>
        <row r="627">
          <cell r="A627" t="str">
            <v>Lector Barras</v>
          </cell>
          <cell r="B627" t="str">
            <v>ECC</v>
          </cell>
          <cell r="C627">
            <v>30000</v>
          </cell>
          <cell r="D627">
            <v>20185</v>
          </cell>
          <cell r="E627" t="str">
            <v>ECM5</v>
          </cell>
          <cell r="F627">
            <v>16700055</v>
          </cell>
          <cell r="G627" t="str">
            <v>Lector Barras</v>
          </cell>
        </row>
        <row r="628">
          <cell r="A628" t="str">
            <v>Lector Barras</v>
          </cell>
          <cell r="B628" t="str">
            <v>ECC</v>
          </cell>
          <cell r="C628">
            <v>30000</v>
          </cell>
          <cell r="D628">
            <v>20185</v>
          </cell>
          <cell r="E628" t="str">
            <v>ECM5</v>
          </cell>
          <cell r="F628">
            <v>16700056</v>
          </cell>
          <cell r="G628" t="str">
            <v>Lector Barras</v>
          </cell>
        </row>
        <row r="629">
          <cell r="A629" t="str">
            <v>Lector Barras</v>
          </cell>
          <cell r="B629" t="str">
            <v>ECC</v>
          </cell>
          <cell r="C629">
            <v>30000</v>
          </cell>
          <cell r="D629">
            <v>20185</v>
          </cell>
          <cell r="E629" t="str">
            <v>ECM5</v>
          </cell>
          <cell r="F629">
            <v>16700057</v>
          </cell>
          <cell r="G629" t="str">
            <v>Lector Barras</v>
          </cell>
        </row>
        <row r="630">
          <cell r="A630" t="str">
            <v>Microfilmadora Desktop 3(DPD)</v>
          </cell>
          <cell r="B630" t="str">
            <v>ECC</v>
          </cell>
          <cell r="C630">
            <v>1500000</v>
          </cell>
          <cell r="D630">
            <v>1009493</v>
          </cell>
          <cell r="E630" t="str">
            <v>ECM5</v>
          </cell>
          <cell r="F630">
            <v>16700058</v>
          </cell>
          <cell r="G630" t="str">
            <v>Microfilmadora Desktop 3(DPD)</v>
          </cell>
        </row>
        <row r="631">
          <cell r="A631" t="str">
            <v>Modem</v>
          </cell>
          <cell r="B631" t="str">
            <v>ECC</v>
          </cell>
          <cell r="C631">
            <v>100000</v>
          </cell>
          <cell r="D631">
            <v>67307</v>
          </cell>
          <cell r="E631" t="str">
            <v>ECM5</v>
          </cell>
          <cell r="F631">
            <v>16700059</v>
          </cell>
          <cell r="G631" t="str">
            <v>Modem</v>
          </cell>
        </row>
        <row r="632">
          <cell r="A632" t="str">
            <v>Monitor</v>
          </cell>
          <cell r="B632" t="str">
            <v>ECC</v>
          </cell>
          <cell r="C632">
            <v>150000</v>
          </cell>
          <cell r="D632">
            <v>100952</v>
          </cell>
          <cell r="E632" t="str">
            <v>ECM5</v>
          </cell>
          <cell r="F632">
            <v>16700060</v>
          </cell>
          <cell r="G632" t="str">
            <v>Monitor</v>
          </cell>
        </row>
        <row r="633">
          <cell r="A633" t="str">
            <v>Monitor</v>
          </cell>
          <cell r="B633" t="str">
            <v>ECC</v>
          </cell>
          <cell r="C633">
            <v>150000</v>
          </cell>
          <cell r="D633">
            <v>100952</v>
          </cell>
          <cell r="E633" t="str">
            <v>ECM5</v>
          </cell>
          <cell r="F633">
            <v>16700061</v>
          </cell>
          <cell r="G633" t="str">
            <v>Monitor</v>
          </cell>
        </row>
        <row r="634">
          <cell r="A634" t="str">
            <v>Monitor</v>
          </cell>
          <cell r="B634" t="str">
            <v>ECC</v>
          </cell>
          <cell r="C634">
            <v>150000</v>
          </cell>
          <cell r="D634">
            <v>100952</v>
          </cell>
          <cell r="E634" t="str">
            <v>ECM5</v>
          </cell>
          <cell r="F634">
            <v>16700062</v>
          </cell>
          <cell r="G634" t="str">
            <v>Monitor</v>
          </cell>
        </row>
        <row r="635">
          <cell r="A635" t="str">
            <v>Monitor</v>
          </cell>
          <cell r="B635" t="str">
            <v>ECC</v>
          </cell>
          <cell r="C635">
            <v>150000</v>
          </cell>
          <cell r="D635">
            <v>100952</v>
          </cell>
          <cell r="E635" t="str">
            <v>ECM5</v>
          </cell>
          <cell r="F635">
            <v>16700063</v>
          </cell>
          <cell r="G635" t="str">
            <v>Monitor</v>
          </cell>
        </row>
        <row r="636">
          <cell r="A636" t="str">
            <v>Monitor</v>
          </cell>
          <cell r="B636" t="str">
            <v>ECC</v>
          </cell>
          <cell r="C636">
            <v>150000</v>
          </cell>
          <cell r="D636">
            <v>100952</v>
          </cell>
          <cell r="E636" t="str">
            <v>ECM5</v>
          </cell>
          <cell r="F636">
            <v>16700064</v>
          </cell>
          <cell r="G636" t="str">
            <v>Monitor</v>
          </cell>
        </row>
        <row r="637">
          <cell r="A637" t="str">
            <v>Monitor</v>
          </cell>
          <cell r="B637" t="str">
            <v>ECC</v>
          </cell>
          <cell r="C637">
            <v>200000</v>
          </cell>
          <cell r="D637">
            <v>134602</v>
          </cell>
          <cell r="E637" t="str">
            <v>ECM5</v>
          </cell>
          <cell r="F637">
            <v>16700065</v>
          </cell>
          <cell r="G637" t="str">
            <v>Monitor</v>
          </cell>
        </row>
        <row r="638">
          <cell r="A638" t="str">
            <v>Monitor</v>
          </cell>
          <cell r="B638" t="str">
            <v>ECC</v>
          </cell>
          <cell r="C638">
            <v>200000</v>
          </cell>
          <cell r="D638">
            <v>134602</v>
          </cell>
          <cell r="E638" t="str">
            <v>ECM5</v>
          </cell>
          <cell r="F638">
            <v>16700066</v>
          </cell>
          <cell r="G638" t="str">
            <v>Monitor</v>
          </cell>
        </row>
        <row r="639">
          <cell r="A639" t="str">
            <v>Monitor</v>
          </cell>
          <cell r="B639" t="str">
            <v>ECC</v>
          </cell>
          <cell r="C639">
            <v>200000</v>
          </cell>
          <cell r="D639">
            <v>134602</v>
          </cell>
          <cell r="E639" t="str">
            <v>ECM5</v>
          </cell>
          <cell r="F639">
            <v>16700067</v>
          </cell>
          <cell r="G639" t="str">
            <v>Monitor</v>
          </cell>
        </row>
        <row r="640">
          <cell r="A640" t="str">
            <v>Monitor</v>
          </cell>
          <cell r="B640" t="str">
            <v>ECC</v>
          </cell>
          <cell r="C640">
            <v>200000</v>
          </cell>
          <cell r="D640">
            <v>134602</v>
          </cell>
          <cell r="E640" t="str">
            <v>ECM5</v>
          </cell>
          <cell r="F640">
            <v>16700068</v>
          </cell>
          <cell r="G640" t="str">
            <v>Monitor</v>
          </cell>
        </row>
        <row r="641">
          <cell r="A641" t="str">
            <v>Monitor</v>
          </cell>
          <cell r="B641" t="str">
            <v>ECC</v>
          </cell>
          <cell r="C641">
            <v>200000</v>
          </cell>
          <cell r="D641">
            <v>134602</v>
          </cell>
          <cell r="E641" t="str">
            <v>ECM5</v>
          </cell>
          <cell r="F641">
            <v>16700069</v>
          </cell>
          <cell r="G641" t="str">
            <v>Monitor</v>
          </cell>
        </row>
        <row r="642">
          <cell r="A642" t="str">
            <v>Monitor</v>
          </cell>
          <cell r="B642" t="str">
            <v>ECC</v>
          </cell>
          <cell r="C642">
            <v>200000</v>
          </cell>
          <cell r="D642">
            <v>134602</v>
          </cell>
          <cell r="E642" t="str">
            <v>ECM5</v>
          </cell>
          <cell r="F642">
            <v>16700070</v>
          </cell>
          <cell r="G642" t="str">
            <v>Monitor</v>
          </cell>
        </row>
        <row r="643">
          <cell r="A643" t="str">
            <v>Monitor</v>
          </cell>
          <cell r="B643" t="str">
            <v>ECC</v>
          </cell>
          <cell r="C643">
            <v>200000</v>
          </cell>
          <cell r="D643">
            <v>134602</v>
          </cell>
          <cell r="E643" t="str">
            <v>ECM5</v>
          </cell>
          <cell r="F643">
            <v>16700071</v>
          </cell>
          <cell r="G643" t="str">
            <v>Monitor</v>
          </cell>
        </row>
        <row r="644">
          <cell r="A644" t="str">
            <v>Monitor</v>
          </cell>
          <cell r="B644" t="str">
            <v>ECC</v>
          </cell>
          <cell r="C644">
            <v>200000</v>
          </cell>
          <cell r="D644">
            <v>134602</v>
          </cell>
          <cell r="E644" t="str">
            <v>ECM5</v>
          </cell>
          <cell r="F644">
            <v>16700072</v>
          </cell>
          <cell r="G644" t="str">
            <v>Monitor</v>
          </cell>
        </row>
        <row r="645">
          <cell r="A645" t="str">
            <v>Monitor Compaq 140(DPD)</v>
          </cell>
          <cell r="B645" t="str">
            <v>ECC</v>
          </cell>
          <cell r="C645">
            <v>150000</v>
          </cell>
          <cell r="D645">
            <v>100952</v>
          </cell>
          <cell r="E645" t="str">
            <v>ECM5</v>
          </cell>
          <cell r="F645">
            <v>16700073</v>
          </cell>
          <cell r="G645" t="str">
            <v>Monitor Compaq 140(DPD)</v>
          </cell>
        </row>
        <row r="646">
          <cell r="A646" t="str">
            <v>Monitor Compaq 140(DPD)</v>
          </cell>
          <cell r="B646" t="str">
            <v>ECC</v>
          </cell>
          <cell r="C646">
            <v>150000</v>
          </cell>
          <cell r="D646">
            <v>100952</v>
          </cell>
          <cell r="E646" t="str">
            <v>ECM5</v>
          </cell>
          <cell r="F646">
            <v>16700074</v>
          </cell>
          <cell r="G646" t="str">
            <v>Monitor Compaq 140(DPD)</v>
          </cell>
        </row>
        <row r="647">
          <cell r="A647" t="str">
            <v>Monitor Compaq V-50(DPD)</v>
          </cell>
          <cell r="B647" t="str">
            <v>ECC</v>
          </cell>
          <cell r="C647">
            <v>150000</v>
          </cell>
          <cell r="D647">
            <v>100952</v>
          </cell>
          <cell r="E647" t="str">
            <v>ECM5</v>
          </cell>
          <cell r="F647">
            <v>16700075</v>
          </cell>
          <cell r="G647" t="str">
            <v>Monitor Compaq V-50(DPD)</v>
          </cell>
        </row>
        <row r="648">
          <cell r="A648" t="str">
            <v>Monitor Hewlet Packard m-500(DPD)</v>
          </cell>
          <cell r="B648" t="str">
            <v>ECC</v>
          </cell>
          <cell r="C648">
            <v>150000</v>
          </cell>
          <cell r="D648">
            <v>100952</v>
          </cell>
          <cell r="E648" t="str">
            <v>ECM5</v>
          </cell>
          <cell r="F648">
            <v>16700076</v>
          </cell>
          <cell r="G648" t="str">
            <v>Monitor Hewlet Packard m-500(DPD)</v>
          </cell>
        </row>
        <row r="649">
          <cell r="A649" t="str">
            <v>Monitor Hewlet Packard m-500(DPD)</v>
          </cell>
          <cell r="B649" t="str">
            <v>ECC</v>
          </cell>
          <cell r="C649">
            <v>150000</v>
          </cell>
          <cell r="D649">
            <v>100952</v>
          </cell>
          <cell r="E649" t="str">
            <v>ECM5</v>
          </cell>
          <cell r="F649">
            <v>16700077</v>
          </cell>
          <cell r="G649" t="str">
            <v>Monitor Hewlet Packard m-500(DPD)</v>
          </cell>
        </row>
        <row r="650">
          <cell r="A650" t="str">
            <v>Monitor Hewlet Packard m-500(DPD)</v>
          </cell>
          <cell r="B650" t="str">
            <v>ECC</v>
          </cell>
          <cell r="C650">
            <v>150000</v>
          </cell>
          <cell r="D650">
            <v>100952</v>
          </cell>
          <cell r="E650" t="str">
            <v>ECM5</v>
          </cell>
          <cell r="F650">
            <v>16700078</v>
          </cell>
          <cell r="G650" t="str">
            <v>Monitor Hewlet Packard m-500(DPD)</v>
          </cell>
        </row>
        <row r="651">
          <cell r="A651" t="str">
            <v>Monitor Hewlet Packard m-500(DPD)</v>
          </cell>
          <cell r="B651" t="str">
            <v>ECC</v>
          </cell>
          <cell r="C651">
            <v>15000</v>
          </cell>
          <cell r="D651">
            <v>10095</v>
          </cell>
          <cell r="E651" t="str">
            <v>ECM5</v>
          </cell>
          <cell r="F651">
            <v>16700079</v>
          </cell>
          <cell r="G651" t="str">
            <v>Monitor Hewlet Packard m-500(DPD)</v>
          </cell>
        </row>
        <row r="652">
          <cell r="A652" t="str">
            <v>Monitor IBM G-42(DPD)</v>
          </cell>
          <cell r="B652" t="str">
            <v>ECC</v>
          </cell>
          <cell r="C652">
            <v>150000</v>
          </cell>
          <cell r="D652">
            <v>100952</v>
          </cell>
          <cell r="E652" t="str">
            <v>ECM5</v>
          </cell>
          <cell r="F652">
            <v>16700080</v>
          </cell>
          <cell r="G652" t="str">
            <v>Monitor IBM G-42(DPD)</v>
          </cell>
        </row>
        <row r="653">
          <cell r="A653" t="str">
            <v>Pind-Pad</v>
          </cell>
          <cell r="B653" t="str">
            <v>ECC</v>
          </cell>
          <cell r="C653">
            <v>30000</v>
          </cell>
          <cell r="D653">
            <v>20185</v>
          </cell>
          <cell r="E653" t="str">
            <v>ECM5</v>
          </cell>
          <cell r="F653">
            <v>16700081</v>
          </cell>
          <cell r="G653" t="str">
            <v>Pind-Pad</v>
          </cell>
        </row>
        <row r="654">
          <cell r="A654" t="str">
            <v>Pind-Pad</v>
          </cell>
          <cell r="B654" t="str">
            <v>ECC</v>
          </cell>
          <cell r="C654">
            <v>30000</v>
          </cell>
          <cell r="D654">
            <v>20185</v>
          </cell>
          <cell r="E654" t="str">
            <v>ECM5</v>
          </cell>
          <cell r="F654">
            <v>16700082</v>
          </cell>
          <cell r="G654" t="str">
            <v>Pind-Pad</v>
          </cell>
        </row>
        <row r="655">
          <cell r="A655" t="str">
            <v>Pind-Pad</v>
          </cell>
          <cell r="B655" t="str">
            <v>ECC</v>
          </cell>
          <cell r="C655">
            <v>30000</v>
          </cell>
          <cell r="D655">
            <v>20185</v>
          </cell>
          <cell r="E655" t="str">
            <v>ECM5</v>
          </cell>
          <cell r="F655">
            <v>16700083</v>
          </cell>
          <cell r="G655" t="str">
            <v>Pind-Pad</v>
          </cell>
        </row>
        <row r="656">
          <cell r="A656" t="str">
            <v>Pind-Pad</v>
          </cell>
          <cell r="B656" t="str">
            <v>ECC</v>
          </cell>
          <cell r="C656">
            <v>30000</v>
          </cell>
          <cell r="D656">
            <v>20185</v>
          </cell>
          <cell r="E656" t="str">
            <v>ECM5</v>
          </cell>
          <cell r="F656">
            <v>16700084</v>
          </cell>
          <cell r="G656" t="str">
            <v>Pind-Pad</v>
          </cell>
        </row>
        <row r="657">
          <cell r="A657" t="str">
            <v>Pind-Pad</v>
          </cell>
          <cell r="B657" t="str">
            <v>ECC</v>
          </cell>
          <cell r="C657">
            <v>30000</v>
          </cell>
          <cell r="D657">
            <v>20185</v>
          </cell>
          <cell r="E657" t="str">
            <v>ECM5</v>
          </cell>
          <cell r="F657">
            <v>16700085</v>
          </cell>
          <cell r="G657" t="str">
            <v>Pind-Pad</v>
          </cell>
        </row>
        <row r="658">
          <cell r="A658" t="str">
            <v>Pind-Pad</v>
          </cell>
          <cell r="B658" t="str">
            <v>ECC</v>
          </cell>
          <cell r="C658">
            <v>30000</v>
          </cell>
          <cell r="D658">
            <v>20185</v>
          </cell>
          <cell r="E658" t="str">
            <v>ECM5</v>
          </cell>
          <cell r="F658">
            <v>16700086</v>
          </cell>
          <cell r="G658" t="str">
            <v>Pind-Pad</v>
          </cell>
        </row>
        <row r="659">
          <cell r="A659" t="str">
            <v>Servidor</v>
          </cell>
          <cell r="B659" t="str">
            <v>ECC</v>
          </cell>
          <cell r="C659">
            <v>1000000</v>
          </cell>
          <cell r="D659">
            <v>673002</v>
          </cell>
          <cell r="E659" t="str">
            <v>ECM5</v>
          </cell>
          <cell r="F659">
            <v>16700087</v>
          </cell>
          <cell r="G659" t="str">
            <v>Servidor</v>
          </cell>
        </row>
        <row r="660">
          <cell r="A660" t="str">
            <v>Servidor IBM Netfinity-5000 (DPD)</v>
          </cell>
          <cell r="B660" t="str">
            <v>ECC</v>
          </cell>
          <cell r="C660">
            <v>2000000</v>
          </cell>
          <cell r="D660">
            <v>1345987</v>
          </cell>
          <cell r="E660" t="str">
            <v>ECM5</v>
          </cell>
          <cell r="F660">
            <v>16700088</v>
          </cell>
          <cell r="G660" t="str">
            <v>Servidor IBM Netfinity-5000 (DPD)</v>
          </cell>
        </row>
        <row r="661">
          <cell r="A661" t="str">
            <v>UPS</v>
          </cell>
          <cell r="B661" t="str">
            <v>ECC</v>
          </cell>
          <cell r="C661">
            <v>1000000</v>
          </cell>
          <cell r="D661">
            <v>673002</v>
          </cell>
          <cell r="E661" t="str">
            <v>ECM5</v>
          </cell>
          <cell r="F661">
            <v>16700089</v>
          </cell>
          <cell r="G661" t="str">
            <v>UPS</v>
          </cell>
        </row>
        <row r="662">
          <cell r="A662" t="str">
            <v>UPS</v>
          </cell>
          <cell r="B662" t="str">
            <v>ECC</v>
          </cell>
          <cell r="C662">
            <v>1000000</v>
          </cell>
          <cell r="D662">
            <v>673002</v>
          </cell>
          <cell r="E662" t="str">
            <v>ECM5</v>
          </cell>
          <cell r="F662">
            <v>16700090</v>
          </cell>
          <cell r="G662" t="str">
            <v>UPS</v>
          </cell>
        </row>
        <row r="663">
          <cell r="A663" t="str">
            <v>UPS</v>
          </cell>
          <cell r="B663" t="str">
            <v>ECC</v>
          </cell>
          <cell r="C663">
            <v>1000000</v>
          </cell>
          <cell r="D663">
            <v>673002</v>
          </cell>
          <cell r="E663" t="str">
            <v>ECM5</v>
          </cell>
          <cell r="F663">
            <v>16700091</v>
          </cell>
          <cell r="G663" t="str">
            <v>UPS</v>
          </cell>
        </row>
        <row r="664">
          <cell r="A664" t="str">
            <v>UPS</v>
          </cell>
          <cell r="B664" t="str">
            <v>ECC</v>
          </cell>
          <cell r="C664">
            <v>1000000</v>
          </cell>
          <cell r="D664">
            <v>673002</v>
          </cell>
          <cell r="E664" t="str">
            <v>ECM5</v>
          </cell>
          <cell r="F664">
            <v>16700092</v>
          </cell>
          <cell r="G664" t="str">
            <v>UPS</v>
          </cell>
        </row>
        <row r="665">
          <cell r="A665" t="str">
            <v>UPS</v>
          </cell>
          <cell r="B665" t="str">
            <v>ECC</v>
          </cell>
          <cell r="C665">
            <v>1000000</v>
          </cell>
          <cell r="D665">
            <v>673002</v>
          </cell>
          <cell r="E665" t="str">
            <v>ECM5</v>
          </cell>
          <cell r="F665">
            <v>16700093</v>
          </cell>
          <cell r="G665" t="str">
            <v>UPS</v>
          </cell>
        </row>
        <row r="666">
          <cell r="A666" t="str">
            <v>UPS MGE UPS Systeem</v>
          </cell>
          <cell r="B666" t="str">
            <v>ECC</v>
          </cell>
          <cell r="C666">
            <v>800000</v>
          </cell>
          <cell r="D666">
            <v>538392</v>
          </cell>
          <cell r="E666" t="str">
            <v>ECM5</v>
          </cell>
          <cell r="F666">
            <v>16700094</v>
          </cell>
          <cell r="G666" t="str">
            <v>UPS MGE UPS Systeem</v>
          </cell>
        </row>
        <row r="667">
          <cell r="A667" t="str">
            <v>HUB</v>
          </cell>
          <cell r="B667" t="str">
            <v>ECC</v>
          </cell>
          <cell r="C667">
            <v>300000</v>
          </cell>
          <cell r="D667">
            <v>201899</v>
          </cell>
          <cell r="E667" t="str">
            <v>ECM5</v>
          </cell>
          <cell r="F667">
            <v>16700095</v>
          </cell>
          <cell r="G667" t="str">
            <v>HUB</v>
          </cell>
        </row>
        <row r="668">
          <cell r="A668" t="str">
            <v>HUB</v>
          </cell>
          <cell r="B668" t="str">
            <v>ECC</v>
          </cell>
          <cell r="C668">
            <v>300000</v>
          </cell>
          <cell r="D668">
            <v>201899</v>
          </cell>
          <cell r="E668" t="str">
            <v>ECM5</v>
          </cell>
          <cell r="F668">
            <v>16700096</v>
          </cell>
          <cell r="G668" t="str">
            <v>HUB</v>
          </cell>
        </row>
        <row r="669">
          <cell r="A669" t="str">
            <v>Ipaq Pocket PC</v>
          </cell>
          <cell r="B669" t="str">
            <v>ECC</v>
          </cell>
          <cell r="C669">
            <v>1181612</v>
          </cell>
          <cell r="D669">
            <v>732091</v>
          </cell>
          <cell r="E669" t="str">
            <v>ECM5</v>
          </cell>
          <cell r="F669">
            <v>16700097</v>
          </cell>
          <cell r="G669" t="str">
            <v>Ipaq Pocket PC</v>
          </cell>
        </row>
        <row r="670">
          <cell r="A670" t="str">
            <v>Memoria de 64MB para Toshiba Satelite 2540 CDS</v>
          </cell>
          <cell r="B670" t="str">
            <v>ECC</v>
          </cell>
          <cell r="C670">
            <v>136836</v>
          </cell>
          <cell r="D670">
            <v>84781</v>
          </cell>
          <cell r="E670" t="str">
            <v>ECM5</v>
          </cell>
          <cell r="F670">
            <v>16700098</v>
          </cell>
          <cell r="G670" t="str">
            <v>Memoria de 64MB para Toshiba Satelite 2540 CDS</v>
          </cell>
        </row>
        <row r="671">
          <cell r="A671" t="str">
            <v>UPS Tripplite Smart DataCenter 5000 VA (S/N: 00147-50001,00149-50077)</v>
          </cell>
          <cell r="B671" t="str">
            <v>ECC</v>
          </cell>
          <cell r="C671">
            <v>12078723</v>
          </cell>
          <cell r="D671">
            <v>7076583</v>
          </cell>
          <cell r="E671" t="str">
            <v>ECM5</v>
          </cell>
          <cell r="F671">
            <v>16700099</v>
          </cell>
          <cell r="G671" t="str">
            <v>UPS Tripplite Smart DataCenter 5000 VA (S/N: 00147-50001,00149-50077)</v>
          </cell>
        </row>
        <row r="672">
          <cell r="A672" t="str">
            <v>UPS Tripplite Smart DataCenter 5000 VA (S/N: 00147-50001,00149-50077)</v>
          </cell>
          <cell r="B672" t="str">
            <v>ECC</v>
          </cell>
          <cell r="C672">
            <v>12078723</v>
          </cell>
          <cell r="D672">
            <v>7076583</v>
          </cell>
          <cell r="E672" t="str">
            <v>ECM5</v>
          </cell>
          <cell r="F672">
            <v>16700100</v>
          </cell>
          <cell r="G672" t="str">
            <v>UPS Tripplite Smart DataCenter 5000 VA (S/N: 00147-50001,00149-50077)</v>
          </cell>
        </row>
        <row r="673">
          <cell r="A673" t="str">
            <v>Disco duro compaq 4.3GB hot pluggable proliant 1600</v>
          </cell>
          <cell r="B673" t="str">
            <v>ECC</v>
          </cell>
          <cell r="C673">
            <v>497115</v>
          </cell>
          <cell r="D673">
            <v>282244</v>
          </cell>
          <cell r="E673" t="str">
            <v>ECM5</v>
          </cell>
          <cell r="F673">
            <v>16700101</v>
          </cell>
          <cell r="G673" t="str">
            <v>Disco duro compaq 4.3GB hot pluggable proliant 1600</v>
          </cell>
        </row>
        <row r="674">
          <cell r="A674" t="str">
            <v>DIMM memoria 256MB proliant 1600</v>
          </cell>
          <cell r="B674" t="str">
            <v>ECC</v>
          </cell>
          <cell r="C674">
            <v>1077082</v>
          </cell>
          <cell r="D674">
            <v>611554</v>
          </cell>
          <cell r="E674" t="str">
            <v>ECM5</v>
          </cell>
          <cell r="F674">
            <v>16700102</v>
          </cell>
          <cell r="G674" t="str">
            <v>DIMM memoria 256MB proliant 1600</v>
          </cell>
          <cell r="H674">
            <v>1</v>
          </cell>
        </row>
        <row r="675">
          <cell r="A675" t="str">
            <v>Impresora Epson FX  1180 Plus(S/N: ozuy033012)</v>
          </cell>
          <cell r="B675" t="str">
            <v>ECC</v>
          </cell>
          <cell r="C675">
            <v>1767244</v>
          </cell>
          <cell r="D675">
            <v>1015813</v>
          </cell>
          <cell r="E675" t="str">
            <v>ECM5</v>
          </cell>
          <cell r="F675">
            <v>16700103</v>
          </cell>
          <cell r="G675" t="str">
            <v>Impresora Epson FX  1180 Plus(S/N: ozuy033012)</v>
          </cell>
        </row>
        <row r="676">
          <cell r="A676" t="str">
            <v>Teléfono celular  Samsung Azul</v>
          </cell>
          <cell r="B676" t="str">
            <v>ECC</v>
          </cell>
          <cell r="C676">
            <v>226200</v>
          </cell>
          <cell r="D676">
            <v>87460</v>
          </cell>
          <cell r="E676" t="str">
            <v>EDC5</v>
          </cell>
          <cell r="F676">
            <v>16700104</v>
          </cell>
          <cell r="G676" t="str">
            <v>Teléfono celular  Samsung Azul</v>
          </cell>
        </row>
        <row r="677">
          <cell r="A677" t="str">
            <v>Tel celular Nokia1220</v>
          </cell>
          <cell r="B677" t="str">
            <v>ECC</v>
          </cell>
          <cell r="C677">
            <v>89000</v>
          </cell>
          <cell r="D677">
            <v>34410</v>
          </cell>
          <cell r="E677" t="str">
            <v>EDC5</v>
          </cell>
          <cell r="F677">
            <v>16700105</v>
          </cell>
          <cell r="G677" t="str">
            <v>Tel celular Nokia1220</v>
          </cell>
        </row>
        <row r="678">
          <cell r="A678" t="str">
            <v>Telefonos celulares</v>
          </cell>
          <cell r="B678" t="str">
            <v>ECC</v>
          </cell>
          <cell r="C678">
            <v>87000</v>
          </cell>
          <cell r="D678">
            <v>33635</v>
          </cell>
          <cell r="E678" t="str">
            <v>EDC5</v>
          </cell>
          <cell r="F678">
            <v>16700106</v>
          </cell>
          <cell r="G678" t="str">
            <v>Telefonos celulares</v>
          </cell>
        </row>
        <row r="679">
          <cell r="A679" t="str">
            <v>Telefonos celulares</v>
          </cell>
          <cell r="B679" t="str">
            <v>ECC</v>
          </cell>
          <cell r="C679">
            <v>87000</v>
          </cell>
          <cell r="D679">
            <v>33635</v>
          </cell>
          <cell r="E679" t="str">
            <v>EDC5</v>
          </cell>
          <cell r="F679">
            <v>16700107</v>
          </cell>
          <cell r="G679" t="str">
            <v>Telefonos celulares</v>
          </cell>
        </row>
        <row r="680">
          <cell r="A680" t="str">
            <v>Telefonos celulares</v>
          </cell>
          <cell r="B680" t="str">
            <v>ECC</v>
          </cell>
          <cell r="C680">
            <v>87000</v>
          </cell>
          <cell r="D680">
            <v>33635</v>
          </cell>
          <cell r="E680" t="str">
            <v>EDC5</v>
          </cell>
          <cell r="F680">
            <v>16700108</v>
          </cell>
          <cell r="G680" t="str">
            <v>Telefonos celulares</v>
          </cell>
        </row>
        <row r="681">
          <cell r="A681" t="str">
            <v>Telefonos celulares</v>
          </cell>
          <cell r="B681" t="str">
            <v>ECC</v>
          </cell>
          <cell r="C681">
            <v>87000</v>
          </cell>
          <cell r="D681">
            <v>-180887</v>
          </cell>
          <cell r="E681" t="str">
            <v>EDC5</v>
          </cell>
          <cell r="F681">
            <v>16700109</v>
          </cell>
          <cell r="G681" t="str">
            <v>Telefonos celulares</v>
          </cell>
        </row>
        <row r="682">
          <cell r="A682" t="str">
            <v>Telefonos celulares</v>
          </cell>
          <cell r="B682" t="str">
            <v>ECC</v>
          </cell>
          <cell r="C682">
            <v>87000</v>
          </cell>
          <cell r="D682">
            <v>33635</v>
          </cell>
          <cell r="E682" t="str">
            <v>EDC5</v>
          </cell>
          <cell r="F682">
            <v>16700110</v>
          </cell>
          <cell r="G682" t="str">
            <v>Telefonos celulares</v>
          </cell>
        </row>
        <row r="683">
          <cell r="A683" t="str">
            <v>Telefonos celulares</v>
          </cell>
          <cell r="B683" t="str">
            <v>ECC</v>
          </cell>
          <cell r="C683">
            <v>87000</v>
          </cell>
          <cell r="D683">
            <v>33635</v>
          </cell>
          <cell r="E683" t="str">
            <v>EDC5</v>
          </cell>
          <cell r="F683">
            <v>16700111</v>
          </cell>
          <cell r="G683" t="str">
            <v>Telefonos celulares</v>
          </cell>
        </row>
        <row r="684">
          <cell r="A684" t="str">
            <v>Telefonos celulares</v>
          </cell>
          <cell r="B684" t="str">
            <v>ECC</v>
          </cell>
          <cell r="C684">
            <v>87000</v>
          </cell>
          <cell r="D684">
            <v>33635</v>
          </cell>
          <cell r="E684" t="str">
            <v>EDC5</v>
          </cell>
          <cell r="F684">
            <v>16700112</v>
          </cell>
          <cell r="G684" t="str">
            <v>Telefonos celulares</v>
          </cell>
        </row>
        <row r="685">
          <cell r="A685" t="str">
            <v>Telefonos celulares</v>
          </cell>
          <cell r="B685" t="str">
            <v>ECC</v>
          </cell>
          <cell r="C685">
            <v>87000</v>
          </cell>
          <cell r="D685">
            <v>33635</v>
          </cell>
          <cell r="E685" t="str">
            <v>EDC5</v>
          </cell>
          <cell r="F685">
            <v>16700113</v>
          </cell>
          <cell r="G685" t="str">
            <v>Telefonos celulares</v>
          </cell>
        </row>
        <row r="686">
          <cell r="A686" t="str">
            <v>Telefonos celulares</v>
          </cell>
          <cell r="B686" t="str">
            <v>ECC</v>
          </cell>
          <cell r="C686">
            <v>87000</v>
          </cell>
          <cell r="D686">
            <v>33635</v>
          </cell>
          <cell r="E686" t="str">
            <v>EDC5</v>
          </cell>
          <cell r="F686">
            <v>16700114</v>
          </cell>
          <cell r="G686" t="str">
            <v>Telefonos celulares</v>
          </cell>
        </row>
        <row r="687">
          <cell r="A687" t="str">
            <v>Telefonos celulares</v>
          </cell>
          <cell r="B687" t="str">
            <v>ECC</v>
          </cell>
          <cell r="C687">
            <v>87000</v>
          </cell>
          <cell r="D687">
            <v>33635</v>
          </cell>
          <cell r="E687" t="str">
            <v>EDC5</v>
          </cell>
          <cell r="F687">
            <v>16700115</v>
          </cell>
          <cell r="G687" t="str">
            <v>Telefonos celulares</v>
          </cell>
        </row>
        <row r="688">
          <cell r="A688" t="str">
            <v xml:space="preserve">Teléfono  </v>
          </cell>
          <cell r="B688" t="str">
            <v>ECC</v>
          </cell>
          <cell r="C688">
            <v>20000</v>
          </cell>
          <cell r="D688">
            <v>20103</v>
          </cell>
          <cell r="E688" t="str">
            <v>EDC5</v>
          </cell>
          <cell r="F688">
            <v>16700116</v>
          </cell>
          <cell r="G688" t="str">
            <v xml:space="preserve">Teléfono  </v>
          </cell>
        </row>
        <row r="689">
          <cell r="A689" t="str">
            <v xml:space="preserve">Teléfono  </v>
          </cell>
          <cell r="B689" t="str">
            <v>ECC</v>
          </cell>
          <cell r="C689">
            <v>20000</v>
          </cell>
          <cell r="D689">
            <v>20103</v>
          </cell>
          <cell r="E689" t="str">
            <v>EDC5</v>
          </cell>
          <cell r="F689">
            <v>16700117</v>
          </cell>
          <cell r="G689" t="str">
            <v xml:space="preserve">Teléfono  </v>
          </cell>
        </row>
        <row r="690">
          <cell r="A690" t="str">
            <v xml:space="preserve">Teléfono  </v>
          </cell>
          <cell r="B690" t="str">
            <v>ECC</v>
          </cell>
          <cell r="C690">
            <v>20000</v>
          </cell>
          <cell r="D690">
            <v>20103</v>
          </cell>
          <cell r="E690" t="str">
            <v>EDC5</v>
          </cell>
          <cell r="F690">
            <v>16700118</v>
          </cell>
          <cell r="G690" t="str">
            <v xml:space="preserve">Teléfono  </v>
          </cell>
        </row>
        <row r="691">
          <cell r="A691" t="str">
            <v xml:space="preserve">Teléfono  </v>
          </cell>
          <cell r="B691" t="str">
            <v>ECC</v>
          </cell>
          <cell r="C691">
            <v>20000</v>
          </cell>
          <cell r="D691">
            <v>20103</v>
          </cell>
          <cell r="E691" t="str">
            <v>EDC5</v>
          </cell>
          <cell r="F691">
            <v>16700119</v>
          </cell>
          <cell r="G691" t="str">
            <v xml:space="preserve">Teléfono  </v>
          </cell>
        </row>
        <row r="692">
          <cell r="A692" t="str">
            <v xml:space="preserve">Teléfono  </v>
          </cell>
          <cell r="B692" t="str">
            <v>ECC</v>
          </cell>
          <cell r="C692">
            <v>20000</v>
          </cell>
          <cell r="D692">
            <v>20103</v>
          </cell>
          <cell r="E692" t="str">
            <v>EDC5</v>
          </cell>
          <cell r="F692">
            <v>16700120</v>
          </cell>
          <cell r="G692" t="str">
            <v xml:space="preserve">Teléfono  </v>
          </cell>
        </row>
        <row r="693">
          <cell r="A693" t="str">
            <v xml:space="preserve">Teléfono  </v>
          </cell>
          <cell r="B693" t="str">
            <v>ECC</v>
          </cell>
          <cell r="C693">
            <v>20000</v>
          </cell>
          <cell r="D693">
            <v>20103</v>
          </cell>
          <cell r="E693" t="str">
            <v>EDC5</v>
          </cell>
          <cell r="F693">
            <v>16700121</v>
          </cell>
          <cell r="G693" t="str">
            <v xml:space="preserve">Teléfono  </v>
          </cell>
        </row>
        <row r="694">
          <cell r="A694" t="str">
            <v xml:space="preserve">Teléfono  </v>
          </cell>
          <cell r="B694" t="str">
            <v>ECC</v>
          </cell>
          <cell r="C694">
            <v>20000</v>
          </cell>
          <cell r="D694">
            <v>20103</v>
          </cell>
          <cell r="E694" t="str">
            <v>EDC5</v>
          </cell>
          <cell r="F694">
            <v>16700122</v>
          </cell>
          <cell r="G694" t="str">
            <v xml:space="preserve">Teléfono  </v>
          </cell>
        </row>
        <row r="695">
          <cell r="A695" t="str">
            <v xml:space="preserve">Teléfono  </v>
          </cell>
          <cell r="B695" t="str">
            <v>ECC</v>
          </cell>
          <cell r="C695">
            <v>20000</v>
          </cell>
          <cell r="D695">
            <v>20103</v>
          </cell>
          <cell r="E695" t="str">
            <v>EDC5</v>
          </cell>
          <cell r="F695">
            <v>16700123</v>
          </cell>
          <cell r="G695" t="str">
            <v xml:space="preserve">Teléfono  </v>
          </cell>
        </row>
        <row r="696">
          <cell r="A696" t="str">
            <v xml:space="preserve">Teléfono  </v>
          </cell>
          <cell r="B696" t="str">
            <v>ECC</v>
          </cell>
          <cell r="C696">
            <v>20000</v>
          </cell>
          <cell r="D696">
            <v>20103</v>
          </cell>
          <cell r="E696" t="str">
            <v>EDC5</v>
          </cell>
          <cell r="F696">
            <v>16700124</v>
          </cell>
          <cell r="G696" t="str">
            <v xml:space="preserve">Teléfono  </v>
          </cell>
        </row>
        <row r="697">
          <cell r="A697" t="str">
            <v xml:space="preserve">Teléfono  </v>
          </cell>
          <cell r="B697" t="str">
            <v>ECC</v>
          </cell>
          <cell r="C697">
            <v>20000</v>
          </cell>
          <cell r="D697">
            <v>20103</v>
          </cell>
          <cell r="E697" t="str">
            <v>EDC5</v>
          </cell>
          <cell r="F697">
            <v>16700125</v>
          </cell>
          <cell r="G697" t="str">
            <v xml:space="preserve">Teléfono  </v>
          </cell>
        </row>
        <row r="698">
          <cell r="A698" t="str">
            <v xml:space="preserve">Teléfono  </v>
          </cell>
          <cell r="B698" t="str">
            <v>ECC</v>
          </cell>
          <cell r="C698">
            <v>20000</v>
          </cell>
          <cell r="D698">
            <v>20103</v>
          </cell>
          <cell r="E698" t="str">
            <v>EDC5</v>
          </cell>
          <cell r="F698">
            <v>16700126</v>
          </cell>
          <cell r="G698" t="str">
            <v xml:space="preserve">Teléfono  </v>
          </cell>
        </row>
        <row r="699">
          <cell r="A699" t="str">
            <v xml:space="preserve">Teléfono  </v>
          </cell>
          <cell r="B699" t="str">
            <v>ECC</v>
          </cell>
          <cell r="C699">
            <v>20000</v>
          </cell>
          <cell r="D699">
            <v>20103</v>
          </cell>
          <cell r="E699" t="str">
            <v>EDC5</v>
          </cell>
          <cell r="F699">
            <v>16700127</v>
          </cell>
          <cell r="G699" t="str">
            <v xml:space="preserve">Teléfono  </v>
          </cell>
        </row>
        <row r="700">
          <cell r="A700" t="str">
            <v>Fax Panasónic</v>
          </cell>
          <cell r="B700" t="str">
            <v>ECC</v>
          </cell>
          <cell r="C700">
            <v>250000</v>
          </cell>
          <cell r="D700">
            <v>251215</v>
          </cell>
          <cell r="E700" t="str">
            <v>EDC5</v>
          </cell>
          <cell r="F700">
            <v>16700128</v>
          </cell>
          <cell r="G700" t="str">
            <v>Fax Panasónic</v>
          </cell>
        </row>
        <row r="701">
          <cell r="A701" t="str">
            <v>Fax Panasónic-Panafax UF-V-60</v>
          </cell>
          <cell r="B701" t="str">
            <v>ECC</v>
          </cell>
          <cell r="C701">
            <v>250000</v>
          </cell>
          <cell r="D701">
            <v>251215</v>
          </cell>
          <cell r="E701" t="str">
            <v>EDC5</v>
          </cell>
          <cell r="F701">
            <v>16700129</v>
          </cell>
          <cell r="G701" t="str">
            <v>Fax Panasónic-Panafax UF-V-60</v>
          </cell>
        </row>
        <row r="702">
          <cell r="A702" t="str">
            <v>Rack de comunicaciones</v>
          </cell>
          <cell r="B702" t="str">
            <v>ECC</v>
          </cell>
          <cell r="C702">
            <v>350000</v>
          </cell>
          <cell r="D702">
            <v>351697</v>
          </cell>
          <cell r="E702" t="str">
            <v>EDC5</v>
          </cell>
          <cell r="F702">
            <v>16700131</v>
          </cell>
          <cell r="G702" t="str">
            <v>Rack de comunicaciones</v>
          </cell>
        </row>
        <row r="703">
          <cell r="A703" t="str">
            <v>Router</v>
          </cell>
          <cell r="B703" t="str">
            <v>ECC</v>
          </cell>
          <cell r="C703">
            <v>400000</v>
          </cell>
          <cell r="D703">
            <v>401934</v>
          </cell>
          <cell r="E703" t="str">
            <v>EDC5</v>
          </cell>
          <cell r="F703">
            <v>16700132</v>
          </cell>
          <cell r="G703" t="str">
            <v>Router</v>
          </cell>
        </row>
        <row r="704">
          <cell r="A704" t="str">
            <v>Telefono General Electric Digital Ref:29254GE2-A</v>
          </cell>
          <cell r="B704" t="str">
            <v>ECC</v>
          </cell>
          <cell r="C704">
            <v>44000</v>
          </cell>
          <cell r="D704">
            <v>42279</v>
          </cell>
          <cell r="E704" t="str">
            <v>EDC5</v>
          </cell>
          <cell r="F704">
            <v>16700133</v>
          </cell>
          <cell r="G704" t="str">
            <v>Telefono General Electric Digital Ref:29254GE2-A</v>
          </cell>
        </row>
        <row r="705">
          <cell r="A705" t="str">
            <v>Telefono General Electric Digital Ref:29254GE2-A</v>
          </cell>
          <cell r="B705" t="str">
            <v>ECC</v>
          </cell>
          <cell r="C705">
            <v>44000</v>
          </cell>
          <cell r="D705">
            <v>42279</v>
          </cell>
          <cell r="E705" t="str">
            <v>EDC5</v>
          </cell>
          <cell r="F705">
            <v>16700134</v>
          </cell>
          <cell r="G705" t="str">
            <v>Telefono General Electric Digital Ref:29254GE2-A</v>
          </cell>
        </row>
        <row r="706">
          <cell r="A706" t="str">
            <v>Housing Chasis (incluye ventilador y fuente)</v>
          </cell>
          <cell r="B706" t="str">
            <v>ECC</v>
          </cell>
          <cell r="C706">
            <v>2953576</v>
          </cell>
          <cell r="D706">
            <v>2134495</v>
          </cell>
          <cell r="E706" t="str">
            <v>EDC5</v>
          </cell>
          <cell r="F706">
            <v>16700135</v>
          </cell>
          <cell r="G706" t="str">
            <v>Housing Chasis (incluye ventilador y fuente)</v>
          </cell>
        </row>
        <row r="707">
          <cell r="A707" t="str">
            <v>Radio PRO 3100 VHF 25vatios</v>
          </cell>
          <cell r="B707" t="str">
            <v>ECC</v>
          </cell>
          <cell r="C707">
            <v>1244446</v>
          </cell>
          <cell r="D707">
            <v>899341</v>
          </cell>
          <cell r="E707" t="str">
            <v>EDC5</v>
          </cell>
          <cell r="F707">
            <v>16700136</v>
          </cell>
          <cell r="G707" t="str">
            <v>Radio PRO 3100 VHF 25vatios</v>
          </cell>
        </row>
        <row r="708">
          <cell r="A708" t="str">
            <v>Radio PRO 3100 VHF 25vatios</v>
          </cell>
          <cell r="B708" t="str">
            <v>ECC</v>
          </cell>
          <cell r="C708">
            <v>1244446</v>
          </cell>
          <cell r="D708">
            <v>899341</v>
          </cell>
          <cell r="E708" t="str">
            <v>EDC5</v>
          </cell>
          <cell r="F708">
            <v>16700137</v>
          </cell>
          <cell r="G708" t="str">
            <v>Radio PRO 3100 VHF 25vatios</v>
          </cell>
        </row>
        <row r="709">
          <cell r="A709" t="str">
            <v>Antena 4 dipolos</v>
          </cell>
          <cell r="B709" t="str">
            <v>ECC</v>
          </cell>
          <cell r="C709">
            <v>972711</v>
          </cell>
          <cell r="D709">
            <v>702953</v>
          </cell>
          <cell r="E709" t="str">
            <v>EDC5</v>
          </cell>
          <cell r="F709">
            <v>16700138</v>
          </cell>
          <cell r="G709" t="str">
            <v>Antena 4 dipolos</v>
          </cell>
        </row>
        <row r="710">
          <cell r="A710" t="str">
            <v>Duplexer marca wacom de cuatro cavidades</v>
          </cell>
          <cell r="B710" t="str">
            <v>ECC</v>
          </cell>
          <cell r="C710">
            <v>2685785</v>
          </cell>
          <cell r="D710">
            <v>1940970</v>
          </cell>
          <cell r="E710" t="str">
            <v>EDC5</v>
          </cell>
          <cell r="F710">
            <v>16700139</v>
          </cell>
          <cell r="G710" t="str">
            <v>Duplexer marca wacom de cuatro cavidades</v>
          </cell>
        </row>
        <row r="711">
          <cell r="A711" t="str">
            <v xml:space="preserve">Controlador de Grupos i20R </v>
          </cell>
          <cell r="B711" t="str">
            <v>ECC</v>
          </cell>
          <cell r="C711">
            <v>1791837</v>
          </cell>
          <cell r="D711">
            <v>1294934</v>
          </cell>
          <cell r="E711" t="str">
            <v>EDC5</v>
          </cell>
          <cell r="F711">
            <v>16700140</v>
          </cell>
          <cell r="G711" t="str">
            <v xml:space="preserve">Controlador de Grupos i20R </v>
          </cell>
        </row>
        <row r="712">
          <cell r="A712" t="str">
            <v>Radio Motorola Pro 5150, S/N: 672TCWJ938</v>
          </cell>
          <cell r="B712" t="str">
            <v>ECC</v>
          </cell>
          <cell r="C712">
            <v>1477825</v>
          </cell>
          <cell r="D712">
            <v>1067997</v>
          </cell>
          <cell r="E712" t="str">
            <v>EDC5</v>
          </cell>
          <cell r="F712">
            <v>16700141</v>
          </cell>
          <cell r="G712" t="str">
            <v>Radio Motorola Pro 5150, S/N: 672TCWJ938</v>
          </cell>
        </row>
        <row r="713">
          <cell r="A713" t="str">
            <v>Fax Panasonic KX-FT71LA-B</v>
          </cell>
          <cell r="B713" t="str">
            <v>ECC</v>
          </cell>
          <cell r="C713">
            <v>449000</v>
          </cell>
          <cell r="D713">
            <v>324483</v>
          </cell>
          <cell r="E713" t="str">
            <v>EDC5</v>
          </cell>
          <cell r="F713">
            <v>16700142</v>
          </cell>
          <cell r="G713" t="str">
            <v>Fax Panasonic KX-FT71LA-B</v>
          </cell>
        </row>
        <row r="714">
          <cell r="A714" t="str">
            <v>Fax Panasonic KX-FT71LA-B</v>
          </cell>
          <cell r="B714" t="str">
            <v>ECC</v>
          </cell>
          <cell r="C714">
            <v>449000</v>
          </cell>
          <cell r="D714">
            <v>324483</v>
          </cell>
          <cell r="E714" t="str">
            <v>EDC5</v>
          </cell>
          <cell r="F714">
            <v>16700143</v>
          </cell>
          <cell r="G714" t="str">
            <v>Fax Panasonic KX-FT71LA-B</v>
          </cell>
        </row>
        <row r="715">
          <cell r="A715" t="str">
            <v>Pacht panel 16 puertos</v>
          </cell>
          <cell r="B715" t="str">
            <v>ECC</v>
          </cell>
          <cell r="C715">
            <v>176400</v>
          </cell>
          <cell r="D715">
            <v>127484</v>
          </cell>
          <cell r="E715" t="str">
            <v>EDC5</v>
          </cell>
          <cell r="F715">
            <v>16700144</v>
          </cell>
          <cell r="G715" t="str">
            <v>Pacht panel 16 puertos</v>
          </cell>
        </row>
        <row r="716">
          <cell r="A716" t="str">
            <v>Rack 19"45.5 FT</v>
          </cell>
          <cell r="B716" t="str">
            <v>ECC</v>
          </cell>
          <cell r="C716">
            <v>346900</v>
          </cell>
          <cell r="D716">
            <v>250694</v>
          </cell>
          <cell r="E716" t="str">
            <v>EDC5</v>
          </cell>
          <cell r="F716">
            <v>16700145</v>
          </cell>
          <cell r="G716" t="str">
            <v>Rack 19"45.5 FT</v>
          </cell>
        </row>
        <row r="717">
          <cell r="A717" t="str">
            <v>Pacht Panel 16 puertos</v>
          </cell>
          <cell r="B717" t="str">
            <v>ECC</v>
          </cell>
          <cell r="C717">
            <v>130000</v>
          </cell>
          <cell r="D717">
            <v>93950</v>
          </cell>
          <cell r="E717" t="str">
            <v>EDC5</v>
          </cell>
          <cell r="F717">
            <v>16700146</v>
          </cell>
          <cell r="G717" t="str">
            <v>Pacht panel 16 puertos</v>
          </cell>
        </row>
        <row r="718">
          <cell r="A718" t="str">
            <v>Pacht Panel 16 puertos</v>
          </cell>
          <cell r="B718" t="str">
            <v>ECC</v>
          </cell>
          <cell r="C718">
            <v>130000</v>
          </cell>
          <cell r="D718">
            <v>93950</v>
          </cell>
          <cell r="E718" t="str">
            <v>EDC5</v>
          </cell>
          <cell r="F718">
            <v>16700147</v>
          </cell>
          <cell r="G718" t="str">
            <v>Pacht panel 16 puertos</v>
          </cell>
        </row>
        <row r="719">
          <cell r="A719" t="str">
            <v>Radio Motorola PRO 5150 S/N:672TDC0098, 672TDC0104, 672TDC0102,672TDC0115,672TDC0117</v>
          </cell>
          <cell r="B719" t="str">
            <v>ECC</v>
          </cell>
          <cell r="C719">
            <v>1474702</v>
          </cell>
          <cell r="D719">
            <v>1092601</v>
          </cell>
          <cell r="E719" t="str">
            <v>EDC5</v>
          </cell>
          <cell r="F719">
            <v>16700148</v>
          </cell>
          <cell r="G719" t="str">
            <v>Radio Motorola PRO 5150 S/N:672TDC0098, 672TDC0104, 672TDC0102,672TDC0115,672TDC0117</v>
          </cell>
        </row>
        <row r="720">
          <cell r="A720" t="str">
            <v>Radio Motorola PRO 5150 S/N:672TDC0098, 672TDC0104, 672TDC0102,672TDC0115,672TDC0117</v>
          </cell>
          <cell r="B720" t="str">
            <v>ECC</v>
          </cell>
          <cell r="C720">
            <v>1474702</v>
          </cell>
          <cell r="D720">
            <v>1092601</v>
          </cell>
          <cell r="E720" t="str">
            <v>EDC5</v>
          </cell>
          <cell r="F720">
            <v>16700149</v>
          </cell>
          <cell r="G720" t="str">
            <v>Radio Motorola PRO 5150 S/N:672TDC0098, 672TDC0104, 672TDC0102,672TDC0115,672TDC0117</v>
          </cell>
        </row>
        <row r="721">
          <cell r="A721" t="str">
            <v>Radio Motorola PRO 5150 S/N:672TDC0098, 672TDC0104, 672TDC0102,672TDC0115,672TDC0117</v>
          </cell>
          <cell r="B721" t="str">
            <v>ECC</v>
          </cell>
          <cell r="C721">
            <v>1474702</v>
          </cell>
          <cell r="D721">
            <v>1092601</v>
          </cell>
          <cell r="E721" t="str">
            <v>EDC5</v>
          </cell>
          <cell r="F721">
            <v>16700150</v>
          </cell>
          <cell r="G721" t="str">
            <v>Radio Motorola PRO 5150 S/N:672TDC0098, 672TDC0104, 672TDC0102,672TDC0115,672TDC0117</v>
          </cell>
        </row>
        <row r="722">
          <cell r="A722" t="str">
            <v>Radio Motorola PRO 5150 S/N:672TDC0098, 672TDC0104, 672TDC0102,672TDC0115,672TDC0117</v>
          </cell>
          <cell r="B722" t="str">
            <v>ECC</v>
          </cell>
          <cell r="C722">
            <v>1474702</v>
          </cell>
          <cell r="D722">
            <v>1092601</v>
          </cell>
          <cell r="E722" t="str">
            <v>EDC5</v>
          </cell>
          <cell r="F722">
            <v>16700151</v>
          </cell>
          <cell r="G722" t="str">
            <v>Radio Motorola PRO 5150 S/N:672TDC0098, 672TDC0104, 672TDC0102,672TDC0115,672TDC0117</v>
          </cell>
        </row>
        <row r="723">
          <cell r="A723" t="str">
            <v>Radio Motorola PRO 5150 S/N:672TDC0098, 672TDC0104, 672TDC0102,672TDC0115,672TDC0117</v>
          </cell>
          <cell r="B723" t="str">
            <v>ECC</v>
          </cell>
          <cell r="C723">
            <v>1474702</v>
          </cell>
          <cell r="D723">
            <v>1092601</v>
          </cell>
          <cell r="E723" t="str">
            <v>EDC5</v>
          </cell>
          <cell r="F723">
            <v>16700152</v>
          </cell>
          <cell r="G723" t="str">
            <v>Radio Motorola PRO 5150 S/N:672TDC0098, 672TDC0104, 672TDC0102,672TDC0115,672TDC0117</v>
          </cell>
        </row>
        <row r="724">
          <cell r="A724" t="str">
            <v>Teléfono Celular nokia 8280</v>
          </cell>
          <cell r="B724" t="str">
            <v>ECC</v>
          </cell>
          <cell r="C724">
            <v>91622</v>
          </cell>
          <cell r="D724">
            <v>5157</v>
          </cell>
          <cell r="E724" t="str">
            <v>EDC5</v>
          </cell>
          <cell r="F724">
            <v>16700153</v>
          </cell>
          <cell r="G724" t="str">
            <v>Teléfono Celular nokia 8280</v>
          </cell>
        </row>
        <row r="725">
          <cell r="A725" t="str">
            <v>Celular Nokia 8280. ESN 07204687349</v>
          </cell>
          <cell r="B725" t="str">
            <v>ECC</v>
          </cell>
          <cell r="C725">
            <v>181502</v>
          </cell>
          <cell r="D725">
            <v>38415</v>
          </cell>
          <cell r="E725" t="str">
            <v>EDC5</v>
          </cell>
          <cell r="F725">
            <v>16700154</v>
          </cell>
          <cell r="G725" t="str">
            <v>Celular Nokia 8280. ESN 07204687349</v>
          </cell>
        </row>
        <row r="726">
          <cell r="A726" t="str">
            <v>Central Telefónica y Teléfonos.Contrato # 0099-03</v>
          </cell>
          <cell r="B726" t="str">
            <v>ECC</v>
          </cell>
          <cell r="C726">
            <v>19096825</v>
          </cell>
          <cell r="D726">
            <v>16172981</v>
          </cell>
          <cell r="E726" t="str">
            <v>EDC5</v>
          </cell>
          <cell r="F726">
            <v>16700155</v>
          </cell>
          <cell r="G726" t="str">
            <v>Central Telefónica y Teléfonos.Contrato # 0099-03</v>
          </cell>
        </row>
        <row r="727">
          <cell r="A727" t="str">
            <v xml:space="preserve">Switch 3com 4226T 24 </v>
          </cell>
          <cell r="B727" t="str">
            <v>ECC</v>
          </cell>
          <cell r="C727">
            <v>2729149</v>
          </cell>
          <cell r="D727">
            <v>1554100</v>
          </cell>
          <cell r="E727" t="str">
            <v>ECM5</v>
          </cell>
          <cell r="F727">
            <v>16700156</v>
          </cell>
          <cell r="G727" t="str">
            <v xml:space="preserve">Switch 3com 4226T 24 </v>
          </cell>
        </row>
        <row r="728">
          <cell r="A728" t="str">
            <v xml:space="preserve">Switch 3com 4226T 24 </v>
          </cell>
          <cell r="B728" t="str">
            <v>ECC</v>
          </cell>
          <cell r="C728">
            <v>2729149</v>
          </cell>
          <cell r="D728">
            <v>1554100</v>
          </cell>
          <cell r="E728" t="str">
            <v>ECM5</v>
          </cell>
          <cell r="F728">
            <v>16700157</v>
          </cell>
          <cell r="G728" t="str">
            <v xml:space="preserve">Switch 3com 4226T 24 </v>
          </cell>
        </row>
        <row r="729">
          <cell r="A729" t="str">
            <v>Unidad CD writer externo backpack</v>
          </cell>
          <cell r="B729" t="str">
            <v>ECC</v>
          </cell>
          <cell r="C729">
            <v>812349</v>
          </cell>
          <cell r="D729">
            <v>505071</v>
          </cell>
          <cell r="E729" t="str">
            <v>ECM5</v>
          </cell>
          <cell r="F729">
            <v>16700158</v>
          </cell>
          <cell r="G729" t="str">
            <v>Unidad CD writer externo backpack</v>
          </cell>
        </row>
        <row r="730">
          <cell r="A730" t="str">
            <v>Modem US robotics externo con cable</v>
          </cell>
          <cell r="B730" t="str">
            <v>ECC</v>
          </cell>
          <cell r="C730">
            <v>364085</v>
          </cell>
          <cell r="D730">
            <v>226369</v>
          </cell>
          <cell r="E730" t="str">
            <v>ECM5</v>
          </cell>
          <cell r="F730">
            <v>16700159</v>
          </cell>
          <cell r="G730" t="str">
            <v>Modem US robotics externo con cable</v>
          </cell>
        </row>
        <row r="731">
          <cell r="A731" t="str">
            <v>Unidad tape backup HP 20/40 con tarjeta adaptec y cable</v>
          </cell>
          <cell r="B731" t="str">
            <v>ECC</v>
          </cell>
          <cell r="C731">
            <v>4250390</v>
          </cell>
          <cell r="D731">
            <v>3087198</v>
          </cell>
          <cell r="E731" t="str">
            <v>ECM5</v>
          </cell>
          <cell r="F731">
            <v>16700160</v>
          </cell>
          <cell r="G731" t="str">
            <v>Unidad tape backup HP 20/40 con tarjeta adaptec y cable</v>
          </cell>
        </row>
        <row r="732">
          <cell r="A732" t="str">
            <v>Impresora EPSON LX 300</v>
          </cell>
          <cell r="B732" t="str">
            <v>ECC</v>
          </cell>
          <cell r="C732">
            <v>650000</v>
          </cell>
          <cell r="D732">
            <v>523108</v>
          </cell>
          <cell r="E732" t="str">
            <v>ECM5</v>
          </cell>
          <cell r="F732">
            <v>16700161</v>
          </cell>
          <cell r="G732" t="str">
            <v>Impresora Epson LX 300</v>
          </cell>
        </row>
        <row r="733">
          <cell r="A733" t="str">
            <v>Teléfono celular Bellsouth 1125</v>
          </cell>
          <cell r="B733" t="str">
            <v>ECC</v>
          </cell>
          <cell r="C733">
            <v>118735</v>
          </cell>
          <cell r="D733">
            <v>59749</v>
          </cell>
          <cell r="E733" t="str">
            <v>EDC5</v>
          </cell>
          <cell r="F733">
            <v>16700162</v>
          </cell>
          <cell r="G733" t="str">
            <v>Teléfono celular Bellsouth 1125</v>
          </cell>
        </row>
        <row r="734">
          <cell r="A734" t="str">
            <v>Impresora EPSON LX 300</v>
          </cell>
          <cell r="B734" t="str">
            <v>ECC</v>
          </cell>
          <cell r="C734">
            <v>720000</v>
          </cell>
          <cell r="D734">
            <v>620139</v>
          </cell>
          <cell r="E734" t="str">
            <v>ECM5</v>
          </cell>
          <cell r="F734">
            <v>16700163</v>
          </cell>
          <cell r="G734" t="str">
            <v>Impresora Epson LX 300</v>
          </cell>
        </row>
        <row r="735">
          <cell r="A735" t="str">
            <v>Portatil Toshiba A10-SP100</v>
          </cell>
          <cell r="B735" t="str">
            <v>ECC</v>
          </cell>
          <cell r="C735">
            <v>4444213</v>
          </cell>
          <cell r="D735">
            <v>3827807</v>
          </cell>
          <cell r="E735" t="str">
            <v>ECM7AC</v>
          </cell>
          <cell r="F735">
            <v>16700164</v>
          </cell>
          <cell r="G735" t="e">
            <v>#N/A</v>
          </cell>
        </row>
        <row r="736">
          <cell r="A736" t="str">
            <v>Computador HP EVO D220</v>
          </cell>
          <cell r="B736" t="str">
            <v>ECC</v>
          </cell>
          <cell r="C736">
            <v>2825360</v>
          </cell>
          <cell r="D736">
            <v>2433487</v>
          </cell>
          <cell r="E736" t="str">
            <v>ECM7AC</v>
          </cell>
          <cell r="F736">
            <v>16700165</v>
          </cell>
          <cell r="G736" t="e">
            <v>#N/A</v>
          </cell>
        </row>
        <row r="737">
          <cell r="A737" t="str">
            <v>Portatil Toshiba A40-SP151</v>
          </cell>
          <cell r="B737" t="str">
            <v>ECC</v>
          </cell>
          <cell r="C737">
            <v>5737126</v>
          </cell>
          <cell r="D737">
            <v>5091825</v>
          </cell>
          <cell r="E737" t="str">
            <v>ECM7AC</v>
          </cell>
          <cell r="F737">
            <v>16700166</v>
          </cell>
          <cell r="G737" t="e">
            <v>#N/A</v>
          </cell>
        </row>
        <row r="738">
          <cell r="A738" t="str">
            <v>Computador HP EVO D220</v>
          </cell>
          <cell r="B738" t="str">
            <v>ECC</v>
          </cell>
          <cell r="C738">
            <v>2024634</v>
          </cell>
          <cell r="D738">
            <v>1861481</v>
          </cell>
          <cell r="E738" t="str">
            <v>ECM5</v>
          </cell>
          <cell r="F738">
            <v>16700167</v>
          </cell>
          <cell r="G738" t="e">
            <v>#N/A</v>
          </cell>
        </row>
        <row r="739">
          <cell r="A739" t="str">
            <v>Impresora Laser Hp 1010</v>
          </cell>
          <cell r="B739" t="str">
            <v>ECC</v>
          </cell>
          <cell r="C739">
            <v>540000</v>
          </cell>
          <cell r="D739">
            <v>533226</v>
          </cell>
          <cell r="E739" t="str">
            <v>ECM5</v>
          </cell>
          <cell r="F739">
            <v>16700168</v>
          </cell>
          <cell r="G739" t="e">
            <v>#N/A</v>
          </cell>
        </row>
        <row r="740">
          <cell r="A740" t="str">
            <v>Motocicleta DT 125 DS serial:5</v>
          </cell>
          <cell r="B740" t="str">
            <v>ETT</v>
          </cell>
          <cell r="C740">
            <v>6547107</v>
          </cell>
          <cell r="D740">
            <v>5661186</v>
          </cell>
          <cell r="E740" t="str">
            <v>EDTR7AC</v>
          </cell>
          <cell r="F740">
            <v>16750001</v>
          </cell>
          <cell r="G740" t="str">
            <v>Motocicleta DT 125 DS serial:5</v>
          </cell>
        </row>
        <row r="741">
          <cell r="A741" t="str">
            <v>Sistema puente Grua con  Monorriel de 7mts,carro con mecanismo de traslación manual,polipasto de cadena y travesaño de carga de 2 toneladas de capacidad</v>
          </cell>
          <cell r="B741" t="str">
            <v>ETT</v>
          </cell>
          <cell r="C741">
            <v>6500000</v>
          </cell>
          <cell r="D741">
            <v>5872129</v>
          </cell>
          <cell r="E741" t="str">
            <v>EDEL7</v>
          </cell>
          <cell r="F741">
            <v>16750002</v>
          </cell>
          <cell r="G741" t="str">
            <v>Sistema puente Grua con  Monorriel de 7mts,carro con mecanismo de traslación manual,polipasto de cadena y travesaño de carga de 2 toneladas de capacidad</v>
          </cell>
        </row>
        <row r="742">
          <cell r="A742" t="str">
            <v>Garrucha 3 TN 1.5 MT</v>
          </cell>
          <cell r="B742" t="str">
            <v>ETT</v>
          </cell>
          <cell r="C742">
            <v>1070460</v>
          </cell>
          <cell r="D742">
            <v>939919</v>
          </cell>
          <cell r="E742" t="str">
            <v>EDEL7</v>
          </cell>
          <cell r="F742">
            <v>16750003</v>
          </cell>
          <cell r="G742" t="str">
            <v>Garrucha 3 TN 1.5 MT</v>
          </cell>
        </row>
        <row r="743">
          <cell r="A743" t="str">
            <v>Perfil en Acero a 36.270 6mts</v>
          </cell>
          <cell r="B743" t="str">
            <v>ETT</v>
          </cell>
          <cell r="C743">
            <v>620600</v>
          </cell>
          <cell r="D743">
            <v>551476</v>
          </cell>
          <cell r="E743" t="str">
            <v>EDEL7</v>
          </cell>
          <cell r="F743">
            <v>16750004</v>
          </cell>
          <cell r="G743" t="str">
            <v>Perfil en Acero a 36.270 6mts</v>
          </cell>
        </row>
        <row r="744">
          <cell r="A744" t="str">
            <v>Motocicleta DT 125 DS</v>
          </cell>
          <cell r="B744" t="str">
            <v>ETT</v>
          </cell>
          <cell r="C744">
            <v>7039900</v>
          </cell>
          <cell r="D744">
            <v>6825652</v>
          </cell>
          <cell r="E744" t="str">
            <v>EDTR7AC</v>
          </cell>
          <cell r="F744">
            <v>16750005</v>
          </cell>
          <cell r="G744" t="e">
            <v>#N/A</v>
          </cell>
        </row>
        <row r="745">
          <cell r="D745">
            <v>-1136800</v>
          </cell>
        </row>
        <row r="746">
          <cell r="C746">
            <v>-4399999</v>
          </cell>
        </row>
        <row r="747">
          <cell r="C747">
            <v>943782006</v>
          </cell>
          <cell r="D747">
            <v>962226331</v>
          </cell>
        </row>
        <row r="748">
          <cell r="C748">
            <v>-4400000</v>
          </cell>
          <cell r="D748">
            <v>1195802192</v>
          </cell>
        </row>
        <row r="749">
          <cell r="D749">
            <v>118852016</v>
          </cell>
        </row>
        <row r="750">
          <cell r="D750">
            <v>14548039</v>
          </cell>
        </row>
        <row r="751">
          <cell r="D751">
            <v>69684402</v>
          </cell>
        </row>
        <row r="752">
          <cell r="D752">
            <v>53641931</v>
          </cell>
        </row>
        <row r="753">
          <cell r="D753">
            <v>3394716</v>
          </cell>
        </row>
        <row r="754">
          <cell r="D754">
            <v>-12500918</v>
          </cell>
        </row>
        <row r="755">
          <cell r="D755">
            <v>948182006</v>
          </cell>
        </row>
      </sheetData>
      <sheetData sheetId="11" refreshError="1"/>
      <sheetData sheetId="12" refreshError="1"/>
      <sheetData sheetId="1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9.55"/>
      <sheetName val="19.56"/>
      <sheetName val="19.57"/>
      <sheetName val="RESUMEN DE COSTOS"/>
      <sheetName val="PRESUPUESTO ALCANTARILLADO"/>
      <sheetName val="CANTIDADES ALCANTARILLADO"/>
      <sheetName val="CANTIDADES ACUEDUCTO"/>
      <sheetName val="PRESUPUESTO ACUEDUCTO"/>
      <sheetName val="1.1"/>
      <sheetName val="1.2"/>
      <sheetName val="2.1"/>
      <sheetName val="2.2"/>
      <sheetName val="2.3"/>
      <sheetName val="2.4"/>
      <sheetName val="3.1"/>
      <sheetName val="3.2"/>
      <sheetName val="3.3"/>
      <sheetName val="3.4"/>
      <sheetName val="3.5"/>
      <sheetName val="4.1"/>
      <sheetName val="4.2"/>
      <sheetName val="4.3"/>
      <sheetName val="4.4"/>
      <sheetName val="4.5"/>
      <sheetName val="4.6"/>
      <sheetName val="4,1"/>
      <sheetName val="1.01"/>
      <sheetName val="1.02"/>
      <sheetName val="2.01"/>
      <sheetName val="2.02"/>
      <sheetName val="2.03"/>
      <sheetName val="3.01"/>
      <sheetName val="3.02"/>
      <sheetName val="3.03"/>
      <sheetName val="3.04"/>
      <sheetName val="3.05"/>
      <sheetName val="3.06"/>
      <sheetName val="3.07"/>
      <sheetName val="3.08"/>
      <sheetName val="3.09"/>
      <sheetName val="3.10"/>
      <sheetName val="4.01"/>
      <sheetName val="4.02"/>
      <sheetName val="4.03"/>
    </sheetNames>
    <sheetDataSet>
      <sheetData sheetId="0"/>
      <sheetData sheetId="1"/>
      <sheetData sheetId="2"/>
      <sheetData sheetId="3"/>
      <sheetData sheetId="4"/>
      <sheetData sheetId="5"/>
      <sheetData sheetId="6"/>
      <sheetData sheetId="7">
        <row r="5">
          <cell r="C5" t="str">
            <v>REPOSICIÓN DE REDES DE ACUEDUCTO EN EL BARRIO CENTRO DEL DISTRITO DE RIOHACHA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PRESUPUESTO ALCALDIA"/>
      <sheetName val="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sheetName val="3.7"/>
      <sheetName val="3.8"/>
      <sheetName val="3.9 "/>
      <sheetName val="3.10"/>
      <sheetName val="3.11"/>
      <sheetName val="3.12"/>
      <sheetName val="3.13 "/>
      <sheetName val="3.14 "/>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
      <sheetName val="3.38"/>
      <sheetName val="3.39"/>
      <sheetName val="3.40"/>
      <sheetName val="3.41"/>
      <sheetName val="4.1"/>
      <sheetName val="4.2"/>
      <sheetName val="4.3"/>
      <sheetName val="4.4"/>
      <sheetName val="Hoja1"/>
    </sheetNames>
    <sheetDataSet>
      <sheetData sheetId="0"/>
      <sheetData sheetId="1">
        <row r="8">
          <cell r="C8">
            <v>1</v>
          </cell>
          <cell r="D8">
            <v>0</v>
          </cell>
          <cell r="E8" t="str">
            <v xml:space="preserve">PRELIMINARES </v>
          </cell>
          <cell r="F8">
            <v>0</v>
          </cell>
          <cell r="G8">
            <v>0</v>
          </cell>
          <cell r="H8">
            <v>0</v>
          </cell>
          <cell r="I8">
            <v>0</v>
          </cell>
          <cell r="J8">
            <v>0</v>
          </cell>
          <cell r="K8">
            <v>0</v>
          </cell>
          <cell r="L8">
            <v>0</v>
          </cell>
          <cell r="M8">
            <v>0</v>
          </cell>
          <cell r="N8">
            <v>0</v>
          </cell>
        </row>
        <row r="9">
          <cell r="C9">
            <v>1.1000000000000001</v>
          </cell>
          <cell r="D9" t="str">
            <v>ETG-02-03</v>
          </cell>
          <cell r="E9" t="str">
            <v>Localizacion y replanteo</v>
          </cell>
          <cell r="F9">
            <v>0</v>
          </cell>
          <cell r="G9">
            <v>0</v>
          </cell>
          <cell r="H9">
            <v>0</v>
          </cell>
          <cell r="I9">
            <v>0</v>
          </cell>
          <cell r="J9">
            <v>0</v>
          </cell>
          <cell r="K9" t="str">
            <v>ML</v>
          </cell>
          <cell r="L9">
            <v>2027.34</v>
          </cell>
          <cell r="M9">
            <v>1921</v>
          </cell>
          <cell r="N9">
            <v>3894520.1399999997</v>
          </cell>
        </row>
        <row r="10">
          <cell r="C10">
            <v>1.2</v>
          </cell>
          <cell r="D10" t="str">
            <v>ETG-02-05</v>
          </cell>
          <cell r="E10" t="str">
            <v>Apiques para verificación de redes hasta 1m3</v>
          </cell>
          <cell r="F10">
            <v>0</v>
          </cell>
          <cell r="G10">
            <v>0</v>
          </cell>
          <cell r="H10">
            <v>0</v>
          </cell>
          <cell r="I10">
            <v>0</v>
          </cell>
          <cell r="J10">
            <v>0</v>
          </cell>
          <cell r="K10" t="str">
            <v>UND</v>
          </cell>
          <cell r="L10">
            <v>24</v>
          </cell>
          <cell r="M10">
            <v>14477</v>
          </cell>
          <cell r="N10">
            <v>347448</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ML</v>
          </cell>
          <cell r="L12">
            <v>4150.68</v>
          </cell>
          <cell r="M12">
            <v>9364</v>
          </cell>
          <cell r="N12">
            <v>38866967.520000003</v>
          </cell>
        </row>
        <row r="13">
          <cell r="C13">
            <v>1.5</v>
          </cell>
          <cell r="D13" t="str">
            <v>ETG-07-01</v>
          </cell>
          <cell r="E13" t="str">
            <v>Demolicion de pavimento rigido o flexible, incluye retiro</v>
          </cell>
          <cell r="F13">
            <v>0</v>
          </cell>
          <cell r="G13">
            <v>0</v>
          </cell>
          <cell r="H13">
            <v>0</v>
          </cell>
          <cell r="I13">
            <v>0</v>
          </cell>
          <cell r="J13">
            <v>0</v>
          </cell>
          <cell r="K13" t="str">
            <v>M2</v>
          </cell>
          <cell r="L13">
            <v>1289.9999999999998</v>
          </cell>
          <cell r="M13">
            <v>19260</v>
          </cell>
          <cell r="N13">
            <v>24845399.999999996</v>
          </cell>
        </row>
        <row r="14">
          <cell r="C14">
            <v>1.6</v>
          </cell>
          <cell r="D14" t="str">
            <v>ETG-07-01</v>
          </cell>
          <cell r="E14" t="str">
            <v>Demolicion de andenes, incluye retiro</v>
          </cell>
          <cell r="F14">
            <v>0</v>
          </cell>
          <cell r="G14">
            <v>0</v>
          </cell>
          <cell r="H14">
            <v>0</v>
          </cell>
          <cell r="I14">
            <v>0</v>
          </cell>
          <cell r="J14">
            <v>0</v>
          </cell>
          <cell r="K14" t="str">
            <v>M2</v>
          </cell>
          <cell r="L14">
            <v>69.900000000000006</v>
          </cell>
          <cell r="M14">
            <v>14755</v>
          </cell>
          <cell r="N14">
            <v>1031374.5000000001</v>
          </cell>
        </row>
        <row r="15">
          <cell r="C15">
            <v>1.7</v>
          </cell>
          <cell r="D15" t="str">
            <v>ETG-07-01</v>
          </cell>
          <cell r="E15" t="str">
            <v>Demolicion de sardineles, incluye retiro</v>
          </cell>
          <cell r="F15">
            <v>0</v>
          </cell>
          <cell r="G15">
            <v>0</v>
          </cell>
          <cell r="H15">
            <v>0</v>
          </cell>
          <cell r="I15">
            <v>0</v>
          </cell>
          <cell r="J15">
            <v>0</v>
          </cell>
          <cell r="K15" t="str">
            <v>ML</v>
          </cell>
          <cell r="L15">
            <v>69.900000000000006</v>
          </cell>
          <cell r="M15">
            <v>7753</v>
          </cell>
          <cell r="N15">
            <v>541934.70000000007</v>
          </cell>
        </row>
        <row r="16">
          <cell r="C16" t="str">
            <v xml:space="preserve">SUBTOTAL       </v>
          </cell>
          <cell r="D16">
            <v>0</v>
          </cell>
          <cell r="E16">
            <v>0</v>
          </cell>
          <cell r="F16">
            <v>0</v>
          </cell>
          <cell r="G16">
            <v>0</v>
          </cell>
          <cell r="H16">
            <v>0</v>
          </cell>
          <cell r="I16">
            <v>0</v>
          </cell>
          <cell r="J16">
            <v>0</v>
          </cell>
          <cell r="K16">
            <v>0</v>
          </cell>
          <cell r="L16">
            <v>0</v>
          </cell>
          <cell r="M16">
            <v>0</v>
          </cell>
          <cell r="N16">
            <v>71194519.859999999</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1312.5999999999997</v>
          </cell>
          <cell r="M18">
            <v>18340</v>
          </cell>
          <cell r="N18">
            <v>24073083.999999993</v>
          </cell>
        </row>
        <row r="19">
          <cell r="C19">
            <v>2.2000000000000002</v>
          </cell>
          <cell r="D19" t="str">
            <v>ETG-03-00</v>
          </cell>
          <cell r="E19" t="str">
            <v>Relleno conformado y vibrocompactado en capas de 10 cm con material de préstamo.</v>
          </cell>
          <cell r="F19">
            <v>0</v>
          </cell>
          <cell r="G19">
            <v>0</v>
          </cell>
          <cell r="H19">
            <v>0</v>
          </cell>
          <cell r="I19">
            <v>0</v>
          </cell>
          <cell r="J19">
            <v>0</v>
          </cell>
          <cell r="K19" t="str">
            <v>M3</v>
          </cell>
          <cell r="L19">
            <v>63.299999999999983</v>
          </cell>
          <cell r="M19">
            <v>61206</v>
          </cell>
          <cell r="N19">
            <v>3874339.7999999989</v>
          </cell>
        </row>
        <row r="20">
          <cell r="C20">
            <v>2.2999999999999998</v>
          </cell>
          <cell r="D20" t="str">
            <v>ETG-03-00</v>
          </cell>
          <cell r="E20" t="str">
            <v>Relleno conformado y vibrocompactado con material seleccionado  de excavación</v>
          </cell>
          <cell r="F20">
            <v>0</v>
          </cell>
          <cell r="G20">
            <v>0</v>
          </cell>
          <cell r="H20">
            <v>0</v>
          </cell>
          <cell r="I20">
            <v>0</v>
          </cell>
          <cell r="J20">
            <v>0</v>
          </cell>
          <cell r="K20" t="str">
            <v>M3</v>
          </cell>
          <cell r="L20">
            <v>1090.9691770610975</v>
          </cell>
          <cell r="M20">
            <v>17576</v>
          </cell>
          <cell r="N20">
            <v>19174874.256025851</v>
          </cell>
        </row>
        <row r="21">
          <cell r="C21">
            <v>2.4</v>
          </cell>
          <cell r="D21" t="str">
            <v>ETG-03-06</v>
          </cell>
          <cell r="E21" t="str">
            <v>Retiro y disposición de material sobrante y/o escombros.</v>
          </cell>
          <cell r="F21">
            <v>0</v>
          </cell>
          <cell r="G21">
            <v>0</v>
          </cell>
          <cell r="H21">
            <v>0</v>
          </cell>
          <cell r="I21">
            <v>0</v>
          </cell>
          <cell r="J21">
            <v>0</v>
          </cell>
          <cell r="K21" t="str">
            <v>M3</v>
          </cell>
          <cell r="L21">
            <v>221.63082293890227</v>
          </cell>
          <cell r="M21">
            <v>20871</v>
          </cell>
          <cell r="N21">
            <v>4625656.905557829</v>
          </cell>
        </row>
        <row r="22">
          <cell r="C22" t="str">
            <v xml:space="preserve">SUBTOTAL       </v>
          </cell>
          <cell r="D22">
            <v>0</v>
          </cell>
          <cell r="E22">
            <v>0</v>
          </cell>
          <cell r="F22">
            <v>0</v>
          </cell>
          <cell r="G22">
            <v>0</v>
          </cell>
          <cell r="H22">
            <v>0</v>
          </cell>
          <cell r="I22">
            <v>0</v>
          </cell>
          <cell r="J22">
            <v>0</v>
          </cell>
          <cell r="K22">
            <v>0</v>
          </cell>
          <cell r="L22">
            <v>0</v>
          </cell>
          <cell r="M22">
            <v>0</v>
          </cell>
          <cell r="N22">
            <v>51747954.961583667</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786.3</v>
          </cell>
          <cell r="M24">
            <v>26333</v>
          </cell>
          <cell r="N24">
            <v>20705637.899999999</v>
          </cell>
        </row>
        <row r="25">
          <cell r="C25">
            <v>3.2</v>
          </cell>
          <cell r="D25" t="str">
            <v>ETG-08-01.6</v>
          </cell>
          <cell r="E25" t="str">
            <v>Suministro e instalacion tuberia PEAD 110 mm 4" PN 10 PE 100, incluye prueba hidrostatica</v>
          </cell>
          <cell r="F25">
            <v>0</v>
          </cell>
          <cell r="G25">
            <v>0</v>
          </cell>
          <cell r="H25">
            <v>0</v>
          </cell>
          <cell r="I25">
            <v>0</v>
          </cell>
          <cell r="J25">
            <v>0</v>
          </cell>
          <cell r="K25" t="str">
            <v>ML</v>
          </cell>
          <cell r="L25">
            <v>795.72</v>
          </cell>
          <cell r="M25">
            <v>37157</v>
          </cell>
          <cell r="N25">
            <v>29566568.040000003</v>
          </cell>
        </row>
        <row r="26">
          <cell r="C26">
            <v>3.3</v>
          </cell>
          <cell r="D26" t="str">
            <v>ETG-08-01.6</v>
          </cell>
          <cell r="E26" t="str">
            <v>Suministro e instalacion tuberia PEAD 160 mm 6" PN 10 PE 100, incluye prueba hidrostatica</v>
          </cell>
          <cell r="F26">
            <v>0</v>
          </cell>
          <cell r="G26">
            <v>0</v>
          </cell>
          <cell r="H26">
            <v>0</v>
          </cell>
          <cell r="I26">
            <v>0</v>
          </cell>
          <cell r="J26">
            <v>0</v>
          </cell>
          <cell r="K26" t="str">
            <v>ML</v>
          </cell>
          <cell r="L26">
            <v>197.33999999999997</v>
          </cell>
          <cell r="M26">
            <v>76838</v>
          </cell>
          <cell r="N26">
            <v>15163210.919999998</v>
          </cell>
        </row>
        <row r="27">
          <cell r="C27">
            <v>3.4</v>
          </cell>
          <cell r="D27" t="str">
            <v>ETG-08-01.6</v>
          </cell>
          <cell r="E27" t="str">
            <v>Suministro e instalacion tuberia PEAD 315 mm 12" PN 10 PE 100, incluye prueba hidrostatica</v>
          </cell>
          <cell r="F27">
            <v>0</v>
          </cell>
          <cell r="G27">
            <v>0</v>
          </cell>
          <cell r="H27">
            <v>0</v>
          </cell>
          <cell r="I27">
            <v>0</v>
          </cell>
          <cell r="J27">
            <v>0</v>
          </cell>
          <cell r="K27" t="str">
            <v>ML</v>
          </cell>
          <cell r="L27">
            <v>247.98</v>
          </cell>
          <cell r="M27">
            <v>297045</v>
          </cell>
          <cell r="N27">
            <v>73661219.099999994</v>
          </cell>
        </row>
        <row r="28">
          <cell r="C28">
            <v>3.5</v>
          </cell>
          <cell r="D28" t="str">
            <v>ETG-03-00</v>
          </cell>
          <cell r="E28" t="str">
            <v>Cama de arena para tubería e= 0,1 m</v>
          </cell>
          <cell r="F28">
            <v>0</v>
          </cell>
          <cell r="G28">
            <v>0</v>
          </cell>
          <cell r="H28">
            <v>0</v>
          </cell>
          <cell r="I28">
            <v>0</v>
          </cell>
          <cell r="J28">
            <v>0</v>
          </cell>
          <cell r="K28" t="str">
            <v>M3</v>
          </cell>
          <cell r="L28">
            <v>128.92999999999998</v>
          </cell>
          <cell r="M28">
            <v>74942</v>
          </cell>
          <cell r="N28">
            <v>9662272.0599999987</v>
          </cell>
        </row>
        <row r="29">
          <cell r="C29">
            <v>3.6</v>
          </cell>
          <cell r="D29" t="str">
            <v>ETG-15-01 Y ETG-15-03</v>
          </cell>
          <cell r="E29"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29">
            <v>0</v>
          </cell>
          <cell r="G29">
            <v>0</v>
          </cell>
          <cell r="H29">
            <v>0</v>
          </cell>
          <cell r="I29">
            <v>0</v>
          </cell>
          <cell r="J29">
            <v>0</v>
          </cell>
          <cell r="K29" t="str">
            <v>UND</v>
          </cell>
          <cell r="L29">
            <v>42</v>
          </cell>
          <cell r="M29">
            <v>421526</v>
          </cell>
          <cell r="N29">
            <v>17704092</v>
          </cell>
        </row>
        <row r="30">
          <cell r="C30">
            <v>3.7</v>
          </cell>
          <cell r="D30" t="str">
            <v>ETG-08-09</v>
          </cell>
          <cell r="E30" t="str">
            <v>Suministro e instalacion de acometida domiciliaria (tramo corto menor de 3m de longitud) D=1/2" (20 mm) sobre tuberia madre hasta D=12". (INCLUYE TENDIDO DE TUBERIA Y MEDIDOR. NO INCLUYE EMPALME EN INSTALACION DE ABRAZADERA) CON PAVIMENTO.</v>
          </cell>
          <cell r="F30">
            <v>0</v>
          </cell>
          <cell r="G30">
            <v>0</v>
          </cell>
          <cell r="H30">
            <v>0</v>
          </cell>
          <cell r="I30">
            <v>0</v>
          </cell>
          <cell r="J30">
            <v>0</v>
          </cell>
          <cell r="K30" t="str">
            <v xml:space="preserve"> UND</v>
          </cell>
          <cell r="L30">
            <v>116</v>
          </cell>
          <cell r="M30">
            <v>377276</v>
          </cell>
          <cell r="N30">
            <v>43764016</v>
          </cell>
        </row>
        <row r="31">
          <cell r="C31">
            <v>3.8</v>
          </cell>
          <cell r="D31" t="str">
            <v>ETG-08-09</v>
          </cell>
          <cell r="E31" t="str">
            <v>Suministro e instalacion de acometida domiciliaria (tramo largo hasta 6m de longitud CON TOPO) D=1/2" (20 mm) sobre tuberia madre hasta D=12". (INCLUYE TENDIDO DE TUBERIA Y MEDIDOR). NO INCLUYE EMPALME EN INSTALACION DE ABRAZADERA) CON PAVIMENTO.</v>
          </cell>
          <cell r="F31">
            <v>0</v>
          </cell>
          <cell r="G31">
            <v>0</v>
          </cell>
          <cell r="H31">
            <v>0</v>
          </cell>
          <cell r="I31">
            <v>0</v>
          </cell>
          <cell r="J31">
            <v>0</v>
          </cell>
          <cell r="K31" t="str">
            <v xml:space="preserve"> UND</v>
          </cell>
          <cell r="L31">
            <v>117</v>
          </cell>
          <cell r="M31">
            <v>823407</v>
          </cell>
          <cell r="N31">
            <v>96338619</v>
          </cell>
        </row>
        <row r="32">
          <cell r="C32">
            <v>3.9</v>
          </cell>
          <cell r="D32" t="str">
            <v>ETG-08-01.6</v>
          </cell>
          <cell r="E32" t="str">
            <v>suministro e instalacion collarin de derivacion PEAD 90x1/2"</v>
          </cell>
          <cell r="F32">
            <v>0</v>
          </cell>
          <cell r="G32">
            <v>0</v>
          </cell>
          <cell r="H32">
            <v>0</v>
          </cell>
          <cell r="I32">
            <v>0</v>
          </cell>
          <cell r="J32">
            <v>0</v>
          </cell>
          <cell r="K32" t="str">
            <v xml:space="preserve"> UND</v>
          </cell>
          <cell r="L32">
            <v>122</v>
          </cell>
          <cell r="M32">
            <v>33430</v>
          </cell>
          <cell r="N32">
            <v>4078460</v>
          </cell>
        </row>
        <row r="33">
          <cell r="C33" t="str">
            <v>3.10</v>
          </cell>
          <cell r="D33" t="str">
            <v>ETG-08-01.6</v>
          </cell>
          <cell r="E33" t="str">
            <v>suministro e instalacion collarin de derivacion PEAD 110x1/2"</v>
          </cell>
          <cell r="F33">
            <v>0</v>
          </cell>
          <cell r="G33">
            <v>0</v>
          </cell>
          <cell r="H33">
            <v>0</v>
          </cell>
          <cell r="I33">
            <v>0</v>
          </cell>
          <cell r="J33">
            <v>0</v>
          </cell>
          <cell r="K33" t="str">
            <v>UND</v>
          </cell>
          <cell r="L33">
            <v>76</v>
          </cell>
          <cell r="M33">
            <v>41556</v>
          </cell>
          <cell r="N33">
            <v>3158256</v>
          </cell>
        </row>
        <row r="34">
          <cell r="C34">
            <v>3.11</v>
          </cell>
          <cell r="D34" t="str">
            <v>ETG-08-01.6</v>
          </cell>
          <cell r="E34" t="str">
            <v>suministro e instalacion collarin de derivacion PEAD 160x1/2"</v>
          </cell>
          <cell r="F34">
            <v>0</v>
          </cell>
          <cell r="G34">
            <v>0</v>
          </cell>
          <cell r="H34">
            <v>0</v>
          </cell>
          <cell r="I34">
            <v>0</v>
          </cell>
          <cell r="J34">
            <v>0</v>
          </cell>
          <cell r="K34" t="str">
            <v xml:space="preserve"> UND</v>
          </cell>
          <cell r="L34">
            <v>35</v>
          </cell>
          <cell r="M34">
            <v>99609</v>
          </cell>
          <cell r="N34">
            <v>3486315</v>
          </cell>
        </row>
        <row r="35">
          <cell r="C35">
            <v>3.12</v>
          </cell>
          <cell r="D35" t="str">
            <v>ETG-08-01.2</v>
          </cell>
          <cell r="E35" t="str">
            <v>Suministro e instalación tee bridada 4"</v>
          </cell>
          <cell r="F35">
            <v>0</v>
          </cell>
          <cell r="G35">
            <v>0</v>
          </cell>
          <cell r="H35">
            <v>0</v>
          </cell>
          <cell r="I35">
            <v>0</v>
          </cell>
          <cell r="J35">
            <v>0</v>
          </cell>
          <cell r="K35" t="str">
            <v xml:space="preserve"> UND</v>
          </cell>
          <cell r="L35">
            <v>3</v>
          </cell>
          <cell r="M35">
            <v>495522</v>
          </cell>
          <cell r="N35">
            <v>1486566</v>
          </cell>
        </row>
        <row r="36">
          <cell r="C36">
            <v>3.13</v>
          </cell>
          <cell r="D36" t="str">
            <v>ETG-08-01.2</v>
          </cell>
          <cell r="E36" t="str">
            <v>Suministro e instalación tee bridada 6"</v>
          </cell>
          <cell r="F36">
            <v>0</v>
          </cell>
          <cell r="G36">
            <v>0</v>
          </cell>
          <cell r="H36">
            <v>0</v>
          </cell>
          <cell r="I36">
            <v>0</v>
          </cell>
          <cell r="J36">
            <v>0</v>
          </cell>
          <cell r="K36" t="str">
            <v xml:space="preserve"> UND</v>
          </cell>
          <cell r="L36">
            <v>2</v>
          </cell>
          <cell r="M36">
            <v>774856</v>
          </cell>
          <cell r="N36">
            <v>1549712</v>
          </cell>
        </row>
        <row r="37">
          <cell r="C37">
            <v>3.14</v>
          </cell>
          <cell r="D37" t="str">
            <v>ETG-08-01.2</v>
          </cell>
          <cell r="E37" t="str">
            <v xml:space="preserve">suministro e instalacion union brida universal 3" </v>
          </cell>
          <cell r="F37">
            <v>0</v>
          </cell>
          <cell r="G37">
            <v>0</v>
          </cell>
          <cell r="H37">
            <v>0</v>
          </cell>
          <cell r="I37">
            <v>0</v>
          </cell>
          <cell r="J37">
            <v>0</v>
          </cell>
          <cell r="K37" t="str">
            <v xml:space="preserve"> UND</v>
          </cell>
          <cell r="L37">
            <v>10</v>
          </cell>
          <cell r="M37">
            <v>108993</v>
          </cell>
          <cell r="N37">
            <v>1089930</v>
          </cell>
        </row>
        <row r="38">
          <cell r="C38">
            <v>3.15</v>
          </cell>
          <cell r="D38" t="str">
            <v>ETG-08-01.2</v>
          </cell>
          <cell r="E38" t="str">
            <v xml:space="preserve">suministro e instalacion union brida universal 4" </v>
          </cell>
          <cell r="F38">
            <v>0</v>
          </cell>
          <cell r="G38">
            <v>0</v>
          </cell>
          <cell r="H38">
            <v>0</v>
          </cell>
          <cell r="I38">
            <v>0</v>
          </cell>
          <cell r="J38">
            <v>0</v>
          </cell>
          <cell r="K38" t="str">
            <v xml:space="preserve"> UND</v>
          </cell>
          <cell r="L38">
            <v>4</v>
          </cell>
          <cell r="M38">
            <v>127640</v>
          </cell>
          <cell r="N38">
            <v>510560</v>
          </cell>
        </row>
        <row r="39">
          <cell r="C39">
            <v>3.16</v>
          </cell>
          <cell r="D39" t="str">
            <v>ETG-08-01.2</v>
          </cell>
          <cell r="E39" t="str">
            <v xml:space="preserve">suministro e instalacion union brida universal 6" </v>
          </cell>
          <cell r="F39">
            <v>0</v>
          </cell>
          <cell r="G39">
            <v>0</v>
          </cell>
          <cell r="H39">
            <v>0</v>
          </cell>
          <cell r="I39">
            <v>0</v>
          </cell>
          <cell r="J39">
            <v>0</v>
          </cell>
          <cell r="K39" t="str">
            <v xml:space="preserve"> UND</v>
          </cell>
          <cell r="L39">
            <v>4</v>
          </cell>
          <cell r="M39">
            <v>167168</v>
          </cell>
          <cell r="N39">
            <v>668672</v>
          </cell>
        </row>
        <row r="40">
          <cell r="C40">
            <v>3.17</v>
          </cell>
          <cell r="D40" t="str">
            <v>ETG-08-01.2</v>
          </cell>
          <cell r="E40" t="str">
            <v xml:space="preserve">suministro e instalacion union brida universal 10" </v>
          </cell>
          <cell r="F40">
            <v>0</v>
          </cell>
          <cell r="G40">
            <v>0</v>
          </cell>
          <cell r="H40">
            <v>0</v>
          </cell>
          <cell r="I40">
            <v>0</v>
          </cell>
          <cell r="J40">
            <v>0</v>
          </cell>
          <cell r="K40" t="str">
            <v>UND</v>
          </cell>
          <cell r="L40">
            <v>1</v>
          </cell>
          <cell r="M40">
            <v>463329</v>
          </cell>
          <cell r="N40">
            <v>463329</v>
          </cell>
        </row>
        <row r="41">
          <cell r="C41">
            <v>3.18</v>
          </cell>
          <cell r="D41" t="str">
            <v>ETG-08-01.2</v>
          </cell>
          <cell r="E41" t="str">
            <v xml:space="preserve">suministro e instalacion union brida universal 12" </v>
          </cell>
          <cell r="F41">
            <v>0</v>
          </cell>
          <cell r="G41">
            <v>0</v>
          </cell>
          <cell r="H41">
            <v>0</v>
          </cell>
          <cell r="I41">
            <v>0</v>
          </cell>
          <cell r="J41">
            <v>0</v>
          </cell>
          <cell r="K41" t="str">
            <v>UND</v>
          </cell>
          <cell r="L41">
            <v>1</v>
          </cell>
          <cell r="M41">
            <v>624475</v>
          </cell>
          <cell r="N41">
            <v>624475</v>
          </cell>
        </row>
        <row r="42">
          <cell r="C42">
            <v>3.19</v>
          </cell>
          <cell r="D42" t="str">
            <v>ETG-08-01.2</v>
          </cell>
          <cell r="E42" t="str">
            <v>suministro e instalacion union brida universal 3" para PEAD</v>
          </cell>
          <cell r="F42">
            <v>0</v>
          </cell>
          <cell r="G42">
            <v>0</v>
          </cell>
          <cell r="H42">
            <v>0</v>
          </cell>
          <cell r="I42">
            <v>0</v>
          </cell>
          <cell r="J42">
            <v>0</v>
          </cell>
          <cell r="K42" t="str">
            <v>UND</v>
          </cell>
          <cell r="L42">
            <v>7</v>
          </cell>
          <cell r="M42">
            <v>157523</v>
          </cell>
          <cell r="N42">
            <v>1102661</v>
          </cell>
        </row>
        <row r="43">
          <cell r="C43" t="str">
            <v>3.20</v>
          </cell>
          <cell r="D43" t="str">
            <v>ETG-08-01.2</v>
          </cell>
          <cell r="E43" t="str">
            <v>suministro e instalacion union brida universal 4" para PEAD</v>
          </cell>
          <cell r="F43">
            <v>0</v>
          </cell>
          <cell r="G43">
            <v>0</v>
          </cell>
          <cell r="H43">
            <v>0</v>
          </cell>
          <cell r="I43">
            <v>0</v>
          </cell>
          <cell r="J43">
            <v>0</v>
          </cell>
          <cell r="K43" t="str">
            <v>UND</v>
          </cell>
          <cell r="L43">
            <v>12</v>
          </cell>
          <cell r="M43">
            <v>192453</v>
          </cell>
          <cell r="N43">
            <v>2309436</v>
          </cell>
        </row>
        <row r="44">
          <cell r="C44">
            <v>3.21</v>
          </cell>
          <cell r="D44" t="str">
            <v>ETG-08-01.2</v>
          </cell>
          <cell r="E44" t="str">
            <v>suministro e instalacion union brida universal 6" para PEAD</v>
          </cell>
          <cell r="F44">
            <v>0</v>
          </cell>
          <cell r="G44">
            <v>0</v>
          </cell>
          <cell r="H44">
            <v>0</v>
          </cell>
          <cell r="I44">
            <v>0</v>
          </cell>
          <cell r="J44">
            <v>0</v>
          </cell>
          <cell r="K44" t="str">
            <v xml:space="preserve"> UND</v>
          </cell>
          <cell r="L44">
            <v>6</v>
          </cell>
          <cell r="M44">
            <v>273061</v>
          </cell>
          <cell r="N44">
            <v>1638366</v>
          </cell>
        </row>
        <row r="45">
          <cell r="C45">
            <v>3.22</v>
          </cell>
          <cell r="D45" t="str">
            <v>ETG-08-01.2</v>
          </cell>
          <cell r="E45" t="str">
            <v>suministro e instalacion union brida universal 10" para PEAD</v>
          </cell>
          <cell r="F45">
            <v>0</v>
          </cell>
          <cell r="G45">
            <v>0</v>
          </cell>
          <cell r="H45">
            <v>0</v>
          </cell>
          <cell r="I45">
            <v>0</v>
          </cell>
          <cell r="J45">
            <v>0</v>
          </cell>
          <cell r="K45" t="str">
            <v xml:space="preserve"> UND</v>
          </cell>
          <cell r="L45">
            <v>2</v>
          </cell>
          <cell r="M45">
            <v>460255</v>
          </cell>
          <cell r="N45">
            <v>920510</v>
          </cell>
        </row>
        <row r="46">
          <cell r="C46">
            <v>3.23</v>
          </cell>
          <cell r="D46" t="str">
            <v>ETG-08-01.2</v>
          </cell>
          <cell r="E46" t="str">
            <v>suministro e instalacion union brida universal 12" para PEAD</v>
          </cell>
          <cell r="F46">
            <v>0</v>
          </cell>
          <cell r="G46">
            <v>0</v>
          </cell>
          <cell r="H46">
            <v>0</v>
          </cell>
          <cell r="I46">
            <v>0</v>
          </cell>
          <cell r="J46">
            <v>0</v>
          </cell>
          <cell r="K46" t="str">
            <v xml:space="preserve"> UND</v>
          </cell>
          <cell r="L46">
            <v>4</v>
          </cell>
          <cell r="M46">
            <v>642654</v>
          </cell>
          <cell r="N46">
            <v>2570616</v>
          </cell>
        </row>
        <row r="47">
          <cell r="C47">
            <v>3.24</v>
          </cell>
          <cell r="D47" t="str">
            <v>ETG-08-01.2</v>
          </cell>
          <cell r="E47" t="str">
            <v xml:space="preserve">Suministro e instalacion reduccion 110x90mm bridada (4X3") </v>
          </cell>
          <cell r="F47">
            <v>0</v>
          </cell>
          <cell r="G47">
            <v>0</v>
          </cell>
          <cell r="H47">
            <v>0</v>
          </cell>
          <cell r="I47">
            <v>0</v>
          </cell>
          <cell r="J47">
            <v>0</v>
          </cell>
          <cell r="K47" t="str">
            <v xml:space="preserve"> UND</v>
          </cell>
          <cell r="L47">
            <v>13</v>
          </cell>
          <cell r="M47">
            <v>236993</v>
          </cell>
          <cell r="N47">
            <v>3080909</v>
          </cell>
        </row>
        <row r="48">
          <cell r="C48">
            <v>3.25</v>
          </cell>
          <cell r="D48" t="str">
            <v>ETG-08-01.2</v>
          </cell>
          <cell r="E48" t="str">
            <v xml:space="preserve">Suministro e instalacion reduccion 160x90mm bridada (6X3") </v>
          </cell>
          <cell r="F48">
            <v>0</v>
          </cell>
          <cell r="G48">
            <v>0</v>
          </cell>
          <cell r="H48">
            <v>0</v>
          </cell>
          <cell r="I48">
            <v>0</v>
          </cell>
          <cell r="J48">
            <v>0</v>
          </cell>
          <cell r="K48" t="str">
            <v xml:space="preserve"> UND</v>
          </cell>
          <cell r="L48">
            <v>2</v>
          </cell>
          <cell r="M48">
            <v>324038</v>
          </cell>
          <cell r="N48">
            <v>648076</v>
          </cell>
        </row>
        <row r="49">
          <cell r="C49">
            <v>3.26</v>
          </cell>
          <cell r="D49" t="str">
            <v>ETG-08-01.2</v>
          </cell>
          <cell r="E49" t="str">
            <v xml:space="preserve">Suministro e instalacion reduccion 160x90mm bridada (6X4") </v>
          </cell>
          <cell r="F49">
            <v>0</v>
          </cell>
          <cell r="G49">
            <v>0</v>
          </cell>
          <cell r="H49">
            <v>0</v>
          </cell>
          <cell r="I49">
            <v>0</v>
          </cell>
          <cell r="J49">
            <v>0</v>
          </cell>
          <cell r="K49" t="str">
            <v xml:space="preserve"> UND</v>
          </cell>
          <cell r="L49">
            <v>1</v>
          </cell>
          <cell r="M49">
            <v>352179</v>
          </cell>
          <cell r="N49">
            <v>352179</v>
          </cell>
        </row>
        <row r="50">
          <cell r="C50">
            <v>3.27</v>
          </cell>
          <cell r="D50" t="str">
            <v>ETG-08-01.2</v>
          </cell>
          <cell r="E50" t="str">
            <v>Suministro e instalacion reduccion 250x160mm bridada (10X6")</v>
          </cell>
          <cell r="F50">
            <v>0</v>
          </cell>
          <cell r="G50">
            <v>0</v>
          </cell>
          <cell r="H50">
            <v>0</v>
          </cell>
          <cell r="I50">
            <v>0</v>
          </cell>
          <cell r="J50">
            <v>0</v>
          </cell>
          <cell r="K50" t="str">
            <v xml:space="preserve"> UND</v>
          </cell>
          <cell r="L50">
            <v>1</v>
          </cell>
          <cell r="M50">
            <v>833907</v>
          </cell>
          <cell r="N50">
            <v>833907</v>
          </cell>
        </row>
        <row r="51">
          <cell r="C51">
            <v>3.28</v>
          </cell>
          <cell r="D51" t="str">
            <v>ETG-08-01.2</v>
          </cell>
          <cell r="E51" t="str">
            <v xml:space="preserve">Suministro e instalacion reduccion 315x110mm bridada (12X4") </v>
          </cell>
          <cell r="F51">
            <v>0</v>
          </cell>
          <cell r="G51">
            <v>0</v>
          </cell>
          <cell r="H51">
            <v>0</v>
          </cell>
          <cell r="I51">
            <v>0</v>
          </cell>
          <cell r="J51">
            <v>0</v>
          </cell>
          <cell r="K51" t="str">
            <v xml:space="preserve"> UND</v>
          </cell>
          <cell r="L51">
            <v>1</v>
          </cell>
          <cell r="M51">
            <v>1097515</v>
          </cell>
          <cell r="N51">
            <v>1097515</v>
          </cell>
        </row>
        <row r="52">
          <cell r="C52">
            <v>3.29</v>
          </cell>
          <cell r="D52" t="str">
            <v>ETG-08-01.2</v>
          </cell>
          <cell r="E52" t="str">
            <v>Suministro e instalacion reduccion 315x160mm bridada (12X6")</v>
          </cell>
          <cell r="F52">
            <v>0</v>
          </cell>
          <cell r="G52">
            <v>0</v>
          </cell>
          <cell r="H52">
            <v>0</v>
          </cell>
          <cell r="I52">
            <v>0</v>
          </cell>
          <cell r="J52">
            <v>0</v>
          </cell>
          <cell r="K52" t="str">
            <v xml:space="preserve"> UND</v>
          </cell>
          <cell r="L52">
            <v>2</v>
          </cell>
          <cell r="M52">
            <v>1097515</v>
          </cell>
          <cell r="N52">
            <v>2195030</v>
          </cell>
        </row>
        <row r="53">
          <cell r="C53" t="str">
            <v>3.30</v>
          </cell>
          <cell r="D53" t="str">
            <v>ETG-08-01.2</v>
          </cell>
          <cell r="E53" t="str">
            <v xml:space="preserve">Suministro e instalacion reduccion 315x250mm bridada (12X10") </v>
          </cell>
          <cell r="F53">
            <v>0</v>
          </cell>
          <cell r="G53">
            <v>0</v>
          </cell>
          <cell r="H53">
            <v>0</v>
          </cell>
          <cell r="I53">
            <v>0</v>
          </cell>
          <cell r="J53">
            <v>0</v>
          </cell>
          <cell r="K53" t="str">
            <v xml:space="preserve"> UND</v>
          </cell>
          <cell r="L53">
            <v>1</v>
          </cell>
          <cell r="M53">
            <v>1272675</v>
          </cell>
          <cell r="N53">
            <v>1272675</v>
          </cell>
        </row>
        <row r="54">
          <cell r="C54">
            <v>3.31</v>
          </cell>
          <cell r="D54" t="str">
            <v>ETG-08-01.2</v>
          </cell>
          <cell r="E54" t="str">
            <v>Suministro e instalacion cruz bridada 4"</v>
          </cell>
          <cell r="F54">
            <v>0</v>
          </cell>
          <cell r="G54">
            <v>0</v>
          </cell>
          <cell r="H54">
            <v>0</v>
          </cell>
          <cell r="I54">
            <v>0</v>
          </cell>
          <cell r="J54">
            <v>0</v>
          </cell>
          <cell r="K54" t="str">
            <v xml:space="preserve"> UND</v>
          </cell>
          <cell r="L54">
            <v>5</v>
          </cell>
          <cell r="M54">
            <v>507797</v>
          </cell>
          <cell r="N54">
            <v>2538985</v>
          </cell>
        </row>
        <row r="55">
          <cell r="C55">
            <v>3.32</v>
          </cell>
          <cell r="D55" t="str">
            <v>ETG-08-01.2</v>
          </cell>
          <cell r="E55" t="str">
            <v>Suministro e instalacion cruz bridada 6"</v>
          </cell>
          <cell r="F55">
            <v>0</v>
          </cell>
          <cell r="G55">
            <v>0</v>
          </cell>
          <cell r="H55">
            <v>0</v>
          </cell>
          <cell r="I55">
            <v>0</v>
          </cell>
          <cell r="J55">
            <v>0</v>
          </cell>
          <cell r="K55" t="str">
            <v xml:space="preserve"> UND</v>
          </cell>
          <cell r="L55">
            <v>2</v>
          </cell>
          <cell r="M55">
            <v>1079439</v>
          </cell>
          <cell r="N55">
            <v>2158878</v>
          </cell>
        </row>
        <row r="56">
          <cell r="C56">
            <v>3.33</v>
          </cell>
          <cell r="D56" t="str">
            <v>ETG-08-01.2</v>
          </cell>
          <cell r="E56" t="str">
            <v>Suministro e instalacion cruz bridada 12"</v>
          </cell>
          <cell r="F56">
            <v>0</v>
          </cell>
          <cell r="G56">
            <v>0</v>
          </cell>
          <cell r="H56">
            <v>0</v>
          </cell>
          <cell r="I56">
            <v>0</v>
          </cell>
          <cell r="J56">
            <v>0</v>
          </cell>
          <cell r="K56" t="str">
            <v xml:space="preserve"> UND</v>
          </cell>
          <cell r="L56">
            <v>1</v>
          </cell>
          <cell r="M56">
            <v>3878845</v>
          </cell>
          <cell r="N56">
            <v>3878845</v>
          </cell>
        </row>
        <row r="57">
          <cell r="C57">
            <v>3.34</v>
          </cell>
          <cell r="D57" t="str">
            <v>ETG-08-01.2</v>
          </cell>
          <cell r="E57" t="str">
            <v>suministro e instalacion codo bridado 90° (3")</v>
          </cell>
          <cell r="F57">
            <v>0</v>
          </cell>
          <cell r="G57">
            <v>0</v>
          </cell>
          <cell r="H57">
            <v>0</v>
          </cell>
          <cell r="I57">
            <v>0</v>
          </cell>
          <cell r="J57">
            <v>0</v>
          </cell>
          <cell r="K57" t="str">
            <v xml:space="preserve"> UND</v>
          </cell>
          <cell r="L57">
            <v>1</v>
          </cell>
          <cell r="M57">
            <v>187873</v>
          </cell>
          <cell r="N57">
            <v>187873</v>
          </cell>
        </row>
        <row r="58">
          <cell r="C58">
            <v>3.35</v>
          </cell>
          <cell r="D58" t="str">
            <v>ETG-08-01.6</v>
          </cell>
          <cell r="E58" t="str">
            <v>Suministro e instalacion reduccion PEAD 4X3" PE100 PN10</v>
          </cell>
          <cell r="F58">
            <v>0</v>
          </cell>
          <cell r="G58">
            <v>0</v>
          </cell>
          <cell r="H58">
            <v>0</v>
          </cell>
          <cell r="I58">
            <v>0</v>
          </cell>
          <cell r="J58">
            <v>0</v>
          </cell>
          <cell r="K58" t="str">
            <v xml:space="preserve"> UND</v>
          </cell>
          <cell r="L58">
            <v>2</v>
          </cell>
          <cell r="M58">
            <v>51284</v>
          </cell>
          <cell r="N58">
            <v>102568</v>
          </cell>
        </row>
        <row r="59">
          <cell r="C59">
            <v>3.36</v>
          </cell>
          <cell r="D59" t="str">
            <v>ETG-08-01.6</v>
          </cell>
          <cell r="E59" t="str">
            <v>Suministro e instalacion tee PEAD  90mm (3") PE 100 PN10</v>
          </cell>
          <cell r="F59">
            <v>0</v>
          </cell>
          <cell r="G59">
            <v>0</v>
          </cell>
          <cell r="H59">
            <v>0</v>
          </cell>
          <cell r="I59">
            <v>0</v>
          </cell>
          <cell r="J59">
            <v>0</v>
          </cell>
          <cell r="K59" t="str">
            <v xml:space="preserve"> UND</v>
          </cell>
          <cell r="L59">
            <v>6</v>
          </cell>
          <cell r="M59">
            <v>80347</v>
          </cell>
          <cell r="N59">
            <v>482082</v>
          </cell>
        </row>
        <row r="60">
          <cell r="C60">
            <v>3.37</v>
          </cell>
          <cell r="D60" t="str">
            <v>ETG-08-01.6</v>
          </cell>
          <cell r="E60" t="str">
            <v>Suministro e instalacion tee PEAD  315mm (12") PE 100 PN10</v>
          </cell>
          <cell r="F60">
            <v>0</v>
          </cell>
          <cell r="G60">
            <v>0</v>
          </cell>
          <cell r="H60">
            <v>0</v>
          </cell>
          <cell r="I60">
            <v>0</v>
          </cell>
          <cell r="J60">
            <v>0</v>
          </cell>
          <cell r="K60" t="str">
            <v>UND</v>
          </cell>
          <cell r="L60">
            <v>1</v>
          </cell>
          <cell r="M60">
            <v>1674703</v>
          </cell>
          <cell r="N60">
            <v>1674703</v>
          </cell>
        </row>
        <row r="61">
          <cell r="C61">
            <v>3.38</v>
          </cell>
          <cell r="D61" t="str">
            <v>ETG-08-02</v>
          </cell>
          <cell r="E61" t="str">
            <v>Suministro e instalacion valvula compuerta elastica brida iso o brida ansi con vastago no ascendente de 12"</v>
          </cell>
          <cell r="F61">
            <v>0</v>
          </cell>
          <cell r="G61">
            <v>0</v>
          </cell>
          <cell r="H61">
            <v>0</v>
          </cell>
          <cell r="I61">
            <v>0</v>
          </cell>
          <cell r="J61">
            <v>0</v>
          </cell>
          <cell r="K61" t="str">
            <v xml:space="preserve"> UND</v>
          </cell>
          <cell r="L61">
            <v>2</v>
          </cell>
          <cell r="M61">
            <v>4036470</v>
          </cell>
          <cell r="N61">
            <v>8072940</v>
          </cell>
        </row>
        <row r="62">
          <cell r="C62">
            <v>3.39</v>
          </cell>
          <cell r="D62" t="str">
            <v>ETG-08-01.6</v>
          </cell>
          <cell r="E62" t="str">
            <v>Suministro e instalacion reduccion PEAD 12X10" PE100 PN10</v>
          </cell>
          <cell r="F62">
            <v>0</v>
          </cell>
          <cell r="G62">
            <v>0</v>
          </cell>
          <cell r="H62">
            <v>0</v>
          </cell>
          <cell r="I62">
            <v>0</v>
          </cell>
          <cell r="J62">
            <v>0</v>
          </cell>
          <cell r="K62" t="str">
            <v xml:space="preserve"> UND</v>
          </cell>
          <cell r="L62">
            <v>1</v>
          </cell>
          <cell r="M62">
            <v>476064</v>
          </cell>
          <cell r="N62">
            <v>476064</v>
          </cell>
        </row>
        <row r="63">
          <cell r="C63" t="str">
            <v>3.40</v>
          </cell>
          <cell r="D63" t="str">
            <v>ETG-08-01.6</v>
          </cell>
          <cell r="E63" t="str">
            <v>Suministro e instalacion reduccion PEAD 10X6" PE100 PN10</v>
          </cell>
          <cell r="F63">
            <v>0</v>
          </cell>
          <cell r="G63">
            <v>0</v>
          </cell>
          <cell r="H63">
            <v>0</v>
          </cell>
          <cell r="I63">
            <v>0</v>
          </cell>
          <cell r="J63">
            <v>0</v>
          </cell>
          <cell r="K63" t="str">
            <v xml:space="preserve"> UND</v>
          </cell>
          <cell r="L63">
            <v>1</v>
          </cell>
          <cell r="M63">
            <v>509799</v>
          </cell>
          <cell r="N63">
            <v>509799</v>
          </cell>
        </row>
        <row r="64">
          <cell r="C64">
            <v>3.41</v>
          </cell>
          <cell r="D64" t="str">
            <v>ETG-08-01.6</v>
          </cell>
          <cell r="E64" t="str">
            <v>Suministro e instalacion reduccion PEAD 6X4" PE100 PN10</v>
          </cell>
          <cell r="F64">
            <v>0</v>
          </cell>
          <cell r="G64">
            <v>0</v>
          </cell>
          <cell r="H64">
            <v>0</v>
          </cell>
          <cell r="I64">
            <v>0</v>
          </cell>
          <cell r="J64">
            <v>0</v>
          </cell>
          <cell r="K64" t="str">
            <v xml:space="preserve"> UND</v>
          </cell>
          <cell r="L64">
            <v>1</v>
          </cell>
          <cell r="M64">
            <v>112845</v>
          </cell>
          <cell r="N64">
            <v>112845</v>
          </cell>
        </row>
        <row r="65">
          <cell r="C65" t="str">
            <v xml:space="preserve">SUBTOTAL       </v>
          </cell>
          <cell r="D65">
            <v>0</v>
          </cell>
          <cell r="E65">
            <v>0</v>
          </cell>
          <cell r="F65">
            <v>0</v>
          </cell>
          <cell r="G65">
            <v>0</v>
          </cell>
          <cell r="H65">
            <v>0</v>
          </cell>
          <cell r="I65">
            <v>0</v>
          </cell>
          <cell r="J65">
            <v>0</v>
          </cell>
          <cell r="K65">
            <v>0</v>
          </cell>
          <cell r="L65">
            <v>0</v>
          </cell>
          <cell r="M65">
            <v>0</v>
          </cell>
          <cell r="N65">
            <v>361899372.01999998</v>
          </cell>
        </row>
        <row r="66">
          <cell r="C66">
            <v>4</v>
          </cell>
          <cell r="D66">
            <v>0</v>
          </cell>
          <cell r="E66" t="str">
            <v>OBRA CIVIL COMPLEMENTARIA</v>
          </cell>
          <cell r="F66">
            <v>0</v>
          </cell>
          <cell r="G66">
            <v>0</v>
          </cell>
          <cell r="H66">
            <v>0</v>
          </cell>
          <cell r="I66">
            <v>0</v>
          </cell>
          <cell r="J66">
            <v>0</v>
          </cell>
          <cell r="K66">
            <v>0</v>
          </cell>
          <cell r="L66">
            <v>0</v>
          </cell>
          <cell r="M66">
            <v>0</v>
          </cell>
          <cell r="N66">
            <v>0</v>
          </cell>
        </row>
        <row r="67">
          <cell r="C67">
            <v>4.0999999999999996</v>
          </cell>
          <cell r="D67" t="str">
            <v>ETG-04-01</v>
          </cell>
          <cell r="E67" t="str">
            <v>Sub-base granular mopt compactada en capas de 10 cm, E= 0.20 M</v>
          </cell>
          <cell r="F67">
            <v>0</v>
          </cell>
          <cell r="G67">
            <v>0</v>
          </cell>
          <cell r="H67">
            <v>0</v>
          </cell>
          <cell r="I67">
            <v>0</v>
          </cell>
          <cell r="J67">
            <v>0</v>
          </cell>
          <cell r="K67" t="str">
            <v>M3</v>
          </cell>
          <cell r="L67">
            <v>257.99999999999994</v>
          </cell>
          <cell r="M67">
            <v>68740</v>
          </cell>
          <cell r="N67">
            <v>17734919.999999996</v>
          </cell>
        </row>
        <row r="68">
          <cell r="C68">
            <v>4.2</v>
          </cell>
          <cell r="D68" t="str">
            <v>ETG-05-07</v>
          </cell>
          <cell r="E68" t="str">
            <v xml:space="preserve">Construcción pavimento rígido 3000 PSI e= 0,15 incluye refuerzo y juntas en asfalto </v>
          </cell>
          <cell r="F68">
            <v>0</v>
          </cell>
          <cell r="G68">
            <v>0</v>
          </cell>
          <cell r="H68">
            <v>0</v>
          </cell>
          <cell r="I68">
            <v>0</v>
          </cell>
          <cell r="J68">
            <v>0</v>
          </cell>
          <cell r="K68" t="str">
            <v>M2</v>
          </cell>
          <cell r="L68">
            <v>1289.9999999999998</v>
          </cell>
          <cell r="M68">
            <v>95693</v>
          </cell>
          <cell r="N68">
            <v>123443969.99999999</v>
          </cell>
        </row>
        <row r="69">
          <cell r="C69">
            <v>4.3</v>
          </cell>
          <cell r="D69" t="str">
            <v>ETG-07-03</v>
          </cell>
          <cell r="E69" t="str">
            <v>Construcción Sardinel en concreto 3000 psi 0,15*0,30M. Incluye refuerzo</v>
          </cell>
          <cell r="F69">
            <v>0</v>
          </cell>
          <cell r="G69">
            <v>0</v>
          </cell>
          <cell r="H69">
            <v>0</v>
          </cell>
          <cell r="I69">
            <v>0</v>
          </cell>
          <cell r="J69">
            <v>0</v>
          </cell>
          <cell r="K69" t="str">
            <v>ML</v>
          </cell>
          <cell r="L69">
            <v>69.900000000000006</v>
          </cell>
          <cell r="M69">
            <v>48058</v>
          </cell>
          <cell r="N69">
            <v>3359254.2</v>
          </cell>
        </row>
        <row r="70">
          <cell r="C70">
            <v>4.4000000000000004</v>
          </cell>
          <cell r="D70" t="str">
            <v>ETG-07-03</v>
          </cell>
          <cell r="E70" t="str">
            <v>Construcción andén en concreto, fc= 21 Mpa, e=0,10 m</v>
          </cell>
          <cell r="F70">
            <v>0</v>
          </cell>
          <cell r="G70">
            <v>0</v>
          </cell>
          <cell r="H70">
            <v>0</v>
          </cell>
          <cell r="I70">
            <v>0</v>
          </cell>
          <cell r="J70">
            <v>0</v>
          </cell>
          <cell r="K70" t="str">
            <v>M2</v>
          </cell>
          <cell r="L70">
            <v>69.900000000000006</v>
          </cell>
          <cell r="M70">
            <v>51231</v>
          </cell>
          <cell r="N70">
            <v>3581046.9000000004</v>
          </cell>
        </row>
        <row r="71">
          <cell r="C71" t="str">
            <v xml:space="preserve">SUBTOTAL       </v>
          </cell>
          <cell r="D71">
            <v>0</v>
          </cell>
          <cell r="E71">
            <v>0</v>
          </cell>
          <cell r="F71">
            <v>0</v>
          </cell>
          <cell r="G71">
            <v>0</v>
          </cell>
          <cell r="H71">
            <v>0</v>
          </cell>
          <cell r="I71">
            <v>0</v>
          </cell>
          <cell r="J71">
            <v>0</v>
          </cell>
          <cell r="K71">
            <v>0</v>
          </cell>
          <cell r="L71">
            <v>0</v>
          </cell>
          <cell r="M71">
            <v>0</v>
          </cell>
          <cell r="N71">
            <v>148119191.09999996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PRESUPUESTO INTERVENTORIA"/>
      <sheetName val="AIU ALCALDIA 2021"/>
      <sheetName val="F.M 2,4"/>
      <sheetName val="PPTO PAGA"/>
      <sheetName val="PPTO PMT"/>
      <sheetName val="APU PMT"/>
      <sheetName val="INSUMOS PMT"/>
      <sheetName val="CAP.1"/>
      <sheetName val="CAP.2"/>
      <sheetName val="CAP.3"/>
      <sheetName val="CAP.4"/>
      <sheetName val="CAP.5"/>
      <sheetName val="1.1"/>
      <sheetName val="1.2"/>
      <sheetName val="2.1"/>
      <sheetName val="2.2"/>
      <sheetName val="2.3"/>
      <sheetName val="2.4"/>
      <sheetName val="3.1"/>
      <sheetName val="3.2"/>
      <sheetName val="3.3"/>
      <sheetName val="3.4"/>
      <sheetName val="3.5"/>
      <sheetName val="3.6"/>
      <sheetName val="3.7"/>
      <sheetName val="3.8"/>
      <sheetName val="4.1"/>
      <sheetName val="5.1"/>
    </sheetNames>
    <sheetDataSet>
      <sheetData sheetId="0">
        <row r="37">
          <cell r="E37">
            <v>0.28999999999999998</v>
          </cell>
        </row>
        <row r="38">
          <cell r="E38">
            <v>0.01</v>
          </cell>
        </row>
        <row r="39">
          <cell r="E39">
            <v>0.05</v>
          </cell>
        </row>
      </sheetData>
      <sheetData sheetId="1"/>
      <sheetData sheetId="2"/>
      <sheetData sheetId="3">
        <row r="5">
          <cell r="A5" t="str">
            <v>Alcaldía Mayor De Riohacha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_DE_1995_-_1996"/>
      <sheetName val="\a__aaInformación_GRUPO_4\A_MIn"/>
      <sheetName val="ACTA_DE_MODIFICACION__(2)"/>
      <sheetName val="aCCIDENTES_DE_1995_-_1996_xls"/>
      <sheetName val="Datos_Básicos"/>
      <sheetName val="SUB_APU"/>
      <sheetName val="Formulario_N°_4"/>
      <sheetName val="precios-básicos2002"/>
      <sheetName val="APUs"/>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1"/>
      <sheetName val="aCCIDENTES_DE_1995_-_1996_xls1"/>
      <sheetName val="ACTA_DE_MODIFICACION__(2)1"/>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refreshError="1"/>
      <sheetData sheetId="67" refreshError="1"/>
      <sheetData sheetId="68"/>
      <sheetData sheetId="69" refreshError="1"/>
      <sheetData sheetId="70"/>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Formatos"/>
      <sheetName val="COSTOS OFICINA"/>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a__aaInformación"/>
      <sheetName val="aCCIDENTES_DE_1995_-_1996"/>
      <sheetName val="Presupuesto"/>
      <sheetName val="Fornato 6"/>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2ALT."/>
      <sheetName val="PRESUPUESTO"/>
      <sheetName val="Hoja1"/>
      <sheetName val="TRAMOS"/>
      <sheetName val="CANTIDADES."/>
      <sheetName val="FICHA TÉCNICA"/>
      <sheetName val="1,1"/>
      <sheetName val="1,2"/>
      <sheetName val="1,3"/>
      <sheetName val="1,4"/>
      <sheetName val="1,5"/>
      <sheetName val="1,6"/>
      <sheetName val="2,1"/>
      <sheetName val="2,2"/>
      <sheetName val="2,3"/>
      <sheetName val="2,4"/>
      <sheetName val="2,5"/>
      <sheetName val="3,1"/>
      <sheetName val="3,2"/>
      <sheetName val="3,3"/>
      <sheetName val="3,4"/>
      <sheetName val="3,5"/>
      <sheetName val="3.6"/>
      <sheetName val="3,7"/>
      <sheetName val="3,8"/>
      <sheetName val="3,6"/>
      <sheetName val="3,9"/>
      <sheetName val="3,10"/>
      <sheetName val="3,11"/>
      <sheetName val="3,12"/>
      <sheetName val="3,13"/>
      <sheetName val="3,14"/>
      <sheetName val="3,15"/>
      <sheetName val="3,16"/>
      <sheetName val="3,17"/>
      <sheetName val="3,18"/>
      <sheetName val="3,19"/>
      <sheetName val="3,20"/>
      <sheetName val="3,21"/>
      <sheetName val="3,22"/>
      <sheetName val="4,1"/>
      <sheetName val="4.2"/>
      <sheetName val="3.13"/>
    </sheetNames>
    <sheetDataSet>
      <sheetData sheetId="0"/>
      <sheetData sheetId="1">
        <row r="9">
          <cell r="C9" t="str">
            <v>1,1</v>
          </cell>
          <cell r="D9" t="str">
            <v>ETG-02-03</v>
          </cell>
          <cell r="E9" t="str">
            <v>LOCALIZACION Y REPLANTEO</v>
          </cell>
          <cell r="F9">
            <v>0</v>
          </cell>
          <cell r="G9">
            <v>0</v>
          </cell>
          <cell r="H9">
            <v>0</v>
          </cell>
          <cell r="I9">
            <v>0</v>
          </cell>
          <cell r="J9">
            <v>0</v>
          </cell>
          <cell r="K9" t="str">
            <v>ML</v>
          </cell>
          <cell r="L9">
            <v>1206.55</v>
          </cell>
          <cell r="M9">
            <v>1944</v>
          </cell>
          <cell r="N9">
            <v>2345533.1999999997</v>
          </cell>
        </row>
        <row r="10">
          <cell r="C10" t="str">
            <v>1,2</v>
          </cell>
          <cell r="D10" t="str">
            <v>ETG-02-07</v>
          </cell>
          <cell r="E10" t="str">
            <v xml:space="preserve">VALLA PUBLICITARIA EN ESTRUCTURA METÁLICA, MARCO 2.5 X 4.0 M </v>
          </cell>
          <cell r="F10">
            <v>0</v>
          </cell>
          <cell r="G10">
            <v>0</v>
          </cell>
          <cell r="H10">
            <v>0</v>
          </cell>
          <cell r="I10">
            <v>0</v>
          </cell>
          <cell r="J10">
            <v>0</v>
          </cell>
          <cell r="K10" t="str">
            <v>UND</v>
          </cell>
          <cell r="L10">
            <v>1</v>
          </cell>
          <cell r="M10">
            <v>1686132</v>
          </cell>
          <cell r="N10">
            <v>1686132</v>
          </cell>
        </row>
        <row r="11">
          <cell r="C11" t="str">
            <v>1,3</v>
          </cell>
          <cell r="D11" t="str">
            <v>ETG-05-01</v>
          </cell>
          <cell r="E11" t="str">
            <v>CORTE DE PAVIMENTO</v>
          </cell>
          <cell r="F11">
            <v>0</v>
          </cell>
          <cell r="G11">
            <v>0</v>
          </cell>
          <cell r="H11">
            <v>0</v>
          </cell>
          <cell r="I11">
            <v>0</v>
          </cell>
          <cell r="J11">
            <v>0</v>
          </cell>
          <cell r="K11" t="str">
            <v>ML</v>
          </cell>
          <cell r="L11">
            <v>48</v>
          </cell>
          <cell r="M11">
            <v>10690</v>
          </cell>
          <cell r="N11">
            <v>513120</v>
          </cell>
        </row>
        <row r="12">
          <cell r="C12" t="str">
            <v>1,4</v>
          </cell>
          <cell r="D12" t="str">
            <v>ETG-07-01</v>
          </cell>
          <cell r="E12" t="str">
            <v>DEMOLICIÓN DE PAVIMENTO RIGIDO, INCLUYE RETIRO</v>
          </cell>
          <cell r="F12">
            <v>0</v>
          </cell>
          <cell r="G12">
            <v>0</v>
          </cell>
          <cell r="H12">
            <v>0</v>
          </cell>
          <cell r="I12">
            <v>0</v>
          </cell>
          <cell r="J12">
            <v>0</v>
          </cell>
          <cell r="K12" t="str">
            <v>M2</v>
          </cell>
          <cell r="L12">
            <v>72</v>
          </cell>
          <cell r="M12">
            <v>21695</v>
          </cell>
          <cell r="N12">
            <v>1562040</v>
          </cell>
        </row>
        <row r="13">
          <cell r="C13" t="str">
            <v>1,5</v>
          </cell>
          <cell r="D13" t="str">
            <v>ETG-07-01</v>
          </cell>
          <cell r="E13" t="str">
            <v>DEMOLICIÓN DE POZOS EXISTENTES EN CONCRETO O  LADRILLO, INCLUYE RETIRO</v>
          </cell>
          <cell r="F13">
            <v>0</v>
          </cell>
          <cell r="G13">
            <v>0</v>
          </cell>
          <cell r="H13">
            <v>0</v>
          </cell>
          <cell r="I13">
            <v>0</v>
          </cell>
          <cell r="J13">
            <v>0</v>
          </cell>
          <cell r="K13" t="str">
            <v>ML</v>
          </cell>
          <cell r="L13">
            <v>28.029000000000003</v>
          </cell>
          <cell r="M13">
            <v>83741</v>
          </cell>
          <cell r="N13">
            <v>2347176.4890000001</v>
          </cell>
        </row>
        <row r="14">
          <cell r="C14" t="str">
            <v>1,6</v>
          </cell>
          <cell r="D14" t="str">
            <v>ETG-05-01</v>
          </cell>
          <cell r="E14" t="str">
            <v>Corte de pavimento</v>
          </cell>
          <cell r="F14">
            <v>0</v>
          </cell>
          <cell r="G14">
            <v>0</v>
          </cell>
          <cell r="H14">
            <v>0</v>
          </cell>
          <cell r="I14">
            <v>0</v>
          </cell>
          <cell r="J14">
            <v>0</v>
          </cell>
          <cell r="K14" t="str">
            <v>UND</v>
          </cell>
          <cell r="L14">
            <v>0</v>
          </cell>
          <cell r="M14">
            <v>9364</v>
          </cell>
          <cell r="N14">
            <v>0</v>
          </cell>
        </row>
        <row r="15">
          <cell r="C15" t="str">
            <v>1,7</v>
          </cell>
          <cell r="D15" t="str">
            <v>ETG-07-01</v>
          </cell>
          <cell r="E15" t="str">
            <v>Demolicion de pavimento rigido o flexible, incluye retiro</v>
          </cell>
          <cell r="F15">
            <v>0</v>
          </cell>
          <cell r="G15">
            <v>0</v>
          </cell>
          <cell r="H15">
            <v>0</v>
          </cell>
          <cell r="I15">
            <v>0</v>
          </cell>
          <cell r="J15">
            <v>0</v>
          </cell>
          <cell r="K15" t="str">
            <v>UND</v>
          </cell>
          <cell r="L15">
            <v>0</v>
          </cell>
          <cell r="M15">
            <v>19260</v>
          </cell>
          <cell r="N15">
            <v>0</v>
          </cell>
        </row>
        <row r="16">
          <cell r="C16" t="str">
            <v>1,8</v>
          </cell>
          <cell r="D16" t="str">
            <v>ETG-07-01</v>
          </cell>
          <cell r="E16" t="str">
            <v>Demolicion de pozos existentes en concreto o ladrillo, incluye retiro</v>
          </cell>
          <cell r="F16">
            <v>0</v>
          </cell>
          <cell r="G16">
            <v>0</v>
          </cell>
          <cell r="H16">
            <v>0</v>
          </cell>
          <cell r="I16">
            <v>0</v>
          </cell>
          <cell r="J16">
            <v>0</v>
          </cell>
          <cell r="K16" t="str">
            <v>UND</v>
          </cell>
          <cell r="L16">
            <v>0</v>
          </cell>
          <cell r="M16">
            <v>80371</v>
          </cell>
          <cell r="N16">
            <v>0</v>
          </cell>
        </row>
        <row r="17">
          <cell r="C17" t="str">
            <v>1,9</v>
          </cell>
          <cell r="D17" t="str">
            <v>ETG-07-01</v>
          </cell>
          <cell r="E17" t="str">
            <v>Demolicion de registro sanitario</v>
          </cell>
          <cell r="F17">
            <v>0</v>
          </cell>
          <cell r="G17">
            <v>0</v>
          </cell>
          <cell r="H17">
            <v>0</v>
          </cell>
          <cell r="I17">
            <v>0</v>
          </cell>
          <cell r="J17">
            <v>0</v>
          </cell>
          <cell r="K17" t="str">
            <v>UND</v>
          </cell>
          <cell r="L17">
            <v>0</v>
          </cell>
          <cell r="M17">
            <v>13959</v>
          </cell>
          <cell r="N17">
            <v>0</v>
          </cell>
        </row>
        <row r="18">
          <cell r="C18" t="str">
            <v>1,6</v>
          </cell>
          <cell r="D18" t="str">
            <v>ETG-02-05</v>
          </cell>
          <cell r="E18" t="str">
            <v>APIQUES PARA VERIFICACIÓN DE REDES HASTA 1M3</v>
          </cell>
          <cell r="F18">
            <v>0</v>
          </cell>
          <cell r="G18">
            <v>0</v>
          </cell>
          <cell r="H18">
            <v>0</v>
          </cell>
          <cell r="I18">
            <v>0</v>
          </cell>
          <cell r="J18">
            <v>0</v>
          </cell>
          <cell r="K18" t="str">
            <v>UND</v>
          </cell>
          <cell r="L18">
            <v>23</v>
          </cell>
          <cell r="M18">
            <v>15340</v>
          </cell>
          <cell r="N18">
            <v>352820</v>
          </cell>
        </row>
        <row r="19">
          <cell r="C19" t="str">
            <v xml:space="preserve">SUBTOTAL       </v>
          </cell>
          <cell r="D19">
            <v>0</v>
          </cell>
          <cell r="E19">
            <v>0</v>
          </cell>
          <cell r="F19">
            <v>0</v>
          </cell>
          <cell r="G19">
            <v>0</v>
          </cell>
          <cell r="H19">
            <v>0</v>
          </cell>
          <cell r="I19">
            <v>0</v>
          </cell>
          <cell r="J19">
            <v>0</v>
          </cell>
          <cell r="K19">
            <v>0</v>
          </cell>
          <cell r="L19">
            <v>0</v>
          </cell>
          <cell r="M19">
            <v>0</v>
          </cell>
          <cell r="N19">
            <v>8806821.6889999993</v>
          </cell>
        </row>
        <row r="20">
          <cell r="C20">
            <v>2</v>
          </cell>
          <cell r="D20">
            <v>0</v>
          </cell>
          <cell r="E20" t="str">
            <v>MOVIMIENTOS DE TIERRAS</v>
          </cell>
          <cell r="F20">
            <v>0</v>
          </cell>
          <cell r="G20">
            <v>0</v>
          </cell>
          <cell r="H20">
            <v>0</v>
          </cell>
          <cell r="I20">
            <v>0</v>
          </cell>
          <cell r="J20">
            <v>0</v>
          </cell>
          <cell r="K20">
            <v>0</v>
          </cell>
          <cell r="L20">
            <v>0</v>
          </cell>
          <cell r="M20">
            <v>0</v>
          </cell>
          <cell r="N20">
            <v>0</v>
          </cell>
        </row>
        <row r="21">
          <cell r="C21" t="str">
            <v>2,1</v>
          </cell>
          <cell r="D21" t="str">
            <v>ETG-03-01</v>
          </cell>
          <cell r="E21" t="str">
            <v>EXCAVACIÓN MANUAL EN MATERIAL COMÚN COLECTOR DOMICILIARIAS H (0- 2M) SIN ENTIBADO</v>
          </cell>
          <cell r="F21">
            <v>0</v>
          </cell>
          <cell r="G21">
            <v>0</v>
          </cell>
          <cell r="H21">
            <v>0</v>
          </cell>
          <cell r="I21">
            <v>0</v>
          </cell>
          <cell r="J21">
            <v>0</v>
          </cell>
          <cell r="K21" t="str">
            <v>M3</v>
          </cell>
          <cell r="L21">
            <v>1575.0450871691332</v>
          </cell>
          <cell r="M21">
            <v>22017</v>
          </cell>
          <cell r="N21">
            <v>34677767.684202805</v>
          </cell>
        </row>
        <row r="22">
          <cell r="C22" t="str">
            <v>2,2</v>
          </cell>
          <cell r="D22" t="str">
            <v>ETG-03-01</v>
          </cell>
          <cell r="E22" t="str">
            <v>EXCAVACIÓN MECÁNICA EN MATERIAL COMÚN COLECTOR PRINCIPAL H (2 - 4M) SIN ENTIBADO (INCLUYE MAQUINARIA)</v>
          </cell>
          <cell r="F22">
            <v>0</v>
          </cell>
          <cell r="G22">
            <v>0</v>
          </cell>
          <cell r="H22">
            <v>0</v>
          </cell>
          <cell r="I22">
            <v>0</v>
          </cell>
          <cell r="J22">
            <v>0</v>
          </cell>
          <cell r="K22" t="str">
            <v>M3</v>
          </cell>
          <cell r="L22">
            <v>1287.2349999437638</v>
          </cell>
          <cell r="M22">
            <v>38117</v>
          </cell>
          <cell r="N22">
            <v>49065536.492856443</v>
          </cell>
        </row>
        <row r="23">
          <cell r="C23" t="str">
            <v>2,3</v>
          </cell>
          <cell r="D23" t="str">
            <v>ETG-03-05</v>
          </cell>
          <cell r="E23" t="str">
            <v>RELLENO CONFORMADO Y VIBROCOMPACTADO EN CAPA DE 0,10 M CON MATERIAL SELECCIONADO DEL SITIO</v>
          </cell>
          <cell r="F23">
            <v>0</v>
          </cell>
          <cell r="G23">
            <v>0</v>
          </cell>
          <cell r="H23">
            <v>0</v>
          </cell>
          <cell r="I23">
            <v>0</v>
          </cell>
          <cell r="J23">
            <v>0</v>
          </cell>
          <cell r="K23" t="str">
            <v>M3</v>
          </cell>
          <cell r="L23">
            <v>465.48802970199688</v>
          </cell>
          <cell r="M23">
            <v>18603</v>
          </cell>
          <cell r="N23">
            <v>8659473.8165462483</v>
          </cell>
        </row>
        <row r="24">
          <cell r="C24" t="str">
            <v>2,4</v>
          </cell>
          <cell r="D24" t="str">
            <v>ETG-03-05</v>
          </cell>
          <cell r="E24" t="str">
            <v>RELLENO CONFORMADO Y VIBROCOMPACTADO EN CAPAS DE 0,10 M CON MATERIAL DE PRÉSTAMO</v>
          </cell>
          <cell r="F24">
            <v>0</v>
          </cell>
          <cell r="G24">
            <v>0</v>
          </cell>
          <cell r="H24">
            <v>0</v>
          </cell>
          <cell r="I24">
            <v>0</v>
          </cell>
          <cell r="J24">
            <v>0</v>
          </cell>
          <cell r="K24" t="str">
            <v>M3</v>
          </cell>
          <cell r="L24">
            <v>1861.9521188079875</v>
          </cell>
          <cell r="M24">
            <v>62490</v>
          </cell>
          <cell r="N24">
            <v>116353387.90431114</v>
          </cell>
        </row>
        <row r="25">
          <cell r="C25" t="str">
            <v>2,5</v>
          </cell>
          <cell r="D25" t="str">
            <v>ETG-03-06</v>
          </cell>
          <cell r="E25" t="str">
            <v>RETIRO Y DISPOSICIÓN DE MATERIAL SOBRANTE Y/O ESCOMBROS</v>
          </cell>
          <cell r="F25">
            <v>0</v>
          </cell>
          <cell r="G25">
            <v>0</v>
          </cell>
          <cell r="H25">
            <v>0</v>
          </cell>
          <cell r="I25">
            <v>0</v>
          </cell>
          <cell r="J25">
            <v>0</v>
          </cell>
          <cell r="K25" t="str">
            <v>M3</v>
          </cell>
          <cell r="L25">
            <v>523.21604578462996</v>
          </cell>
          <cell r="M25">
            <v>20929</v>
          </cell>
          <cell r="N25">
            <v>10950388.62222652</v>
          </cell>
        </row>
        <row r="26">
          <cell r="C26" t="str">
            <v xml:space="preserve">SUBTOTAL       </v>
          </cell>
          <cell r="D26">
            <v>0</v>
          </cell>
          <cell r="E26">
            <v>0</v>
          </cell>
          <cell r="F26">
            <v>0</v>
          </cell>
          <cell r="G26">
            <v>0</v>
          </cell>
          <cell r="H26">
            <v>0</v>
          </cell>
          <cell r="I26">
            <v>0</v>
          </cell>
          <cell r="J26">
            <v>0</v>
          </cell>
          <cell r="K26">
            <v>0</v>
          </cell>
          <cell r="L26">
            <v>0</v>
          </cell>
          <cell r="M26">
            <v>0</v>
          </cell>
          <cell r="N26">
            <v>219706554.52014312</v>
          </cell>
        </row>
        <row r="27">
          <cell r="C27">
            <v>3</v>
          </cell>
          <cell r="D27">
            <v>0</v>
          </cell>
          <cell r="E27" t="str">
            <v>SUMINISTRO E INSTALACION RED DE ALCANTARILLADO</v>
          </cell>
          <cell r="F27">
            <v>0</v>
          </cell>
          <cell r="G27">
            <v>0</v>
          </cell>
          <cell r="H27">
            <v>0</v>
          </cell>
          <cell r="I27">
            <v>0</v>
          </cell>
          <cell r="J27">
            <v>0</v>
          </cell>
          <cell r="K27">
            <v>0</v>
          </cell>
          <cell r="L27">
            <v>0</v>
          </cell>
          <cell r="M27">
            <v>0</v>
          </cell>
          <cell r="N27">
            <v>0</v>
          </cell>
        </row>
        <row r="28">
          <cell r="C28" t="str">
            <v>3,1</v>
          </cell>
          <cell r="D28" t="str">
            <v>ETG-07-01</v>
          </cell>
          <cell r="E28" t="str">
            <v>DESINSTALACIÓN E INSTALACIÓN LÍNEA DE IMPULSIÓN DE ALCANTARILLADO DE 42"</v>
          </cell>
          <cell r="F28">
            <v>0</v>
          </cell>
          <cell r="G28">
            <v>0</v>
          </cell>
          <cell r="H28">
            <v>0</v>
          </cell>
          <cell r="I28">
            <v>0</v>
          </cell>
          <cell r="J28">
            <v>0</v>
          </cell>
          <cell r="K28" t="str">
            <v>ML</v>
          </cell>
          <cell r="L28">
            <v>131.05000000000001</v>
          </cell>
          <cell r="M28">
            <v>181166</v>
          </cell>
          <cell r="N28">
            <v>23741804.300000001</v>
          </cell>
        </row>
        <row r="29">
          <cell r="C29" t="str">
            <v>3,2</v>
          </cell>
          <cell r="D29" t="str">
            <v>ETG-07-01</v>
          </cell>
          <cell r="E29" t="str">
            <v>Desinstalación e instalación linea de alcantarillado pluvial de 42"</v>
          </cell>
          <cell r="F29">
            <v>0</v>
          </cell>
          <cell r="G29">
            <v>0</v>
          </cell>
          <cell r="H29">
            <v>0</v>
          </cell>
          <cell r="I29">
            <v>0</v>
          </cell>
          <cell r="J29">
            <v>0</v>
          </cell>
          <cell r="K29" t="str">
            <v>ML</v>
          </cell>
          <cell r="L29">
            <v>131.05000000000001</v>
          </cell>
          <cell r="M29">
            <v>181166</v>
          </cell>
          <cell r="N29">
            <v>23741804.300000001</v>
          </cell>
        </row>
        <row r="30">
          <cell r="C30" t="str">
            <v>3,3</v>
          </cell>
          <cell r="D30" t="str">
            <v>ETG-09-01</v>
          </cell>
          <cell r="E30" t="str">
            <v>SUMINISTRO E INSTALACIÓN DE TUBERÍA PVC, ALCANTARILLADO 6" TIPO NOVAFORT</v>
          </cell>
          <cell r="F30">
            <v>0</v>
          </cell>
          <cell r="G30">
            <v>0</v>
          </cell>
          <cell r="H30">
            <v>0</v>
          </cell>
          <cell r="I30">
            <v>0</v>
          </cell>
          <cell r="J30">
            <v>0</v>
          </cell>
          <cell r="K30" t="str">
            <v>ML</v>
          </cell>
          <cell r="L30">
            <v>318</v>
          </cell>
          <cell r="M30">
            <v>41959</v>
          </cell>
          <cell r="N30">
            <v>13342962</v>
          </cell>
        </row>
        <row r="31">
          <cell r="C31" t="str">
            <v>3,4</v>
          </cell>
          <cell r="D31" t="str">
            <v>ETG-09-01</v>
          </cell>
          <cell r="E31" t="str">
            <v>SUMINISTRO E INSTALACIÓN DE TUBERÍA PVC, ALCANTARILLADO 8" TIPO NOVAFORT</v>
          </cell>
          <cell r="F31">
            <v>0</v>
          </cell>
          <cell r="G31">
            <v>0</v>
          </cell>
          <cell r="H31">
            <v>0</v>
          </cell>
          <cell r="I31">
            <v>0</v>
          </cell>
          <cell r="J31">
            <v>0</v>
          </cell>
          <cell r="K31" t="str">
            <v>ML</v>
          </cell>
          <cell r="L31">
            <v>588.01</v>
          </cell>
          <cell r="M31">
            <v>55835</v>
          </cell>
          <cell r="N31">
            <v>32831538.349999998</v>
          </cell>
        </row>
        <row r="32">
          <cell r="C32" t="str">
            <v>3,5</v>
          </cell>
          <cell r="D32" t="str">
            <v>ETG-09-01</v>
          </cell>
          <cell r="E32" t="str">
            <v>SUMINISTRO E INSTALACIÓN DE TUBERÍA PVC, ALCANTARILLADO 39" TIPO NOVAFORT</v>
          </cell>
          <cell r="F32">
            <v>0</v>
          </cell>
          <cell r="G32">
            <v>0</v>
          </cell>
          <cell r="H32">
            <v>0</v>
          </cell>
          <cell r="I32">
            <v>0</v>
          </cell>
          <cell r="J32">
            <v>0</v>
          </cell>
          <cell r="K32" t="str">
            <v>ML</v>
          </cell>
          <cell r="L32">
            <v>300.53999999999996</v>
          </cell>
          <cell r="M32">
            <v>1705995</v>
          </cell>
          <cell r="N32">
            <v>512719737.29999995</v>
          </cell>
        </row>
        <row r="33">
          <cell r="C33" t="str">
            <v>3,6</v>
          </cell>
          <cell r="D33" t="str">
            <v>ETG-03-05</v>
          </cell>
          <cell r="E33" t="str">
            <v>CAMA DE ARENA PARA TUBERÍAS E= 0,15</v>
          </cell>
          <cell r="F33">
            <v>0</v>
          </cell>
          <cell r="G33">
            <v>0</v>
          </cell>
          <cell r="H33">
            <v>0</v>
          </cell>
          <cell r="I33">
            <v>0</v>
          </cell>
          <cell r="J33">
            <v>0</v>
          </cell>
          <cell r="K33" t="str">
            <v>M3</v>
          </cell>
          <cell r="L33">
            <v>222.60239999999999</v>
          </cell>
          <cell r="M33">
            <v>63699</v>
          </cell>
          <cell r="N33">
            <v>14179550.2776</v>
          </cell>
        </row>
        <row r="34">
          <cell r="C34" t="str">
            <v>3,7</v>
          </cell>
          <cell r="D34" t="str">
            <v>ETG-04-01</v>
          </cell>
          <cell r="E34" t="str">
            <v>SOLADO DE FONDO PARA POZOS 1500 PSI E=0,05</v>
          </cell>
          <cell r="F34">
            <v>0</v>
          </cell>
          <cell r="G34">
            <v>0</v>
          </cell>
          <cell r="H34">
            <v>0</v>
          </cell>
          <cell r="I34">
            <v>0</v>
          </cell>
          <cell r="J34">
            <v>0</v>
          </cell>
          <cell r="K34" t="str">
            <v>M2</v>
          </cell>
          <cell r="L34">
            <v>63.7751653534214</v>
          </cell>
          <cell r="M34">
            <v>22609</v>
          </cell>
          <cell r="N34">
            <v>1441892.7134755044</v>
          </cell>
        </row>
        <row r="35">
          <cell r="C35" t="str">
            <v>3,8</v>
          </cell>
          <cell r="D35" t="str">
            <v>ETG-09-01</v>
          </cell>
          <cell r="E35" t="str">
            <v>SUMINISTRO E INSTALACIÓN DE KIT SILLA YEE DE 8"X6"</v>
          </cell>
          <cell r="F35">
            <v>0</v>
          </cell>
          <cell r="G35">
            <v>0</v>
          </cell>
          <cell r="H35">
            <v>0</v>
          </cell>
          <cell r="I35">
            <v>0</v>
          </cell>
          <cell r="J35">
            <v>0</v>
          </cell>
          <cell r="K35" t="str">
            <v xml:space="preserve"> UND</v>
          </cell>
          <cell r="L35">
            <v>53</v>
          </cell>
          <cell r="M35">
            <v>151653</v>
          </cell>
          <cell r="N35">
            <v>8037609</v>
          </cell>
        </row>
        <row r="36">
          <cell r="C36" t="str">
            <v>3,9</v>
          </cell>
          <cell r="D36" t="str">
            <v>ETG-09-03</v>
          </cell>
          <cell r="E36" t="str">
            <v>CUERPO REFORZADO POZO DE INSPECCIÓN D=1.2M INTERNO, E= 0,20 M PARA H&lt;3, 3000 PSI,. INCLUYE PELDAÑO VARILLA 5/8" CADA 15 CM</v>
          </cell>
          <cell r="F36">
            <v>0</v>
          </cell>
          <cell r="G36">
            <v>0</v>
          </cell>
          <cell r="H36">
            <v>0</v>
          </cell>
          <cell r="I36">
            <v>0</v>
          </cell>
          <cell r="J36">
            <v>0</v>
          </cell>
          <cell r="K36" t="str">
            <v>ML</v>
          </cell>
          <cell r="L36">
            <v>3.468</v>
          </cell>
          <cell r="M36">
            <v>660295</v>
          </cell>
          <cell r="N36">
            <v>2289903.06</v>
          </cell>
        </row>
        <row r="37">
          <cell r="C37" t="str">
            <v>3,10</v>
          </cell>
          <cell r="D37" t="str">
            <v>ETG-09-04</v>
          </cell>
          <cell r="E37" t="str">
            <v>CUERPO REFORZADO POZO DE INSPECCIÓN D= 2M INTERNO, E= 0,30 M PARA H&gt;3 3000 PSI .INCLUYE PELDAÑO VARILLA 5/8"CADA 15 CM</v>
          </cell>
          <cell r="F37">
            <v>0</v>
          </cell>
          <cell r="G37">
            <v>0</v>
          </cell>
          <cell r="H37">
            <v>0</v>
          </cell>
          <cell r="I37">
            <v>0</v>
          </cell>
          <cell r="J37">
            <v>0</v>
          </cell>
          <cell r="K37" t="str">
            <v>ML</v>
          </cell>
          <cell r="L37">
            <v>25.733000000000001</v>
          </cell>
          <cell r="M37">
            <v>2300123</v>
          </cell>
          <cell r="N37">
            <v>59189065.159000002</v>
          </cell>
        </row>
        <row r="38">
          <cell r="C38" t="str">
            <v>3,11</v>
          </cell>
          <cell r="D38" t="str">
            <v>ETG-09-04</v>
          </cell>
          <cell r="E38" t="str">
            <v>CUERPO REFORZADO POZO DE INSPECCIÓN D= 1,2M INTERNO, E= 0,30 M PARA H&gt;3 3000 PSI .INCLUYE PELDAÑO VARILLA 5/8"CADA 15 CM</v>
          </cell>
          <cell r="F38">
            <v>0</v>
          </cell>
          <cell r="G38">
            <v>0</v>
          </cell>
          <cell r="H38">
            <v>0</v>
          </cell>
          <cell r="I38">
            <v>0</v>
          </cell>
          <cell r="J38">
            <v>0</v>
          </cell>
          <cell r="K38" t="str">
            <v>ML</v>
          </cell>
          <cell r="L38">
            <v>3.2300000000000004</v>
          </cell>
          <cell r="M38">
            <v>1600342</v>
          </cell>
          <cell r="N38">
            <v>5169104.6600000011</v>
          </cell>
        </row>
        <row r="39">
          <cell r="C39" t="str">
            <v>3,12</v>
          </cell>
          <cell r="D39" t="str">
            <v>ETG-09-00</v>
          </cell>
          <cell r="E39" t="str">
            <v>CORONA REFORZADA DE E= 0,2 M, F'= 24 MPA, INCLUYE TAPA Y ARO. PARA POZO DE INSPECCIÓN DIÁMETRO INTERNO D=2 M Y E=0,3</v>
          </cell>
          <cell r="F39">
            <v>0</v>
          </cell>
          <cell r="G39">
            <v>0</v>
          </cell>
          <cell r="H39">
            <v>0</v>
          </cell>
          <cell r="I39">
            <v>0</v>
          </cell>
          <cell r="J39">
            <v>0</v>
          </cell>
          <cell r="K39" t="str">
            <v xml:space="preserve"> UND</v>
          </cell>
          <cell r="L39">
            <v>6</v>
          </cell>
          <cell r="M39">
            <v>1457521</v>
          </cell>
          <cell r="N39">
            <v>8745126</v>
          </cell>
        </row>
        <row r="40">
          <cell r="C40" t="str">
            <v>3,13</v>
          </cell>
          <cell r="D40" t="str">
            <v>ETG-09-00</v>
          </cell>
          <cell r="E40" t="str">
            <v>CORONA REFORZADA DE E= 0,2 M, F'= 24 MPA, INCLUYE TAPA Y ARO. PARA POZO DE INSPECCIÓN DIÁMETRO INTERNO D=1,2 M Y E=0,3</v>
          </cell>
          <cell r="F40">
            <v>0</v>
          </cell>
          <cell r="G40">
            <v>0</v>
          </cell>
          <cell r="H40">
            <v>0</v>
          </cell>
          <cell r="I40">
            <v>0</v>
          </cell>
          <cell r="J40">
            <v>0</v>
          </cell>
          <cell r="K40" t="str">
            <v xml:space="preserve"> UND</v>
          </cell>
          <cell r="L40">
            <v>1</v>
          </cell>
          <cell r="M40">
            <v>1354384</v>
          </cell>
          <cell r="N40">
            <v>1354384</v>
          </cell>
        </row>
        <row r="41">
          <cell r="C41" t="str">
            <v>3,14</v>
          </cell>
          <cell r="D41" t="str">
            <v>ETG-09-01</v>
          </cell>
          <cell r="E41" t="str">
            <v xml:space="preserve">CORONA REFORZADA DE E= 0,2 M, F'= 24 MPA, INCLUYE TAPA Y ARO. PARA POZO DE INSPECCIÓN DIÁMETRO INTERNO D=1,2 M Y E=0,2 </v>
          </cell>
          <cell r="F41">
            <v>0</v>
          </cell>
          <cell r="G41">
            <v>0</v>
          </cell>
          <cell r="H41">
            <v>0</v>
          </cell>
          <cell r="I41">
            <v>0</v>
          </cell>
          <cell r="J41">
            <v>0</v>
          </cell>
          <cell r="K41" t="str">
            <v xml:space="preserve"> UND</v>
          </cell>
          <cell r="L41">
            <v>2</v>
          </cell>
          <cell r="M41">
            <v>869614</v>
          </cell>
          <cell r="N41">
            <v>1739228</v>
          </cell>
        </row>
        <row r="42">
          <cell r="C42" t="str">
            <v>3,15</v>
          </cell>
          <cell r="D42" t="str">
            <v>ETG-09-05</v>
          </cell>
          <cell r="E42" t="str">
            <v>BASE EN CONCRETO REFORZADO PARA POZO INSPECCIÓN CON H&gt;3 Y D=2 INTERNO,  E=0,3 INCLUYE CAÑUELA EN CONCRETO Y EMBOQUILLADO, 3000 PSI</v>
          </cell>
          <cell r="F42">
            <v>0</v>
          </cell>
          <cell r="G42">
            <v>0</v>
          </cell>
          <cell r="H42">
            <v>0</v>
          </cell>
          <cell r="I42">
            <v>0</v>
          </cell>
          <cell r="J42">
            <v>0</v>
          </cell>
          <cell r="K42" t="str">
            <v xml:space="preserve"> UND</v>
          </cell>
          <cell r="L42">
            <v>6</v>
          </cell>
          <cell r="M42">
            <v>1430137</v>
          </cell>
          <cell r="N42">
            <v>8580822</v>
          </cell>
        </row>
        <row r="43">
          <cell r="C43" t="str">
            <v>3,16</v>
          </cell>
          <cell r="D43" t="str">
            <v>ETG-09-05</v>
          </cell>
          <cell r="E43" t="str">
            <v>BASE EN CONCRETO REFORZADO PARA POZO INSPECCIÓN CON H&gt;3 Y D=1,2 INTERNO,  E=0,3 INCLUYE CAÑUELA EN CONCRETO Y EMBOQUILLADO, 3000 PSI</v>
          </cell>
          <cell r="F43">
            <v>0</v>
          </cell>
          <cell r="G43">
            <v>0</v>
          </cell>
          <cell r="H43">
            <v>0</v>
          </cell>
          <cell r="I43">
            <v>0</v>
          </cell>
          <cell r="J43">
            <v>0</v>
          </cell>
          <cell r="K43" t="str">
            <v xml:space="preserve"> UND</v>
          </cell>
          <cell r="L43">
            <v>1</v>
          </cell>
          <cell r="M43">
            <v>859080</v>
          </cell>
          <cell r="N43">
            <v>859080</v>
          </cell>
        </row>
        <row r="44">
          <cell r="C44" t="str">
            <v>3,17</v>
          </cell>
          <cell r="D44" t="str">
            <v>ETG-09-05</v>
          </cell>
          <cell r="E44" t="str">
            <v>BASE EN CONCRETO REFORZADO PARA POZO INSPECCIÓN CON H&lt;3 Y D=1,2 INTERNO,  E=0,2 INCLUYE CAÑUELA EN CONCRETO Y EMBOQUILLADO, 3000 PSI</v>
          </cell>
          <cell r="F44">
            <v>0</v>
          </cell>
          <cell r="G44">
            <v>0</v>
          </cell>
          <cell r="H44">
            <v>0</v>
          </cell>
          <cell r="I44">
            <v>0</v>
          </cell>
          <cell r="J44">
            <v>0</v>
          </cell>
          <cell r="K44" t="str">
            <v xml:space="preserve"> UND</v>
          </cell>
          <cell r="L44">
            <v>2</v>
          </cell>
          <cell r="M44">
            <v>615749</v>
          </cell>
          <cell r="N44">
            <v>1231498</v>
          </cell>
        </row>
        <row r="45">
          <cell r="C45" t="str">
            <v>3,18</v>
          </cell>
          <cell r="D45" t="str">
            <v>ETG-08-02 Y 
ETG-04-33</v>
          </cell>
          <cell r="E45" t="str">
            <v>CAJA DE INSPECCIÓN EN CONCRETO DE (0,5MX0,5MX0,5M INT. ) E=0,1M, INCLUYE TAPA REFORZADA Y CAÑUELA.</v>
          </cell>
          <cell r="F45">
            <v>0</v>
          </cell>
          <cell r="G45">
            <v>0</v>
          </cell>
          <cell r="H45">
            <v>0</v>
          </cell>
          <cell r="I45">
            <v>0</v>
          </cell>
          <cell r="J45">
            <v>0</v>
          </cell>
          <cell r="K45" t="str">
            <v xml:space="preserve"> UND</v>
          </cell>
          <cell r="L45">
            <v>53</v>
          </cell>
          <cell r="M45">
            <v>231305</v>
          </cell>
          <cell r="N45">
            <v>12259165</v>
          </cell>
        </row>
        <row r="46">
          <cell r="C46" t="str">
            <v>3,19</v>
          </cell>
          <cell r="D46" t="str">
            <v>ETG-04-01</v>
          </cell>
          <cell r="E46" t="str">
            <v>IMPERMEABILIZACIÓN DE PAREDES EXTERIORES DE POZOS E=2 CM</v>
          </cell>
          <cell r="F46">
            <v>0</v>
          </cell>
          <cell r="G46">
            <v>0</v>
          </cell>
          <cell r="H46">
            <v>0</v>
          </cell>
          <cell r="I46">
            <v>0</v>
          </cell>
          <cell r="J46">
            <v>0</v>
          </cell>
          <cell r="K46" t="str">
            <v>ML</v>
          </cell>
          <cell r="L46">
            <v>32.430999999999997</v>
          </cell>
          <cell r="M46">
            <v>38110</v>
          </cell>
          <cell r="N46">
            <v>1235945.4099999999</v>
          </cell>
        </row>
        <row r="47">
          <cell r="C47" t="str">
            <v>3,20</v>
          </cell>
          <cell r="D47" t="str">
            <v>ETG-09-01</v>
          </cell>
          <cell r="E47" t="str">
            <v>EMPALME DE TUBERÍA A POZO EXISTENTE, INCLUYE DEMOLICIÓN Y EMBOQUILLADO</v>
          </cell>
          <cell r="F47">
            <v>0</v>
          </cell>
          <cell r="G47">
            <v>0</v>
          </cell>
          <cell r="H47">
            <v>0</v>
          </cell>
          <cell r="I47">
            <v>0</v>
          </cell>
          <cell r="J47">
            <v>0</v>
          </cell>
          <cell r="K47" t="str">
            <v xml:space="preserve"> UND</v>
          </cell>
          <cell r="L47">
            <v>8</v>
          </cell>
          <cell r="M47">
            <v>102532</v>
          </cell>
          <cell r="N47">
            <v>820256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ESUPUESTO"/>
      <sheetName val="TRAMOS"/>
      <sheetName val="CANTIDADES."/>
      <sheetName val="FICHA TÉCNICA"/>
      <sheetName val="1.1"/>
      <sheetName val="1.2"/>
      <sheetName val="2.1"/>
      <sheetName val="2.2"/>
      <sheetName val="2.3"/>
      <sheetName val="2.4"/>
      <sheetName val="2.5"/>
      <sheetName val="2.6"/>
      <sheetName val="3.1"/>
      <sheetName val="3.2"/>
      <sheetName val="3.3"/>
      <sheetName val="3.4"/>
      <sheetName val="3.5"/>
      <sheetName val="3.6"/>
      <sheetName val="3.7"/>
      <sheetName val="3.8"/>
      <sheetName val="3,6"/>
      <sheetName val="3.9"/>
      <sheetName val="3.10"/>
      <sheetName val="3.11"/>
      <sheetName val="3.12"/>
      <sheetName val="3.13"/>
      <sheetName val="3.14"/>
      <sheetName val="3.15"/>
      <sheetName val="3,13"/>
      <sheetName val="CANTIDADES-2ALT."/>
      <sheetName val="CANTIDADES"/>
      <sheetName val="1.3"/>
      <sheetName val="1.4"/>
      <sheetName val="1.5"/>
      <sheetName val="Hoja1"/>
      <sheetName val="HOJA 2"/>
      <sheetName val="Hoja2"/>
      <sheetName val="3.16"/>
      <sheetName val="4.1"/>
      <sheetName val="4.2"/>
    </sheetNames>
    <sheetDataSet>
      <sheetData sheetId="0"/>
      <sheetData sheetId="1">
        <row r="8">
          <cell r="C8">
            <v>1</v>
          </cell>
          <cell r="D8">
            <v>0</v>
          </cell>
          <cell r="E8" t="str">
            <v xml:space="preserve">PRELIMINARES </v>
          </cell>
          <cell r="F8">
            <v>0</v>
          </cell>
          <cell r="G8">
            <v>0</v>
          </cell>
          <cell r="H8">
            <v>0</v>
          </cell>
          <cell r="I8">
            <v>0</v>
          </cell>
          <cell r="J8">
            <v>0</v>
          </cell>
          <cell r="K8">
            <v>0</v>
          </cell>
          <cell r="L8">
            <v>0</v>
          </cell>
          <cell r="M8">
            <v>0</v>
          </cell>
          <cell r="N8">
            <v>0</v>
          </cell>
        </row>
        <row r="9">
          <cell r="C9" t="str">
            <v>1.1</v>
          </cell>
          <cell r="D9" t="str">
            <v>ETG-02-03</v>
          </cell>
          <cell r="E9" t="str">
            <v>Localizacion y replanteo</v>
          </cell>
          <cell r="F9">
            <v>0</v>
          </cell>
          <cell r="G9">
            <v>0</v>
          </cell>
          <cell r="H9">
            <v>0</v>
          </cell>
          <cell r="I9">
            <v>0</v>
          </cell>
          <cell r="J9">
            <v>0</v>
          </cell>
          <cell r="K9" t="str">
            <v>ML</v>
          </cell>
          <cell r="L9">
            <v>5173.2899999999981</v>
          </cell>
          <cell r="M9">
            <v>1922</v>
          </cell>
          <cell r="N9">
            <v>9943063.3799999971</v>
          </cell>
        </row>
        <row r="10">
          <cell r="C10">
            <v>0</v>
          </cell>
          <cell r="D10" t="str">
            <v>ETG-02-05</v>
          </cell>
          <cell r="E10" t="str">
            <v>Apiques para verificación de redes hasta 1m3</v>
          </cell>
          <cell r="F10">
            <v>0</v>
          </cell>
          <cell r="G10">
            <v>0</v>
          </cell>
          <cell r="H10">
            <v>0</v>
          </cell>
          <cell r="I10">
            <v>0</v>
          </cell>
          <cell r="J10">
            <v>0</v>
          </cell>
          <cell r="K10" t="str">
            <v>UND</v>
          </cell>
          <cell r="L10">
            <v>0</v>
          </cell>
          <cell r="M10">
            <v>14477</v>
          </cell>
          <cell r="N10">
            <v>0</v>
          </cell>
        </row>
        <row r="11">
          <cell r="C11" t="str">
            <v>1.2</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0</v>
          </cell>
          <cell r="D12" t="str">
            <v>ETG-05-01</v>
          </cell>
          <cell r="E12" t="str">
            <v>Corte de pavimento</v>
          </cell>
          <cell r="F12">
            <v>0</v>
          </cell>
          <cell r="G12">
            <v>0</v>
          </cell>
          <cell r="H12">
            <v>0</v>
          </cell>
          <cell r="I12">
            <v>0</v>
          </cell>
          <cell r="J12">
            <v>0</v>
          </cell>
          <cell r="K12" t="str">
            <v>UND</v>
          </cell>
          <cell r="L12">
            <v>0</v>
          </cell>
          <cell r="M12">
            <v>9364</v>
          </cell>
          <cell r="N12">
            <v>0</v>
          </cell>
        </row>
        <row r="13">
          <cell r="C13">
            <v>0</v>
          </cell>
          <cell r="D13" t="str">
            <v>ETG-07-01</v>
          </cell>
          <cell r="E13" t="str">
            <v>Demolicion de pavimento rigido o flexible, incluye retiro</v>
          </cell>
          <cell r="F13">
            <v>0</v>
          </cell>
          <cell r="G13">
            <v>0</v>
          </cell>
          <cell r="H13">
            <v>0</v>
          </cell>
          <cell r="I13">
            <v>0</v>
          </cell>
          <cell r="J13">
            <v>0</v>
          </cell>
          <cell r="K13" t="str">
            <v>UND</v>
          </cell>
          <cell r="L13">
            <v>0</v>
          </cell>
          <cell r="M13">
            <v>19260</v>
          </cell>
          <cell r="N13">
            <v>0</v>
          </cell>
        </row>
        <row r="14">
          <cell r="C14" t="str">
            <v>1.4</v>
          </cell>
          <cell r="D14" t="str">
            <v>ETG-07-01</v>
          </cell>
          <cell r="E14" t="str">
            <v>Demolicion de pozos existentes en concreto o ladrillo, incluye retiro</v>
          </cell>
          <cell r="F14">
            <v>0</v>
          </cell>
          <cell r="G14">
            <v>0</v>
          </cell>
          <cell r="H14">
            <v>0</v>
          </cell>
          <cell r="I14">
            <v>0</v>
          </cell>
          <cell r="J14">
            <v>0</v>
          </cell>
          <cell r="K14" t="str">
            <v>UND</v>
          </cell>
          <cell r="L14">
            <v>0</v>
          </cell>
          <cell r="M14">
            <v>80371</v>
          </cell>
          <cell r="N14">
            <v>0</v>
          </cell>
        </row>
        <row r="15">
          <cell r="C15" t="str">
            <v>1.5</v>
          </cell>
          <cell r="D15" t="str">
            <v>ETG-07-01</v>
          </cell>
          <cell r="E15" t="str">
            <v>Demolicion de registro sanitario</v>
          </cell>
          <cell r="F15">
            <v>0</v>
          </cell>
          <cell r="G15">
            <v>0</v>
          </cell>
          <cell r="H15">
            <v>0</v>
          </cell>
          <cell r="I15">
            <v>0</v>
          </cell>
          <cell r="J15">
            <v>0</v>
          </cell>
          <cell r="K15" t="str">
            <v>UND</v>
          </cell>
          <cell r="L15">
            <v>0</v>
          </cell>
          <cell r="M15">
            <v>13959</v>
          </cell>
          <cell r="N15">
            <v>0</v>
          </cell>
        </row>
        <row r="16">
          <cell r="C16" t="str">
            <v xml:space="preserve">SUBTOTAL       </v>
          </cell>
          <cell r="D16">
            <v>0</v>
          </cell>
          <cell r="E16">
            <v>0</v>
          </cell>
          <cell r="F16">
            <v>0</v>
          </cell>
          <cell r="G16">
            <v>0</v>
          </cell>
          <cell r="H16">
            <v>0</v>
          </cell>
          <cell r="I16">
            <v>0</v>
          </cell>
          <cell r="J16">
            <v>0</v>
          </cell>
          <cell r="K16">
            <v>0</v>
          </cell>
          <cell r="L16">
            <v>0</v>
          </cell>
          <cell r="M16">
            <v>0</v>
          </cell>
          <cell r="N16">
            <v>11609938.379999997</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t="str">
            <v>2.1</v>
          </cell>
          <cell r="D18" t="str">
            <v>ETG-03-01</v>
          </cell>
          <cell r="E18" t="str">
            <v>Excavación en material común, colector domiciliarias y redes de alcantarillado  (h=0-2m) sin entibado</v>
          </cell>
          <cell r="F18">
            <v>0</v>
          </cell>
          <cell r="G18">
            <v>0</v>
          </cell>
          <cell r="H18">
            <v>0</v>
          </cell>
          <cell r="I18">
            <v>0</v>
          </cell>
          <cell r="J18">
            <v>0</v>
          </cell>
          <cell r="K18" t="str">
            <v>M3</v>
          </cell>
          <cell r="L18">
            <v>16040.604995000002</v>
          </cell>
          <cell r="M18">
            <v>18340</v>
          </cell>
          <cell r="N18">
            <v>294184695.60830003</v>
          </cell>
        </row>
        <row r="19">
          <cell r="C19" t="str">
            <v>2.2</v>
          </cell>
          <cell r="D19" t="str">
            <v>ETG-03-01</v>
          </cell>
          <cell r="E19" t="str">
            <v>Excavación en material común, colector domiciliarias y redes de alcantarillado  (h=2-4m) con entibado</v>
          </cell>
          <cell r="F19">
            <v>0</v>
          </cell>
          <cell r="G19">
            <v>0</v>
          </cell>
          <cell r="H19">
            <v>0</v>
          </cell>
          <cell r="I19">
            <v>0</v>
          </cell>
          <cell r="J19">
            <v>0</v>
          </cell>
          <cell r="K19" t="str">
            <v>M3</v>
          </cell>
          <cell r="L19">
            <v>5326.8407800000014</v>
          </cell>
          <cell r="M19">
            <v>36930</v>
          </cell>
          <cell r="N19">
            <v>196720230.00540006</v>
          </cell>
        </row>
        <row r="20">
          <cell r="C20" t="str">
            <v>2.3</v>
          </cell>
          <cell r="D20" t="str">
            <v>ETG-03-01</v>
          </cell>
          <cell r="E20" t="str">
            <v>Excavación en material común, colector domiciliarias y redes de alcantarillado  (h=4-7m) sin entibado</v>
          </cell>
          <cell r="F20">
            <v>0</v>
          </cell>
          <cell r="G20">
            <v>0</v>
          </cell>
          <cell r="H20">
            <v>0</v>
          </cell>
          <cell r="I20">
            <v>0</v>
          </cell>
          <cell r="J20">
            <v>0</v>
          </cell>
          <cell r="K20" t="str">
            <v>M3</v>
          </cell>
          <cell r="L20">
            <v>147.92344</v>
          </cell>
          <cell r="M20">
            <v>38632</v>
          </cell>
          <cell r="N20">
            <v>5714578.3340800004</v>
          </cell>
        </row>
        <row r="21">
          <cell r="C21" t="str">
            <v>2.4</v>
          </cell>
          <cell r="D21" t="str">
            <v>ETG-03-05</v>
          </cell>
          <cell r="E21" t="str">
            <v>Relleno conformado y vibrocompactado en capas de 10 cm con material de préstamo.</v>
          </cell>
          <cell r="F21">
            <v>0</v>
          </cell>
          <cell r="G21">
            <v>0</v>
          </cell>
          <cell r="H21">
            <v>0</v>
          </cell>
          <cell r="I21">
            <v>0</v>
          </cell>
          <cell r="J21">
            <v>0</v>
          </cell>
          <cell r="K21" t="str">
            <v>M3</v>
          </cell>
          <cell r="L21">
            <v>962.89796075000038</v>
          </cell>
          <cell r="M21">
            <v>61206</v>
          </cell>
          <cell r="N21">
            <v>58935132.585664526</v>
          </cell>
        </row>
        <row r="22">
          <cell r="C22" t="str">
            <v>2.5</v>
          </cell>
          <cell r="D22" t="str">
            <v>ETG-03-05</v>
          </cell>
          <cell r="E22" t="str">
            <v>Relleno conformado y vibrocompactado con material seleccionado  de excavación</v>
          </cell>
          <cell r="F22">
            <v>0</v>
          </cell>
          <cell r="G22">
            <v>0</v>
          </cell>
          <cell r="H22">
            <v>0</v>
          </cell>
          <cell r="I22">
            <v>0</v>
          </cell>
          <cell r="J22">
            <v>0</v>
          </cell>
          <cell r="K22" t="str">
            <v>M3</v>
          </cell>
          <cell r="L22">
            <v>18304.17779160168</v>
          </cell>
          <cell r="M22">
            <v>17576</v>
          </cell>
          <cell r="N22">
            <v>321714228.8651911</v>
          </cell>
        </row>
        <row r="23">
          <cell r="C23" t="str">
            <v>2.6</v>
          </cell>
          <cell r="D23" t="str">
            <v>ETG-03-06</v>
          </cell>
          <cell r="E23" t="str">
            <v>Retiro y disposición de material sobrante y/o escombros.</v>
          </cell>
          <cell r="F23">
            <v>0</v>
          </cell>
          <cell r="G23">
            <v>0</v>
          </cell>
          <cell r="H23">
            <v>0</v>
          </cell>
          <cell r="I23">
            <v>0</v>
          </cell>
          <cell r="J23">
            <v>0</v>
          </cell>
          <cell r="K23" t="str">
            <v>M3</v>
          </cell>
          <cell r="L23">
            <v>1916.6793841483218</v>
          </cell>
          <cell r="M23">
            <v>20871</v>
          </cell>
          <cell r="N23">
            <v>40003015.426559627</v>
          </cell>
        </row>
        <row r="24">
          <cell r="C24" t="str">
            <v xml:space="preserve">SUBTOTAL       </v>
          </cell>
          <cell r="D24">
            <v>0</v>
          </cell>
          <cell r="E24">
            <v>0</v>
          </cell>
          <cell r="F24">
            <v>0</v>
          </cell>
          <cell r="G24">
            <v>0</v>
          </cell>
          <cell r="H24">
            <v>0</v>
          </cell>
          <cell r="I24">
            <v>0</v>
          </cell>
          <cell r="J24">
            <v>0</v>
          </cell>
          <cell r="K24">
            <v>0</v>
          </cell>
          <cell r="L24">
            <v>0</v>
          </cell>
          <cell r="M24">
            <v>0</v>
          </cell>
          <cell r="N24">
            <v>917271880.82519531</v>
          </cell>
        </row>
        <row r="25">
          <cell r="C25">
            <v>3</v>
          </cell>
          <cell r="D25">
            <v>0</v>
          </cell>
          <cell r="E25" t="str">
            <v>INSTALACION RED DE ALCANTARILLADO</v>
          </cell>
          <cell r="F25">
            <v>0</v>
          </cell>
          <cell r="G25">
            <v>0</v>
          </cell>
          <cell r="H25">
            <v>0</v>
          </cell>
          <cell r="I25">
            <v>0</v>
          </cell>
          <cell r="J25">
            <v>0</v>
          </cell>
          <cell r="K25">
            <v>0</v>
          </cell>
          <cell r="L25">
            <v>0</v>
          </cell>
          <cell r="M25">
            <v>0</v>
          </cell>
          <cell r="N25">
            <v>0</v>
          </cell>
        </row>
        <row r="26">
          <cell r="C26" t="str">
            <v>3.1</v>
          </cell>
          <cell r="D26" t="str">
            <v>ETG-09-01</v>
          </cell>
          <cell r="E26" t="str">
            <v>Suministro e instalación de tubería PVC, alcantarillado 6" tipo novafort</v>
          </cell>
          <cell r="F26">
            <v>0</v>
          </cell>
          <cell r="G26">
            <v>0</v>
          </cell>
          <cell r="H26">
            <v>0</v>
          </cell>
          <cell r="I26">
            <v>0</v>
          </cell>
          <cell r="J26">
            <v>0</v>
          </cell>
          <cell r="K26" t="str">
            <v>ML</v>
          </cell>
          <cell r="L26">
            <v>1846</v>
          </cell>
          <cell r="M26">
            <v>41493</v>
          </cell>
          <cell r="N26">
            <v>76596078</v>
          </cell>
        </row>
        <row r="27">
          <cell r="C27" t="str">
            <v>3.2</v>
          </cell>
          <cell r="D27" t="str">
            <v>ETG-09-01</v>
          </cell>
          <cell r="E27" t="str">
            <v>Suministro e instalación de tubería PVC, alcantarillado 8" tipo novafort</v>
          </cell>
          <cell r="F27">
            <v>0</v>
          </cell>
          <cell r="G27">
            <v>0</v>
          </cell>
          <cell r="H27">
            <v>0</v>
          </cell>
          <cell r="I27">
            <v>0</v>
          </cell>
          <cell r="J27">
            <v>0</v>
          </cell>
          <cell r="K27" t="str">
            <v>ML</v>
          </cell>
          <cell r="L27">
            <v>5420.48</v>
          </cell>
          <cell r="M27">
            <v>55273</v>
          </cell>
          <cell r="N27">
            <v>299606191.03999996</v>
          </cell>
        </row>
        <row r="28">
          <cell r="C28" t="str">
            <v>3.3</v>
          </cell>
          <cell r="D28" t="str">
            <v>ETG-09-01</v>
          </cell>
          <cell r="E28" t="str">
            <v>Suministro e instalación de tubería PVC, alcantarillado 10" tipo novafort</v>
          </cell>
          <cell r="F28">
            <v>0</v>
          </cell>
          <cell r="G28">
            <v>0</v>
          </cell>
          <cell r="H28">
            <v>0</v>
          </cell>
          <cell r="I28">
            <v>0</v>
          </cell>
          <cell r="J28">
            <v>0</v>
          </cell>
          <cell r="K28" t="str">
            <v>ML</v>
          </cell>
          <cell r="L28">
            <v>109.16999999999999</v>
          </cell>
          <cell r="M28">
            <v>78806</v>
          </cell>
          <cell r="N28">
            <v>8603251.0199999996</v>
          </cell>
        </row>
        <row r="29">
          <cell r="C29" t="str">
            <v>3.4</v>
          </cell>
          <cell r="D29" t="str">
            <v>ETG-09-01</v>
          </cell>
          <cell r="E29" t="str">
            <v>Suministro e instalación de tubería PVC, alcantarillado 12" tipo novafort</v>
          </cell>
          <cell r="F29">
            <v>0</v>
          </cell>
          <cell r="G29">
            <v>0</v>
          </cell>
          <cell r="H29">
            <v>0</v>
          </cell>
          <cell r="I29">
            <v>0</v>
          </cell>
          <cell r="J29">
            <v>0</v>
          </cell>
          <cell r="K29" t="str">
            <v>ML</v>
          </cell>
          <cell r="L29">
            <v>292.56</v>
          </cell>
          <cell r="M29">
            <v>112641</v>
          </cell>
          <cell r="N29">
            <v>32954250.960000001</v>
          </cell>
        </row>
        <row r="30">
          <cell r="C30" t="str">
            <v>3.5</v>
          </cell>
          <cell r="D30" t="str">
            <v>ETG-09-01</v>
          </cell>
          <cell r="E30" t="str">
            <v>Suministro e instalación de tubería PVC, alcantarillado 20" tipo novafort</v>
          </cell>
          <cell r="F30">
            <v>0</v>
          </cell>
          <cell r="G30">
            <v>0</v>
          </cell>
          <cell r="H30">
            <v>0</v>
          </cell>
          <cell r="I30">
            <v>0</v>
          </cell>
          <cell r="J30">
            <v>0</v>
          </cell>
          <cell r="K30" t="str">
            <v>ML</v>
          </cell>
          <cell r="L30">
            <v>615.2700000000001</v>
          </cell>
          <cell r="M30">
            <v>288955</v>
          </cell>
          <cell r="N30">
            <v>177785342.85000002</v>
          </cell>
        </row>
        <row r="31">
          <cell r="C31" t="str">
            <v>3.6</v>
          </cell>
          <cell r="D31" t="str">
            <v>ETG-03-05</v>
          </cell>
          <cell r="E31" t="str">
            <v>Cama de arena para tuberías e= 0,15</v>
          </cell>
          <cell r="F31">
            <v>0</v>
          </cell>
          <cell r="G31">
            <v>0</v>
          </cell>
          <cell r="H31">
            <v>0</v>
          </cell>
          <cell r="I31">
            <v>0</v>
          </cell>
          <cell r="J31">
            <v>0</v>
          </cell>
          <cell r="K31" t="str">
            <v>M3</v>
          </cell>
          <cell r="L31">
            <v>576.9085500000001</v>
          </cell>
          <cell r="M31">
            <v>74942</v>
          </cell>
          <cell r="N31">
            <v>43234680.554100007</v>
          </cell>
        </row>
        <row r="32">
          <cell r="C32" t="str">
            <v>3.7</v>
          </cell>
          <cell r="D32" t="str">
            <v>ETG-04-01</v>
          </cell>
          <cell r="E32" t="str">
            <v>Solado de fondo para pozos 1500psi e=0,05</v>
          </cell>
          <cell r="F32">
            <v>0</v>
          </cell>
          <cell r="G32">
            <v>0</v>
          </cell>
          <cell r="H32">
            <v>0</v>
          </cell>
          <cell r="I32">
            <v>0</v>
          </cell>
          <cell r="J32">
            <v>0</v>
          </cell>
          <cell r="K32" t="str">
            <v>M2</v>
          </cell>
          <cell r="L32">
            <v>432</v>
          </cell>
          <cell r="M32">
            <v>22328</v>
          </cell>
          <cell r="N32">
            <v>9645696</v>
          </cell>
        </row>
        <row r="33">
          <cell r="C33" t="str">
            <v>3.8</v>
          </cell>
          <cell r="D33" t="str">
            <v>ETG-09-01</v>
          </cell>
          <cell r="E33" t="str">
            <v>Suministro e Instalación de Kit silla YEE de 8"x6"</v>
          </cell>
          <cell r="F33">
            <v>0</v>
          </cell>
          <cell r="G33">
            <v>0</v>
          </cell>
          <cell r="H33">
            <v>0</v>
          </cell>
          <cell r="I33">
            <v>0</v>
          </cell>
          <cell r="J33">
            <v>0</v>
          </cell>
          <cell r="K33" t="str">
            <v xml:space="preserve"> UND</v>
          </cell>
          <cell r="L33">
            <v>419</v>
          </cell>
          <cell r="M33">
            <v>150369</v>
          </cell>
          <cell r="N33">
            <v>63004611</v>
          </cell>
        </row>
        <row r="34">
          <cell r="C34" t="str">
            <v>3.9</v>
          </cell>
          <cell r="D34" t="str">
            <v>ETG-09-03</v>
          </cell>
          <cell r="E34" t="str">
            <v>Cuerpo reforzado pozo de inspección D=1.4 M, 3000 PSI, e= 0,20 M. Incluye peldaño varilla 3/4 cada 40 cm</v>
          </cell>
          <cell r="F34">
            <v>0</v>
          </cell>
          <cell r="G34">
            <v>0</v>
          </cell>
          <cell r="H34">
            <v>0</v>
          </cell>
          <cell r="I34">
            <v>0</v>
          </cell>
          <cell r="J34">
            <v>0</v>
          </cell>
          <cell r="K34" t="str">
            <v>ML</v>
          </cell>
          <cell r="L34">
            <v>256.69000000000005</v>
          </cell>
          <cell r="M34">
            <v>641038</v>
          </cell>
          <cell r="N34">
            <v>164548044.22000003</v>
          </cell>
        </row>
        <row r="35">
          <cell r="C35" t="str">
            <v>3.10</v>
          </cell>
          <cell r="D35" t="str">
            <v>ETG-09-04</v>
          </cell>
          <cell r="E35" t="str">
            <v>Corona reforzada para pozo de inspección D=1,4 m, incluye tapa y aro, f'= 24  Mpa, e= 0,20M</v>
          </cell>
          <cell r="F35">
            <v>0</v>
          </cell>
          <cell r="G35">
            <v>0</v>
          </cell>
          <cell r="H35">
            <v>0</v>
          </cell>
          <cell r="I35">
            <v>0</v>
          </cell>
          <cell r="J35">
            <v>0</v>
          </cell>
          <cell r="K35" t="str">
            <v xml:space="preserve"> UND</v>
          </cell>
          <cell r="L35">
            <v>108</v>
          </cell>
          <cell r="M35">
            <v>855172</v>
          </cell>
          <cell r="N35">
            <v>92358576</v>
          </cell>
        </row>
        <row r="36">
          <cell r="C36" t="str">
            <v>3.11</v>
          </cell>
          <cell r="D36" t="str">
            <v>ETG-09-03</v>
          </cell>
          <cell r="E36" t="str">
            <v>Base reforzada pozo de inspección D=2m incluye cañuela en concreto y emboquillado, 3000 PSI</v>
          </cell>
          <cell r="F36">
            <v>0</v>
          </cell>
          <cell r="G36">
            <v>0</v>
          </cell>
          <cell r="H36">
            <v>0</v>
          </cell>
          <cell r="I36">
            <v>0</v>
          </cell>
          <cell r="J36">
            <v>0</v>
          </cell>
          <cell r="K36" t="str">
            <v xml:space="preserve"> UND</v>
          </cell>
          <cell r="L36">
            <v>108</v>
          </cell>
          <cell r="M36">
            <v>598899</v>
          </cell>
          <cell r="N36">
            <v>64681092</v>
          </cell>
        </row>
        <row r="37">
          <cell r="C37" t="str">
            <v>3.12</v>
          </cell>
          <cell r="D37" t="str">
            <v>ETG-09-04</v>
          </cell>
          <cell r="E37" t="str">
            <v>Caja de inspección en concreto de (0,5mx0,5mx0,5m int. ) e=0,1m, incluye tapa reforzada y cañuela.</v>
          </cell>
          <cell r="F37">
            <v>0</v>
          </cell>
          <cell r="G37">
            <v>0</v>
          </cell>
          <cell r="H37">
            <v>0</v>
          </cell>
          <cell r="I37">
            <v>0</v>
          </cell>
          <cell r="J37">
            <v>0</v>
          </cell>
          <cell r="K37" t="str">
            <v xml:space="preserve"> UND</v>
          </cell>
          <cell r="L37">
            <v>419</v>
          </cell>
          <cell r="M37">
            <v>205119</v>
          </cell>
          <cell r="N37">
            <v>85944861</v>
          </cell>
        </row>
        <row r="38">
          <cell r="C38" t="str">
            <v>3.13</v>
          </cell>
          <cell r="D38" t="str">
            <v>ETG-09-04</v>
          </cell>
          <cell r="E38" t="str">
            <v>Caja de inspección en concreto de (0,8mx0,8mx0,8m int. ) e=0,1m, incluye tapa reforzada y cañuela.</v>
          </cell>
          <cell r="F38">
            <v>0</v>
          </cell>
          <cell r="G38">
            <v>0</v>
          </cell>
          <cell r="H38">
            <v>0</v>
          </cell>
          <cell r="I38">
            <v>0</v>
          </cell>
          <cell r="J38">
            <v>0</v>
          </cell>
          <cell r="K38" t="str">
            <v xml:space="preserve"> UND</v>
          </cell>
          <cell r="L38">
            <v>56</v>
          </cell>
          <cell r="M38">
            <v>416644</v>
          </cell>
          <cell r="N38">
            <v>23332064</v>
          </cell>
        </row>
        <row r="39">
          <cell r="C39" t="str">
            <v>3.14</v>
          </cell>
          <cell r="D39" t="str">
            <v>ETG-04-01</v>
          </cell>
          <cell r="E39" t="str">
            <v>Impermeabilización de paredes exteriores de pozos</v>
          </cell>
          <cell r="F39">
            <v>0</v>
          </cell>
          <cell r="G39">
            <v>0</v>
          </cell>
          <cell r="H39">
            <v>0</v>
          </cell>
          <cell r="I39">
            <v>0</v>
          </cell>
          <cell r="J39">
            <v>0</v>
          </cell>
          <cell r="K39" t="str">
            <v>ML</v>
          </cell>
          <cell r="L39">
            <v>256.69000000000005</v>
          </cell>
          <cell r="M39">
            <v>36987</v>
          </cell>
          <cell r="N39">
            <v>9494193.0300000012</v>
          </cell>
        </row>
        <row r="40">
          <cell r="C40" t="str">
            <v>3.15</v>
          </cell>
          <cell r="D40" t="str">
            <v>ETG-09-03</v>
          </cell>
          <cell r="E40" t="str">
            <v>Camara de caida con silla tee 8"</v>
          </cell>
          <cell r="F40">
            <v>0</v>
          </cell>
          <cell r="G40">
            <v>0</v>
          </cell>
          <cell r="H40">
            <v>0</v>
          </cell>
          <cell r="I40">
            <v>0</v>
          </cell>
          <cell r="J40">
            <v>0</v>
          </cell>
          <cell r="K40" t="str">
            <v>UND</v>
          </cell>
          <cell r="L40">
            <v>7</v>
          </cell>
          <cell r="M40">
            <v>349663</v>
          </cell>
          <cell r="N40">
            <v>2447641</v>
          </cell>
        </row>
        <row r="41">
          <cell r="C41" t="str">
            <v xml:space="preserve">SUBTOTAL       </v>
          </cell>
          <cell r="D41">
            <v>0</v>
          </cell>
          <cell r="E41">
            <v>0</v>
          </cell>
          <cell r="F41">
            <v>0</v>
          </cell>
          <cell r="G41">
            <v>0</v>
          </cell>
          <cell r="H41">
            <v>0</v>
          </cell>
          <cell r="I41">
            <v>0</v>
          </cell>
          <cell r="J41">
            <v>0</v>
          </cell>
          <cell r="K41">
            <v>0</v>
          </cell>
          <cell r="L41">
            <v>0</v>
          </cell>
          <cell r="M41">
            <v>0</v>
          </cell>
          <cell r="N41">
            <v>1154236572.6740999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ESTADO RED"/>
      <sheetName val="Plan auditoría"/>
      <sheetName val="Presupuesto"/>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OPT EB 1-2"/>
      <sheetName val="PROTECC EB"/>
      <sheetName val="REPO MULTI "/>
      <sheetName val="EQ.RES.EB3"/>
      <sheetName val="OPT DES EB 3"/>
      <sheetName val="CONTRU EB5"/>
      <sheetName val="CONTRU EB6"/>
      <sheetName val="L IMPULSO 5"/>
      <sheetName val="L IMPULSO 6"/>
      <sheetName val="1. C3 BIS"/>
      <sheetName val="2. 3A3BIS-"/>
      <sheetName val="K1C 5-6"/>
      <sheetName val="C57 K12"/>
      <sheetName val="3. K45 C2Y3"/>
      <sheetName val="C1 6Y11"/>
      <sheetName val="4. C 5 8-9"/>
      <sheetName val="5. C711 K69"/>
      <sheetName val="6. C4 K3-4"/>
      <sheetName val="7. C4 K4-7"/>
      <sheetName val="C7 IBIC"/>
      <sheetName val="T 395"/>
      <sheetName val="8. C9-10 K2-3"/>
      <sheetName val="9. K2 C7-9"/>
      <sheetName val="10. C10-11 K3-5"/>
      <sheetName val="11. C7 K7-15"/>
      <sheetName val="C7 K47"/>
      <sheetName val="12. C12 K1C-6"/>
      <sheetName val="13. C11A-14 K10-15"/>
      <sheetName val="14. K15 C10-14A"/>
      <sheetName val="K8 1415"/>
      <sheetName val="C15 78"/>
      <sheetName val="VFATIMA1"/>
      <sheetName val="VFATIMA 2"/>
      <sheetName val="31 OCTUBRE"/>
      <sheetName val="SAN JUDAS"/>
      <sheetName val="COL 31 OCTUBRE"/>
      <sheetName val="DIVIDIVI"/>
      <sheetName val="Kra7 18-21"/>
      <sheetName val="15. C15 K12C-15"/>
      <sheetName val="16. C15 K15-17"/>
      <sheetName val="R TAPAS"/>
      <sheetName val="17. R COMUNITARIO"/>
      <sheetName val="18. LAS TUNAS"/>
      <sheetName val="LA COSECHA"/>
      <sheetName val="19. CAMILO TORRES"/>
      <sheetName val=" PADILLA C 13 15 Y 16"/>
      <sheetName val="20. COQUIVACOA"/>
      <sheetName val="LOS REMEDIOS"/>
      <sheetName val="21. B. ARRIBA K1C ENTRE 9 Y9A"/>
      <sheetName val="B. CALANCAL K8Y8A EN 17 Y 18"/>
      <sheetName val="22. C14ABIS K16-17"/>
      <sheetName val="23. K7 C15-17"/>
      <sheetName val="24. C15-16B  K13-14"/>
      <sheetName val="25. C12 K15-18"/>
      <sheetName val="JOSE A. GALÁN"/>
      <sheetName val="BARRIO ARRIBA"/>
      <sheetName val="VILLA ZIRUMA-LOS MANGOS"/>
      <sheetName val="VILLA CAMPESTRE"/>
      <sheetName val="CENTRO"/>
      <sheetName val="SAN MARTIN DE PORRA"/>
      <sheetName val="SUMIDEROS"/>
      <sheetName val="20 DJUL"/>
      <sheetName val="PLU 12OCT"/>
      <sheetName val="Hoja1"/>
      <sheetName val="Hoja2"/>
    </sheetNames>
    <sheetDataSet>
      <sheetData sheetId="0">
        <row r="5">
          <cell r="B5">
            <v>1</v>
          </cell>
        </row>
      </sheetData>
      <sheetData sheetId="1"/>
      <sheetData sheetId="2">
        <row r="5">
          <cell r="B5" t="str">
            <v>Cortes y Demoliciones</v>
          </cell>
        </row>
        <row r="32">
          <cell r="A32" t="str">
            <v>CODIGO</v>
          </cell>
        </row>
        <row r="34">
          <cell r="A34">
            <v>1000</v>
          </cell>
        </row>
        <row r="35">
          <cell r="A35">
            <v>1001</v>
          </cell>
        </row>
        <row r="36">
          <cell r="A36">
            <v>1002</v>
          </cell>
        </row>
        <row r="37">
          <cell r="A37">
            <v>1003</v>
          </cell>
        </row>
        <row r="38">
          <cell r="A38">
            <v>1004</v>
          </cell>
        </row>
        <row r="39">
          <cell r="A39">
            <v>1005</v>
          </cell>
        </row>
        <row r="40">
          <cell r="A40">
            <v>1006</v>
          </cell>
        </row>
        <row r="41">
          <cell r="A41">
            <v>1007</v>
          </cell>
        </row>
        <row r="43">
          <cell r="A43">
            <v>1100</v>
          </cell>
        </row>
        <row r="44">
          <cell r="A44">
            <v>1101</v>
          </cell>
        </row>
        <row r="45">
          <cell r="A45">
            <v>1102</v>
          </cell>
        </row>
        <row r="46">
          <cell r="A46">
            <v>1103</v>
          </cell>
        </row>
        <row r="47">
          <cell r="A47">
            <v>1104</v>
          </cell>
        </row>
        <row r="48">
          <cell r="A48">
            <v>1105</v>
          </cell>
        </row>
        <row r="49">
          <cell r="A49">
            <v>1106</v>
          </cell>
        </row>
        <row r="50">
          <cell r="A50">
            <v>1107</v>
          </cell>
        </row>
        <row r="51">
          <cell r="A51">
            <v>1108</v>
          </cell>
        </row>
        <row r="52">
          <cell r="A52">
            <v>1109</v>
          </cell>
        </row>
        <row r="53">
          <cell r="A53">
            <v>1110</v>
          </cell>
        </row>
        <row r="54">
          <cell r="A54">
            <v>1111</v>
          </cell>
        </row>
        <row r="57">
          <cell r="A57">
            <v>1200</v>
          </cell>
        </row>
        <row r="58">
          <cell r="A58">
            <v>1201</v>
          </cell>
        </row>
        <row r="59">
          <cell r="A59">
            <v>1202</v>
          </cell>
        </row>
        <row r="60">
          <cell r="A60">
            <v>1203</v>
          </cell>
        </row>
        <row r="62">
          <cell r="A62">
            <v>1300</v>
          </cell>
        </row>
        <row r="63">
          <cell r="A63">
            <v>1301</v>
          </cell>
        </row>
        <row r="64">
          <cell r="A64">
            <v>1302</v>
          </cell>
        </row>
        <row r="65">
          <cell r="A65">
            <v>1303</v>
          </cell>
        </row>
        <row r="66">
          <cell r="A66">
            <v>1304</v>
          </cell>
        </row>
        <row r="67">
          <cell r="A67">
            <v>1305</v>
          </cell>
        </row>
        <row r="68">
          <cell r="A68">
            <v>1306</v>
          </cell>
        </row>
        <row r="69">
          <cell r="A69">
            <v>1307</v>
          </cell>
        </row>
        <row r="71">
          <cell r="A71">
            <v>1400</v>
          </cell>
        </row>
        <row r="72">
          <cell r="A72">
            <v>1401</v>
          </cell>
        </row>
        <row r="73">
          <cell r="A73">
            <v>1402</v>
          </cell>
        </row>
        <row r="76">
          <cell r="A76">
            <v>2000</v>
          </cell>
        </row>
        <row r="77">
          <cell r="A77">
            <v>2001</v>
          </cell>
        </row>
        <row r="78">
          <cell r="A78">
            <v>2002</v>
          </cell>
        </row>
        <row r="79">
          <cell r="A79">
            <v>2003</v>
          </cell>
        </row>
        <row r="80">
          <cell r="A80">
            <v>2004</v>
          </cell>
        </row>
        <row r="81">
          <cell r="A81">
            <v>2005</v>
          </cell>
        </row>
        <row r="82">
          <cell r="A82">
            <v>2006</v>
          </cell>
        </row>
        <row r="83">
          <cell r="A83">
            <v>2007</v>
          </cell>
        </row>
        <row r="84">
          <cell r="A84">
            <v>2008</v>
          </cell>
        </row>
        <row r="85">
          <cell r="A85">
            <v>2009</v>
          </cell>
        </row>
        <row r="86">
          <cell r="A86">
            <v>2010</v>
          </cell>
        </row>
        <row r="87">
          <cell r="A87">
            <v>2011</v>
          </cell>
        </row>
        <row r="88">
          <cell r="A88">
            <v>2012</v>
          </cell>
        </row>
        <row r="89">
          <cell r="A89">
            <v>2013</v>
          </cell>
        </row>
        <row r="92">
          <cell r="A92">
            <v>2100</v>
          </cell>
        </row>
        <row r="93">
          <cell r="A93">
            <v>2101</v>
          </cell>
        </row>
        <row r="94">
          <cell r="A94">
            <v>2102</v>
          </cell>
        </row>
        <row r="95">
          <cell r="A95">
            <v>2103</v>
          </cell>
        </row>
        <row r="96">
          <cell r="A96">
            <v>2104</v>
          </cell>
        </row>
        <row r="97">
          <cell r="A97">
            <v>2105</v>
          </cell>
        </row>
        <row r="98">
          <cell r="A98">
            <v>2106</v>
          </cell>
        </row>
        <row r="99">
          <cell r="A99">
            <v>2107</v>
          </cell>
        </row>
        <row r="100">
          <cell r="A100">
            <v>2108</v>
          </cell>
        </row>
        <row r="101">
          <cell r="A101">
            <v>2109</v>
          </cell>
        </row>
        <row r="102">
          <cell r="A102">
            <v>2110</v>
          </cell>
        </row>
        <row r="103">
          <cell r="A103">
            <v>2111</v>
          </cell>
        </row>
        <row r="104">
          <cell r="A104">
            <v>2112</v>
          </cell>
        </row>
        <row r="105">
          <cell r="A105">
            <v>2113</v>
          </cell>
        </row>
        <row r="106">
          <cell r="A106">
            <v>2114</v>
          </cell>
        </row>
        <row r="107">
          <cell r="A107">
            <v>2115</v>
          </cell>
        </row>
        <row r="108">
          <cell r="A108">
            <v>2116</v>
          </cell>
        </row>
        <row r="109">
          <cell r="A109">
            <v>2117</v>
          </cell>
        </row>
        <row r="110">
          <cell r="A110">
            <v>2118</v>
          </cell>
        </row>
        <row r="111">
          <cell r="A111">
            <v>2119</v>
          </cell>
        </row>
        <row r="112">
          <cell r="A112">
            <v>2120</v>
          </cell>
        </row>
        <row r="113">
          <cell r="A113">
            <v>2121</v>
          </cell>
        </row>
        <row r="114">
          <cell r="A114">
            <v>2122</v>
          </cell>
        </row>
        <row r="115">
          <cell r="A115">
            <v>2123</v>
          </cell>
        </row>
        <row r="116">
          <cell r="A116">
            <v>2124</v>
          </cell>
        </row>
        <row r="117">
          <cell r="A117">
            <v>2125</v>
          </cell>
        </row>
        <row r="118">
          <cell r="A118">
            <v>2126</v>
          </cell>
        </row>
        <row r="119">
          <cell r="A119">
            <v>2127</v>
          </cell>
        </row>
        <row r="120">
          <cell r="A120">
            <v>2128</v>
          </cell>
        </row>
        <row r="121">
          <cell r="A121">
            <v>2129</v>
          </cell>
        </row>
        <row r="122">
          <cell r="A122">
            <v>2130</v>
          </cell>
        </row>
        <row r="123">
          <cell r="A123">
            <v>2131</v>
          </cell>
        </row>
        <row r="124">
          <cell r="A124">
            <v>2132</v>
          </cell>
        </row>
        <row r="125">
          <cell r="A125">
            <v>2133</v>
          </cell>
        </row>
        <row r="126">
          <cell r="A126">
            <v>2134</v>
          </cell>
        </row>
        <row r="127">
          <cell r="A127">
            <v>2135</v>
          </cell>
        </row>
        <row r="128">
          <cell r="A128">
            <v>2136</v>
          </cell>
        </row>
        <row r="129">
          <cell r="A129">
            <v>2137</v>
          </cell>
        </row>
        <row r="130">
          <cell r="A130">
            <v>2138</v>
          </cell>
        </row>
        <row r="131">
          <cell r="A131">
            <v>2139</v>
          </cell>
        </row>
        <row r="132">
          <cell r="A132">
            <v>2140</v>
          </cell>
        </row>
        <row r="133">
          <cell r="A133">
            <v>2141</v>
          </cell>
        </row>
        <row r="134">
          <cell r="A134">
            <v>2142</v>
          </cell>
        </row>
        <row r="135">
          <cell r="A135">
            <v>2143</v>
          </cell>
        </row>
        <row r="136">
          <cell r="A136">
            <v>2144</v>
          </cell>
        </row>
        <row r="137">
          <cell r="A137">
            <v>2145</v>
          </cell>
        </row>
        <row r="138">
          <cell r="A138">
            <v>2146</v>
          </cell>
        </row>
        <row r="139">
          <cell r="A139">
            <v>2147</v>
          </cell>
        </row>
        <row r="140">
          <cell r="A140">
            <v>2148</v>
          </cell>
        </row>
        <row r="141">
          <cell r="A141">
            <v>2149</v>
          </cell>
        </row>
        <row r="142">
          <cell r="A142">
            <v>2150</v>
          </cell>
        </row>
        <row r="143">
          <cell r="A143">
            <v>2151</v>
          </cell>
        </row>
        <row r="144">
          <cell r="A144">
            <v>2152</v>
          </cell>
        </row>
        <row r="145">
          <cell r="A145">
            <v>2153</v>
          </cell>
        </row>
        <row r="146">
          <cell r="A146">
            <v>2154</v>
          </cell>
        </row>
        <row r="147">
          <cell r="A147">
            <v>2155</v>
          </cell>
        </row>
        <row r="148">
          <cell r="A148">
            <v>2156</v>
          </cell>
        </row>
        <row r="149">
          <cell r="A149">
            <v>2157</v>
          </cell>
        </row>
        <row r="150">
          <cell r="A150">
            <v>2158</v>
          </cell>
        </row>
        <row r="152">
          <cell r="A152">
            <v>2200</v>
          </cell>
        </row>
        <row r="153">
          <cell r="A153">
            <v>2201</v>
          </cell>
        </row>
        <row r="154">
          <cell r="A154">
            <v>2202</v>
          </cell>
        </row>
        <row r="155">
          <cell r="A155">
            <v>2203</v>
          </cell>
        </row>
        <row r="156">
          <cell r="A156">
            <v>2204</v>
          </cell>
        </row>
        <row r="157">
          <cell r="A157">
            <v>2205</v>
          </cell>
        </row>
        <row r="158">
          <cell r="A158">
            <v>2206</v>
          </cell>
        </row>
        <row r="159">
          <cell r="A159">
            <v>2207</v>
          </cell>
        </row>
        <row r="160">
          <cell r="A160">
            <v>2208</v>
          </cell>
        </row>
        <row r="161">
          <cell r="A161">
            <v>2209</v>
          </cell>
        </row>
        <row r="162">
          <cell r="A162">
            <v>2210</v>
          </cell>
        </row>
        <row r="163">
          <cell r="A163">
            <v>2211</v>
          </cell>
        </row>
        <row r="164">
          <cell r="A164">
            <v>2212</v>
          </cell>
        </row>
        <row r="165">
          <cell r="A165">
            <v>2213</v>
          </cell>
        </row>
        <row r="166">
          <cell r="A166">
            <v>2214</v>
          </cell>
        </row>
        <row r="167">
          <cell r="A167">
            <v>2215</v>
          </cell>
        </row>
        <row r="168">
          <cell r="A168">
            <v>2216</v>
          </cell>
        </row>
        <row r="169">
          <cell r="A169">
            <v>2217</v>
          </cell>
        </row>
        <row r="170">
          <cell r="A170">
            <v>2218</v>
          </cell>
        </row>
        <row r="171">
          <cell r="A171">
            <v>2219</v>
          </cell>
        </row>
        <row r="172">
          <cell r="A172">
            <v>2220</v>
          </cell>
        </row>
        <row r="173">
          <cell r="A173">
            <v>2221</v>
          </cell>
        </row>
        <row r="174">
          <cell r="A174">
            <v>2222</v>
          </cell>
        </row>
        <row r="175">
          <cell r="A175">
            <v>2223</v>
          </cell>
        </row>
        <row r="176">
          <cell r="A176">
            <v>2224</v>
          </cell>
        </row>
        <row r="177">
          <cell r="A177">
            <v>2225</v>
          </cell>
        </row>
        <row r="178">
          <cell r="A178">
            <v>2226</v>
          </cell>
        </row>
        <row r="179">
          <cell r="A179">
            <v>2227</v>
          </cell>
        </row>
        <row r="180">
          <cell r="A180">
            <v>2228</v>
          </cell>
        </row>
        <row r="181">
          <cell r="A181">
            <v>2229</v>
          </cell>
        </row>
        <row r="182">
          <cell r="A182">
            <v>2230</v>
          </cell>
        </row>
        <row r="183">
          <cell r="A183">
            <v>2231</v>
          </cell>
        </row>
        <row r="184">
          <cell r="A184">
            <v>2232</v>
          </cell>
        </row>
        <row r="185">
          <cell r="A185">
            <v>2233</v>
          </cell>
        </row>
        <row r="186">
          <cell r="A186">
            <v>2234</v>
          </cell>
        </row>
        <row r="187">
          <cell r="A187">
            <v>2235</v>
          </cell>
        </row>
        <row r="188">
          <cell r="A188">
            <v>2236</v>
          </cell>
        </row>
        <row r="189">
          <cell r="A189">
            <v>2237</v>
          </cell>
        </row>
        <row r="190">
          <cell r="A190">
            <v>2238</v>
          </cell>
        </row>
        <row r="191">
          <cell r="A191">
            <v>2239</v>
          </cell>
        </row>
        <row r="192">
          <cell r="A192">
            <v>2240</v>
          </cell>
        </row>
        <row r="193">
          <cell r="A193">
            <v>2241</v>
          </cell>
        </row>
        <row r="194">
          <cell r="A194">
            <v>2242</v>
          </cell>
        </row>
        <row r="195">
          <cell r="A195">
            <v>2243</v>
          </cell>
        </row>
        <row r="196">
          <cell r="A196">
            <v>2244</v>
          </cell>
        </row>
        <row r="197">
          <cell r="A197">
            <v>2245</v>
          </cell>
        </row>
        <row r="198">
          <cell r="A198">
            <v>2246</v>
          </cell>
        </row>
        <row r="199">
          <cell r="A199">
            <v>2247</v>
          </cell>
        </row>
        <row r="200">
          <cell r="A200">
            <v>2248</v>
          </cell>
        </row>
        <row r="201">
          <cell r="A201">
            <v>2249</v>
          </cell>
        </row>
        <row r="202">
          <cell r="A202">
            <v>2250</v>
          </cell>
        </row>
        <row r="203">
          <cell r="A203">
            <v>2251</v>
          </cell>
        </row>
        <row r="204">
          <cell r="A204">
            <v>2252</v>
          </cell>
        </row>
        <row r="205">
          <cell r="A205">
            <v>2253</v>
          </cell>
        </row>
        <row r="206">
          <cell r="A206">
            <v>2254</v>
          </cell>
        </row>
        <row r="207">
          <cell r="A207">
            <v>2255</v>
          </cell>
        </row>
        <row r="208">
          <cell r="A208">
            <v>2256</v>
          </cell>
        </row>
        <row r="209">
          <cell r="A209">
            <v>2257</v>
          </cell>
        </row>
        <row r="210">
          <cell r="A210">
            <v>2258</v>
          </cell>
        </row>
        <row r="211">
          <cell r="A211">
            <v>2259</v>
          </cell>
        </row>
        <row r="212">
          <cell r="A212">
            <v>2260</v>
          </cell>
        </row>
        <row r="213">
          <cell r="A213">
            <v>2261</v>
          </cell>
        </row>
        <row r="214">
          <cell r="A214">
            <v>2262</v>
          </cell>
        </row>
        <row r="215">
          <cell r="A215">
            <v>2263</v>
          </cell>
        </row>
        <row r="216">
          <cell r="A216">
            <v>2264</v>
          </cell>
        </row>
        <row r="217">
          <cell r="A217">
            <v>2265</v>
          </cell>
        </row>
        <row r="218">
          <cell r="A218">
            <v>2266</v>
          </cell>
        </row>
        <row r="219">
          <cell r="A219">
            <v>2267</v>
          </cell>
        </row>
        <row r="220">
          <cell r="A220">
            <v>2268</v>
          </cell>
        </row>
        <row r="221">
          <cell r="A221">
            <v>2269</v>
          </cell>
        </row>
        <row r="222">
          <cell r="A222">
            <v>2270</v>
          </cell>
        </row>
        <row r="223">
          <cell r="A223">
            <v>2271</v>
          </cell>
        </row>
        <row r="224">
          <cell r="A224">
            <v>2272</v>
          </cell>
        </row>
        <row r="225">
          <cell r="A225">
            <v>2273</v>
          </cell>
        </row>
        <row r="226">
          <cell r="A226">
            <v>2274</v>
          </cell>
        </row>
        <row r="227">
          <cell r="A227">
            <v>2275</v>
          </cell>
        </row>
        <row r="228">
          <cell r="A228">
            <v>2276</v>
          </cell>
        </row>
        <row r="229">
          <cell r="A229">
            <v>2277</v>
          </cell>
        </row>
        <row r="230">
          <cell r="A230">
            <v>2278</v>
          </cell>
        </row>
        <row r="231">
          <cell r="A231">
            <v>2279</v>
          </cell>
        </row>
        <row r="232">
          <cell r="A232">
            <v>2280</v>
          </cell>
        </row>
        <row r="233">
          <cell r="A233">
            <v>2281</v>
          </cell>
        </row>
        <row r="234">
          <cell r="A234">
            <v>2282</v>
          </cell>
        </row>
        <row r="235">
          <cell r="A235">
            <v>2283</v>
          </cell>
        </row>
        <row r="236">
          <cell r="A236">
            <v>2284</v>
          </cell>
        </row>
        <row r="237">
          <cell r="A237">
            <v>2285</v>
          </cell>
        </row>
        <row r="238">
          <cell r="A238">
            <v>2286</v>
          </cell>
        </row>
        <row r="239">
          <cell r="A239">
            <v>2287</v>
          </cell>
        </row>
        <row r="240">
          <cell r="A240">
            <v>2288</v>
          </cell>
        </row>
        <row r="241">
          <cell r="A241">
            <v>2289</v>
          </cell>
        </row>
        <row r="242">
          <cell r="A242">
            <v>2290</v>
          </cell>
        </row>
        <row r="243">
          <cell r="A243">
            <v>2291</v>
          </cell>
        </row>
        <row r="244">
          <cell r="A244">
            <v>2292</v>
          </cell>
        </row>
        <row r="245">
          <cell r="A245">
            <v>2293</v>
          </cell>
        </row>
        <row r="246">
          <cell r="A246">
            <v>2294</v>
          </cell>
        </row>
        <row r="247">
          <cell r="A247">
            <v>2295</v>
          </cell>
        </row>
        <row r="248">
          <cell r="A248">
            <v>2296</v>
          </cell>
        </row>
        <row r="249">
          <cell r="A249">
            <v>2297</v>
          </cell>
        </row>
        <row r="250">
          <cell r="A250">
            <v>2298</v>
          </cell>
        </row>
        <row r="251">
          <cell r="A251">
            <v>2299</v>
          </cell>
        </row>
        <row r="252">
          <cell r="A252">
            <v>2300</v>
          </cell>
        </row>
        <row r="253">
          <cell r="A253">
            <v>2301</v>
          </cell>
        </row>
        <row r="254">
          <cell r="A254">
            <v>2302</v>
          </cell>
        </row>
        <row r="255">
          <cell r="A255">
            <v>2303</v>
          </cell>
        </row>
        <row r="256">
          <cell r="A256">
            <v>2304</v>
          </cell>
        </row>
        <row r="257">
          <cell r="A257">
            <v>2305</v>
          </cell>
        </row>
        <row r="258">
          <cell r="A258">
            <v>2306</v>
          </cell>
        </row>
        <row r="259">
          <cell r="A259">
            <v>2307</v>
          </cell>
        </row>
        <row r="260">
          <cell r="A260">
            <v>2308</v>
          </cell>
        </row>
        <row r="261">
          <cell r="A261">
            <v>2309</v>
          </cell>
        </row>
        <row r="262">
          <cell r="A262">
            <v>2310</v>
          </cell>
        </row>
        <row r="263">
          <cell r="A263">
            <v>2311</v>
          </cell>
        </row>
        <row r="264">
          <cell r="A264">
            <v>2312</v>
          </cell>
        </row>
        <row r="265">
          <cell r="A265">
            <v>2313</v>
          </cell>
        </row>
        <row r="266">
          <cell r="A266">
            <v>2314</v>
          </cell>
        </row>
        <row r="267">
          <cell r="A267">
            <v>2315</v>
          </cell>
        </row>
        <row r="268">
          <cell r="A268">
            <v>2316</v>
          </cell>
        </row>
        <row r="269">
          <cell r="A269">
            <v>2317</v>
          </cell>
        </row>
        <row r="270">
          <cell r="A270">
            <v>2318</v>
          </cell>
        </row>
        <row r="271">
          <cell r="A271">
            <v>2319</v>
          </cell>
        </row>
        <row r="272">
          <cell r="A272">
            <v>2320</v>
          </cell>
        </row>
        <row r="273">
          <cell r="A273">
            <v>2321</v>
          </cell>
        </row>
        <row r="274">
          <cell r="A274">
            <v>2322</v>
          </cell>
        </row>
        <row r="275">
          <cell r="A275">
            <v>2323</v>
          </cell>
        </row>
        <row r="276">
          <cell r="A276">
            <v>2324</v>
          </cell>
        </row>
        <row r="277">
          <cell r="A277">
            <v>2325</v>
          </cell>
        </row>
        <row r="278">
          <cell r="A278">
            <v>2326</v>
          </cell>
        </row>
        <row r="279">
          <cell r="A279">
            <v>2327</v>
          </cell>
        </row>
        <row r="280">
          <cell r="A280">
            <v>2328</v>
          </cell>
        </row>
        <row r="281">
          <cell r="A281">
            <v>2329</v>
          </cell>
        </row>
        <row r="282">
          <cell r="A282">
            <v>2330</v>
          </cell>
        </row>
        <row r="283">
          <cell r="A283">
            <v>2331</v>
          </cell>
        </row>
        <row r="284">
          <cell r="A284">
            <v>2332</v>
          </cell>
        </row>
        <row r="285">
          <cell r="A285">
            <v>2333</v>
          </cell>
        </row>
        <row r="286">
          <cell r="A286">
            <v>2334</v>
          </cell>
        </row>
        <row r="287">
          <cell r="A287">
            <v>2335</v>
          </cell>
        </row>
        <row r="288">
          <cell r="A288">
            <v>2336</v>
          </cell>
        </row>
        <row r="289">
          <cell r="A289">
            <v>2337</v>
          </cell>
        </row>
        <row r="290">
          <cell r="A290">
            <v>2338</v>
          </cell>
        </row>
        <row r="291">
          <cell r="A291">
            <v>2339</v>
          </cell>
        </row>
        <row r="292">
          <cell r="A292">
            <v>2340</v>
          </cell>
        </row>
        <row r="293">
          <cell r="A293">
            <v>2341</v>
          </cell>
        </row>
        <row r="294">
          <cell r="A294">
            <v>2342</v>
          </cell>
        </row>
        <row r="295">
          <cell r="A295">
            <v>2343</v>
          </cell>
        </row>
        <row r="296">
          <cell r="A296">
            <v>2344</v>
          </cell>
        </row>
        <row r="297">
          <cell r="A297">
            <v>2345</v>
          </cell>
        </row>
        <row r="298">
          <cell r="A298">
            <v>2346</v>
          </cell>
        </row>
        <row r="299">
          <cell r="A299">
            <v>2347</v>
          </cell>
        </row>
        <row r="300">
          <cell r="A300">
            <v>2348</v>
          </cell>
        </row>
        <row r="301">
          <cell r="A301">
            <v>2349</v>
          </cell>
        </row>
        <row r="302">
          <cell r="A302">
            <v>2350</v>
          </cell>
        </row>
        <row r="303">
          <cell r="A303">
            <v>2351</v>
          </cell>
        </row>
        <row r="304">
          <cell r="A304">
            <v>2352</v>
          </cell>
        </row>
        <row r="305">
          <cell r="A305">
            <v>2353</v>
          </cell>
        </row>
        <row r="306">
          <cell r="A306">
            <v>2354</v>
          </cell>
        </row>
        <row r="307">
          <cell r="A307">
            <v>2355</v>
          </cell>
        </row>
        <row r="308">
          <cell r="A308">
            <v>2356</v>
          </cell>
        </row>
        <row r="309">
          <cell r="A309">
            <v>2357</v>
          </cell>
        </row>
        <row r="310">
          <cell r="A310">
            <v>2358</v>
          </cell>
        </row>
        <row r="311">
          <cell r="A311">
            <v>2359</v>
          </cell>
        </row>
        <row r="312">
          <cell r="A312">
            <v>2360</v>
          </cell>
        </row>
        <row r="313">
          <cell r="A313">
            <v>2361</v>
          </cell>
        </row>
        <row r="314">
          <cell r="A314">
            <v>2362</v>
          </cell>
        </row>
        <row r="315">
          <cell r="A315">
            <v>2363</v>
          </cell>
        </row>
        <row r="316">
          <cell r="A316">
            <v>2364</v>
          </cell>
        </row>
        <row r="317">
          <cell r="A317">
            <v>2365</v>
          </cell>
        </row>
        <row r="318">
          <cell r="A318">
            <v>2366</v>
          </cell>
        </row>
        <row r="319">
          <cell r="A319">
            <v>2367</v>
          </cell>
        </row>
        <row r="320">
          <cell r="A320">
            <v>2368</v>
          </cell>
        </row>
        <row r="321">
          <cell r="A321">
            <v>2369</v>
          </cell>
        </row>
        <row r="322">
          <cell r="A322">
            <v>2370</v>
          </cell>
        </row>
        <row r="323">
          <cell r="A323">
            <v>2371</v>
          </cell>
        </row>
        <row r="324">
          <cell r="A324">
            <v>2372</v>
          </cell>
        </row>
        <row r="325">
          <cell r="A325">
            <v>2373</v>
          </cell>
        </row>
        <row r="326">
          <cell r="A326">
            <v>2374</v>
          </cell>
        </row>
        <row r="327">
          <cell r="A327">
            <v>2375</v>
          </cell>
        </row>
        <row r="328">
          <cell r="A328">
            <v>2376</v>
          </cell>
        </row>
        <row r="329">
          <cell r="A329">
            <v>2377</v>
          </cell>
        </row>
        <row r="330">
          <cell r="A330">
            <v>2378</v>
          </cell>
        </row>
        <row r="331">
          <cell r="A331">
            <v>2379</v>
          </cell>
        </row>
        <row r="332">
          <cell r="A332">
            <v>2380</v>
          </cell>
        </row>
        <row r="333">
          <cell r="A333">
            <v>2381</v>
          </cell>
        </row>
        <row r="334">
          <cell r="A334">
            <v>2382</v>
          </cell>
        </row>
        <row r="335">
          <cell r="A335">
            <v>2383</v>
          </cell>
        </row>
        <row r="336">
          <cell r="A336">
            <v>2384</v>
          </cell>
        </row>
        <row r="337">
          <cell r="A337">
            <v>2385</v>
          </cell>
        </row>
        <row r="338">
          <cell r="A338">
            <v>2386</v>
          </cell>
        </row>
        <row r="340">
          <cell r="A340">
            <v>2400</v>
          </cell>
        </row>
        <row r="341">
          <cell r="A341">
            <v>2401</v>
          </cell>
        </row>
        <row r="342">
          <cell r="A342">
            <v>2402</v>
          </cell>
        </row>
        <row r="343">
          <cell r="A343">
            <v>2403</v>
          </cell>
        </row>
        <row r="344">
          <cell r="A344">
            <v>2404</v>
          </cell>
        </row>
        <row r="345">
          <cell r="A345">
            <v>2405</v>
          </cell>
        </row>
        <row r="346">
          <cell r="A346">
            <v>2406</v>
          </cell>
        </row>
        <row r="347">
          <cell r="A347">
            <v>2407</v>
          </cell>
        </row>
        <row r="348">
          <cell r="A348">
            <v>2408</v>
          </cell>
        </row>
        <row r="349">
          <cell r="A349">
            <v>2409</v>
          </cell>
        </row>
        <row r="350">
          <cell r="A350">
            <v>2410</v>
          </cell>
        </row>
        <row r="351">
          <cell r="A351">
            <v>2411</v>
          </cell>
        </row>
        <row r="352">
          <cell r="A352">
            <v>2412</v>
          </cell>
        </row>
        <row r="353">
          <cell r="A353">
            <v>2413</v>
          </cell>
        </row>
        <row r="354">
          <cell r="A354">
            <v>2414</v>
          </cell>
        </row>
        <row r="355">
          <cell r="A355">
            <v>2415</v>
          </cell>
        </row>
        <row r="356">
          <cell r="A356">
            <v>2416</v>
          </cell>
        </row>
        <row r="357">
          <cell r="A357">
            <v>2417</v>
          </cell>
        </row>
        <row r="358">
          <cell r="A358">
            <v>2418</v>
          </cell>
        </row>
        <row r="359">
          <cell r="A359">
            <v>2419</v>
          </cell>
        </row>
        <row r="360">
          <cell r="A360">
            <v>2420</v>
          </cell>
        </row>
        <row r="361">
          <cell r="A361">
            <v>2421</v>
          </cell>
        </row>
        <row r="362">
          <cell r="A362">
            <v>2422</v>
          </cell>
        </row>
        <row r="363">
          <cell r="A363">
            <v>2423</v>
          </cell>
        </row>
        <row r="364">
          <cell r="A364">
            <v>2424</v>
          </cell>
        </row>
        <row r="365">
          <cell r="A365">
            <v>2425</v>
          </cell>
        </row>
        <row r="366">
          <cell r="A366">
            <v>2426</v>
          </cell>
        </row>
        <row r="367">
          <cell r="A367">
            <v>2427</v>
          </cell>
        </row>
        <row r="369">
          <cell r="A369">
            <v>2500</v>
          </cell>
        </row>
        <row r="370">
          <cell r="A370">
            <v>2501</v>
          </cell>
        </row>
        <row r="371">
          <cell r="A371">
            <v>2502</v>
          </cell>
        </row>
        <row r="372">
          <cell r="A372">
            <v>2503</v>
          </cell>
        </row>
        <row r="373">
          <cell r="A373">
            <v>2504</v>
          </cell>
        </row>
        <row r="374">
          <cell r="A374">
            <v>2505</v>
          </cell>
        </row>
        <row r="375">
          <cell r="A375">
            <v>2506</v>
          </cell>
        </row>
        <row r="376">
          <cell r="A376">
            <v>2507</v>
          </cell>
        </row>
        <row r="377">
          <cell r="A377">
            <v>2508</v>
          </cell>
        </row>
        <row r="378">
          <cell r="A378">
            <v>2509</v>
          </cell>
        </row>
        <row r="379">
          <cell r="A379">
            <v>2510</v>
          </cell>
        </row>
        <row r="380">
          <cell r="A380">
            <v>2511</v>
          </cell>
        </row>
        <row r="381">
          <cell r="A381">
            <v>2512</v>
          </cell>
        </row>
        <row r="382">
          <cell r="A382">
            <v>2513</v>
          </cell>
        </row>
        <row r="383">
          <cell r="A383">
            <v>2514</v>
          </cell>
        </row>
        <row r="384">
          <cell r="A384">
            <v>2515</v>
          </cell>
        </row>
        <row r="385">
          <cell r="A385">
            <v>2516</v>
          </cell>
        </row>
        <row r="386">
          <cell r="A386">
            <v>2517</v>
          </cell>
        </row>
        <row r="387">
          <cell r="A387">
            <v>2518</v>
          </cell>
        </row>
        <row r="388">
          <cell r="A388">
            <v>2519</v>
          </cell>
        </row>
        <row r="389">
          <cell r="A389">
            <v>2520</v>
          </cell>
        </row>
        <row r="390">
          <cell r="A390">
            <v>2521</v>
          </cell>
        </row>
        <row r="391">
          <cell r="A391">
            <v>2522</v>
          </cell>
        </row>
        <row r="392">
          <cell r="A392">
            <v>2523</v>
          </cell>
        </row>
        <row r="393">
          <cell r="A393">
            <v>2524</v>
          </cell>
        </row>
        <row r="394">
          <cell r="A394">
            <v>2525</v>
          </cell>
        </row>
        <row r="395">
          <cell r="A395">
            <v>2526</v>
          </cell>
        </row>
        <row r="396">
          <cell r="A396">
            <v>2527</v>
          </cell>
        </row>
        <row r="397">
          <cell r="A397">
            <v>2528</v>
          </cell>
        </row>
        <row r="398">
          <cell r="A398">
            <v>2529</v>
          </cell>
        </row>
        <row r="399">
          <cell r="A399">
            <v>2530</v>
          </cell>
        </row>
        <row r="401">
          <cell r="A401">
            <v>2600</v>
          </cell>
        </row>
        <row r="402">
          <cell r="A402">
            <v>2601</v>
          </cell>
        </row>
        <row r="403">
          <cell r="A403">
            <v>2602</v>
          </cell>
        </row>
        <row r="404">
          <cell r="A404">
            <v>2603</v>
          </cell>
        </row>
        <row r="405">
          <cell r="A405">
            <v>2604</v>
          </cell>
        </row>
        <row r="406">
          <cell r="A406">
            <v>2605</v>
          </cell>
        </row>
        <row r="407">
          <cell r="A407">
            <v>2606</v>
          </cell>
        </row>
        <row r="408">
          <cell r="A408">
            <v>2607</v>
          </cell>
        </row>
        <row r="409">
          <cell r="A409">
            <v>2608</v>
          </cell>
        </row>
        <row r="410">
          <cell r="A410">
            <v>2609</v>
          </cell>
        </row>
        <row r="411">
          <cell r="A411">
            <v>2610</v>
          </cell>
        </row>
        <row r="412">
          <cell r="A412">
            <v>2611</v>
          </cell>
        </row>
        <row r="413">
          <cell r="A413">
            <v>2612</v>
          </cell>
        </row>
        <row r="414">
          <cell r="A414">
            <v>2613</v>
          </cell>
        </row>
        <row r="415">
          <cell r="A415">
            <v>2614</v>
          </cell>
        </row>
        <row r="416">
          <cell r="A416">
            <v>2615</v>
          </cell>
        </row>
        <row r="417">
          <cell r="A417">
            <v>2616</v>
          </cell>
        </row>
        <row r="418">
          <cell r="A418">
            <v>2617</v>
          </cell>
        </row>
        <row r="419">
          <cell r="A419">
            <v>2618</v>
          </cell>
        </row>
        <row r="420">
          <cell r="A420">
            <v>2619</v>
          </cell>
        </row>
        <row r="421">
          <cell r="A421">
            <v>2620</v>
          </cell>
        </row>
        <row r="422">
          <cell r="A422">
            <v>2621</v>
          </cell>
        </row>
        <row r="423">
          <cell r="A423">
            <v>2622</v>
          </cell>
        </row>
        <row r="424">
          <cell r="A424">
            <v>2623</v>
          </cell>
        </row>
        <row r="425">
          <cell r="A425">
            <v>2624</v>
          </cell>
        </row>
        <row r="426">
          <cell r="A426">
            <v>2625</v>
          </cell>
        </row>
        <row r="427">
          <cell r="A427">
            <v>2626</v>
          </cell>
        </row>
        <row r="428">
          <cell r="A428">
            <v>2627</v>
          </cell>
        </row>
        <row r="429">
          <cell r="A429">
            <v>2628</v>
          </cell>
        </row>
        <row r="430">
          <cell r="A430">
            <v>2629</v>
          </cell>
        </row>
        <row r="431">
          <cell r="A431">
            <v>2630</v>
          </cell>
        </row>
        <row r="432">
          <cell r="A432">
            <v>2631</v>
          </cell>
        </row>
        <row r="433">
          <cell r="A433">
            <v>2632</v>
          </cell>
        </row>
        <row r="434">
          <cell r="A434">
            <v>2633</v>
          </cell>
        </row>
        <row r="435">
          <cell r="A435">
            <v>2634</v>
          </cell>
        </row>
        <row r="436">
          <cell r="A436">
            <v>2635</v>
          </cell>
        </row>
        <row r="437">
          <cell r="A437">
            <v>2636</v>
          </cell>
        </row>
        <row r="438">
          <cell r="A438">
            <v>2637</v>
          </cell>
        </row>
        <row r="439">
          <cell r="A439">
            <v>2638</v>
          </cell>
        </row>
        <row r="440">
          <cell r="A440">
            <v>2639</v>
          </cell>
        </row>
        <row r="441">
          <cell r="A441">
            <v>2640</v>
          </cell>
        </row>
        <row r="442">
          <cell r="A442">
            <v>2641</v>
          </cell>
        </row>
        <row r="443">
          <cell r="A443">
            <v>2642</v>
          </cell>
        </row>
        <row r="444">
          <cell r="A444">
            <v>2643</v>
          </cell>
        </row>
        <row r="445">
          <cell r="A445">
            <v>2644</v>
          </cell>
        </row>
        <row r="446">
          <cell r="A446">
            <v>2645</v>
          </cell>
        </row>
        <row r="447">
          <cell r="A447">
            <v>2646</v>
          </cell>
        </row>
        <row r="448">
          <cell r="A448">
            <v>2647</v>
          </cell>
        </row>
        <row r="449">
          <cell r="A449">
            <v>2648</v>
          </cell>
        </row>
        <row r="450">
          <cell r="A450">
            <v>2649</v>
          </cell>
        </row>
        <row r="451">
          <cell r="A451">
            <v>2650</v>
          </cell>
        </row>
        <row r="452">
          <cell r="A452">
            <v>2651</v>
          </cell>
        </row>
        <row r="453">
          <cell r="A453">
            <v>2652</v>
          </cell>
        </row>
        <row r="454">
          <cell r="A454">
            <v>2653</v>
          </cell>
        </row>
        <row r="455">
          <cell r="A455">
            <v>2654</v>
          </cell>
        </row>
        <row r="456">
          <cell r="A456">
            <v>2655</v>
          </cell>
        </row>
        <row r="457">
          <cell r="A457">
            <v>2656</v>
          </cell>
        </row>
        <row r="458">
          <cell r="A458">
            <v>2657</v>
          </cell>
        </row>
        <row r="459">
          <cell r="A459">
            <v>2658</v>
          </cell>
        </row>
        <row r="460">
          <cell r="A460">
            <v>2659</v>
          </cell>
        </row>
        <row r="461">
          <cell r="A461">
            <v>2660</v>
          </cell>
        </row>
        <row r="462">
          <cell r="A462">
            <v>2661</v>
          </cell>
        </row>
        <row r="463">
          <cell r="A463">
            <v>2662</v>
          </cell>
        </row>
        <row r="464">
          <cell r="A464">
            <v>2663</v>
          </cell>
        </row>
        <row r="465">
          <cell r="A465">
            <v>2664</v>
          </cell>
        </row>
        <row r="466">
          <cell r="A466">
            <v>2665</v>
          </cell>
        </row>
        <row r="467">
          <cell r="A467">
            <v>2666</v>
          </cell>
        </row>
        <row r="468">
          <cell r="A468">
            <v>2667</v>
          </cell>
        </row>
        <row r="469">
          <cell r="A469">
            <v>2668</v>
          </cell>
        </row>
        <row r="470">
          <cell r="A470">
            <v>2669</v>
          </cell>
        </row>
        <row r="471">
          <cell r="A471">
            <v>2670</v>
          </cell>
        </row>
        <row r="472">
          <cell r="A472">
            <v>2671</v>
          </cell>
        </row>
        <row r="473">
          <cell r="A473">
            <v>2672</v>
          </cell>
        </row>
        <row r="474">
          <cell r="A474">
            <v>2673</v>
          </cell>
        </row>
        <row r="475">
          <cell r="A475">
            <v>2674</v>
          </cell>
        </row>
        <row r="476">
          <cell r="A476">
            <v>2675</v>
          </cell>
        </row>
        <row r="477">
          <cell r="A477">
            <v>2676</v>
          </cell>
        </row>
        <row r="478">
          <cell r="A478">
            <v>2677</v>
          </cell>
        </row>
        <row r="479">
          <cell r="A479">
            <v>2678</v>
          </cell>
        </row>
        <row r="480">
          <cell r="A480">
            <v>2679</v>
          </cell>
        </row>
        <row r="481">
          <cell r="A481">
            <v>2680</v>
          </cell>
        </row>
        <row r="482">
          <cell r="A482">
            <v>2681</v>
          </cell>
        </row>
        <row r="483">
          <cell r="A483">
            <v>2682</v>
          </cell>
        </row>
        <row r="484">
          <cell r="A484">
            <v>2683</v>
          </cell>
        </row>
        <row r="485">
          <cell r="A485">
            <v>2684</v>
          </cell>
        </row>
        <row r="486">
          <cell r="A486">
            <v>2685</v>
          </cell>
        </row>
        <row r="488">
          <cell r="A488">
            <v>2700</v>
          </cell>
        </row>
        <row r="489">
          <cell r="A489">
            <v>2701</v>
          </cell>
        </row>
        <row r="490">
          <cell r="A490">
            <v>2702</v>
          </cell>
        </row>
        <row r="491">
          <cell r="A491">
            <v>2703</v>
          </cell>
        </row>
        <row r="492">
          <cell r="A492">
            <v>2704</v>
          </cell>
        </row>
        <row r="493">
          <cell r="A493">
            <v>2705</v>
          </cell>
        </row>
        <row r="494">
          <cell r="A494">
            <v>2706</v>
          </cell>
        </row>
        <row r="495">
          <cell r="A495">
            <v>2707</v>
          </cell>
        </row>
        <row r="496">
          <cell r="A496">
            <v>2708</v>
          </cell>
        </row>
        <row r="497">
          <cell r="A497">
            <v>2709</v>
          </cell>
        </row>
        <row r="498">
          <cell r="A498">
            <v>2710</v>
          </cell>
        </row>
        <row r="499">
          <cell r="A499">
            <v>2711</v>
          </cell>
        </row>
        <row r="500">
          <cell r="A500">
            <v>2712</v>
          </cell>
        </row>
        <row r="501">
          <cell r="A501">
            <v>2713</v>
          </cell>
        </row>
        <row r="502">
          <cell r="A502">
            <v>2714</v>
          </cell>
        </row>
        <row r="503">
          <cell r="A503">
            <v>2715</v>
          </cell>
        </row>
        <row r="504">
          <cell r="A504">
            <v>2716</v>
          </cell>
        </row>
        <row r="505">
          <cell r="A505">
            <v>2717</v>
          </cell>
        </row>
        <row r="506">
          <cell r="A506">
            <v>2718</v>
          </cell>
        </row>
        <row r="507">
          <cell r="A507">
            <v>2719</v>
          </cell>
        </row>
        <row r="508">
          <cell r="A508">
            <v>2720</v>
          </cell>
        </row>
        <row r="509">
          <cell r="A509">
            <v>2721</v>
          </cell>
        </row>
        <row r="510">
          <cell r="A510">
            <v>2722</v>
          </cell>
        </row>
        <row r="511">
          <cell r="A511">
            <v>2723</v>
          </cell>
        </row>
        <row r="512">
          <cell r="A512">
            <v>2724</v>
          </cell>
        </row>
        <row r="513">
          <cell r="A513">
            <v>2725</v>
          </cell>
        </row>
        <row r="514">
          <cell r="A514">
            <v>2726</v>
          </cell>
        </row>
        <row r="516">
          <cell r="A516">
            <v>2800</v>
          </cell>
        </row>
        <row r="517">
          <cell r="A517">
            <v>2801</v>
          </cell>
        </row>
        <row r="518">
          <cell r="A518">
            <v>2802</v>
          </cell>
        </row>
        <row r="519">
          <cell r="A519">
            <v>2803</v>
          </cell>
        </row>
        <row r="520">
          <cell r="A520">
            <v>2804</v>
          </cell>
        </row>
        <row r="521">
          <cell r="A521">
            <v>2805</v>
          </cell>
        </row>
        <row r="522">
          <cell r="A522">
            <v>2806</v>
          </cell>
        </row>
        <row r="523">
          <cell r="A523">
            <v>2807</v>
          </cell>
        </row>
        <row r="524">
          <cell r="A524">
            <v>2808</v>
          </cell>
        </row>
        <row r="525">
          <cell r="A525">
            <v>2809</v>
          </cell>
        </row>
        <row r="526">
          <cell r="A526">
            <v>2810</v>
          </cell>
        </row>
        <row r="527">
          <cell r="A527">
            <v>2811</v>
          </cell>
        </row>
        <row r="528">
          <cell r="A528">
            <v>2812</v>
          </cell>
        </row>
        <row r="529">
          <cell r="A529">
            <v>2813</v>
          </cell>
        </row>
        <row r="530">
          <cell r="A530">
            <v>2814</v>
          </cell>
        </row>
        <row r="531">
          <cell r="A531">
            <v>2815</v>
          </cell>
        </row>
        <row r="532">
          <cell r="A532">
            <v>2816</v>
          </cell>
        </row>
        <row r="533">
          <cell r="A533">
            <v>2817</v>
          </cell>
        </row>
        <row r="534">
          <cell r="A534">
            <v>2818</v>
          </cell>
        </row>
        <row r="535">
          <cell r="A535">
            <v>2819</v>
          </cell>
        </row>
        <row r="536">
          <cell r="A536">
            <v>2820</v>
          </cell>
        </row>
        <row r="537">
          <cell r="A537">
            <v>2821</v>
          </cell>
        </row>
        <row r="538">
          <cell r="A538">
            <v>2822</v>
          </cell>
        </row>
        <row r="539">
          <cell r="A539">
            <v>2823</v>
          </cell>
        </row>
        <row r="540">
          <cell r="A540">
            <v>2824</v>
          </cell>
        </row>
        <row r="541">
          <cell r="A541">
            <v>2825</v>
          </cell>
        </row>
        <row r="542">
          <cell r="A542">
            <v>2826</v>
          </cell>
        </row>
        <row r="543">
          <cell r="A543">
            <v>2827</v>
          </cell>
        </row>
        <row r="544">
          <cell r="A544">
            <v>2828</v>
          </cell>
        </row>
        <row r="545">
          <cell r="A545">
            <v>2829</v>
          </cell>
        </row>
        <row r="546">
          <cell r="A546">
            <v>2830</v>
          </cell>
        </row>
        <row r="547">
          <cell r="A547">
            <v>2831</v>
          </cell>
        </row>
        <row r="548">
          <cell r="A548">
            <v>2832</v>
          </cell>
        </row>
        <row r="549">
          <cell r="A549">
            <v>2833</v>
          </cell>
        </row>
        <row r="550">
          <cell r="A550">
            <v>2834</v>
          </cell>
        </row>
        <row r="551">
          <cell r="A551">
            <v>2835</v>
          </cell>
        </row>
        <row r="552">
          <cell r="A552">
            <v>2836</v>
          </cell>
        </row>
        <row r="553">
          <cell r="A553">
            <v>2837</v>
          </cell>
        </row>
        <row r="554">
          <cell r="A554">
            <v>2838</v>
          </cell>
        </row>
        <row r="555">
          <cell r="A555">
            <v>2839</v>
          </cell>
        </row>
        <row r="556">
          <cell r="A556">
            <v>2840</v>
          </cell>
        </row>
        <row r="557">
          <cell r="A557">
            <v>2841</v>
          </cell>
        </row>
        <row r="558">
          <cell r="A558">
            <v>2842</v>
          </cell>
        </row>
        <row r="559">
          <cell r="A559">
            <v>2843</v>
          </cell>
        </row>
        <row r="560">
          <cell r="A560">
            <v>2844</v>
          </cell>
        </row>
        <row r="561">
          <cell r="A561">
            <v>2845</v>
          </cell>
        </row>
        <row r="562">
          <cell r="A562">
            <v>2846</v>
          </cell>
        </row>
        <row r="563">
          <cell r="A563">
            <v>2847</v>
          </cell>
        </row>
        <row r="564">
          <cell r="A564">
            <v>2848</v>
          </cell>
        </row>
        <row r="565">
          <cell r="A565">
            <v>2849</v>
          </cell>
        </row>
        <row r="566">
          <cell r="A566">
            <v>2850</v>
          </cell>
        </row>
        <row r="567">
          <cell r="A567">
            <v>2851</v>
          </cell>
        </row>
        <row r="568">
          <cell r="A568">
            <v>2852</v>
          </cell>
        </row>
        <row r="569">
          <cell r="A569">
            <v>2853</v>
          </cell>
        </row>
        <row r="570">
          <cell r="A570">
            <v>2854</v>
          </cell>
        </row>
        <row r="571">
          <cell r="A571">
            <v>2855</v>
          </cell>
        </row>
        <row r="572">
          <cell r="A572">
            <v>2856</v>
          </cell>
        </row>
        <row r="573">
          <cell r="A573">
            <v>2857</v>
          </cell>
        </row>
        <row r="574">
          <cell r="A574">
            <v>2858</v>
          </cell>
        </row>
        <row r="575">
          <cell r="A575">
            <v>2859</v>
          </cell>
        </row>
        <row r="576">
          <cell r="A576">
            <v>2860</v>
          </cell>
        </row>
        <row r="577">
          <cell r="A577">
            <v>2861</v>
          </cell>
        </row>
        <row r="578">
          <cell r="A578">
            <v>2862</v>
          </cell>
        </row>
        <row r="579">
          <cell r="A579">
            <v>2863</v>
          </cell>
        </row>
        <row r="580">
          <cell r="A580">
            <v>2864</v>
          </cell>
        </row>
        <row r="581">
          <cell r="A581">
            <v>2865</v>
          </cell>
        </row>
        <row r="582">
          <cell r="A582">
            <v>2866</v>
          </cell>
        </row>
        <row r="583">
          <cell r="A583">
            <v>2867</v>
          </cell>
        </row>
        <row r="584">
          <cell r="A584">
            <v>2868</v>
          </cell>
        </row>
        <row r="585">
          <cell r="A585">
            <v>2869</v>
          </cell>
        </row>
        <row r="586">
          <cell r="A586">
            <v>2870</v>
          </cell>
        </row>
        <row r="587">
          <cell r="A587">
            <v>2871</v>
          </cell>
        </row>
        <row r="588">
          <cell r="A588">
            <v>2872</v>
          </cell>
        </row>
        <row r="589">
          <cell r="A589">
            <v>2873</v>
          </cell>
        </row>
        <row r="590">
          <cell r="A590">
            <v>2874</v>
          </cell>
        </row>
        <row r="591">
          <cell r="A591">
            <v>2875</v>
          </cell>
        </row>
        <row r="592">
          <cell r="A592">
            <v>2876</v>
          </cell>
        </row>
        <row r="593">
          <cell r="A593">
            <v>2877</v>
          </cell>
        </row>
        <row r="594">
          <cell r="A594">
            <v>2878</v>
          </cell>
        </row>
        <row r="595">
          <cell r="A595">
            <v>2879</v>
          </cell>
        </row>
        <row r="596">
          <cell r="A596">
            <v>2880</v>
          </cell>
        </row>
        <row r="597">
          <cell r="A597">
            <v>2881</v>
          </cell>
        </row>
        <row r="598">
          <cell r="A598">
            <v>2882</v>
          </cell>
        </row>
        <row r="599">
          <cell r="A599">
            <v>2883</v>
          </cell>
        </row>
        <row r="600">
          <cell r="A600">
            <v>2884</v>
          </cell>
        </row>
        <row r="601">
          <cell r="A601">
            <v>2885</v>
          </cell>
        </row>
        <row r="602">
          <cell r="A602">
            <v>2886</v>
          </cell>
        </row>
        <row r="603">
          <cell r="A603">
            <v>2887</v>
          </cell>
        </row>
        <row r="604">
          <cell r="A604">
            <v>2888</v>
          </cell>
        </row>
        <row r="605">
          <cell r="A605">
            <v>2889</v>
          </cell>
        </row>
        <row r="606">
          <cell r="A606">
            <v>2890</v>
          </cell>
        </row>
        <row r="607">
          <cell r="A607">
            <v>2891</v>
          </cell>
        </row>
        <row r="608">
          <cell r="A608">
            <v>2892</v>
          </cell>
        </row>
        <row r="609">
          <cell r="A609">
            <v>2893</v>
          </cell>
        </row>
        <row r="610">
          <cell r="A610">
            <v>2894</v>
          </cell>
        </row>
        <row r="611">
          <cell r="A611">
            <v>2895</v>
          </cell>
        </row>
        <row r="612">
          <cell r="A612">
            <v>2896</v>
          </cell>
        </row>
        <row r="613">
          <cell r="A613">
            <v>2897</v>
          </cell>
        </row>
        <row r="614">
          <cell r="A614">
            <v>2898</v>
          </cell>
        </row>
        <row r="615">
          <cell r="A615">
            <v>2899</v>
          </cell>
        </row>
        <row r="616">
          <cell r="A616">
            <v>2900</v>
          </cell>
        </row>
        <row r="617">
          <cell r="A617">
            <v>2901</v>
          </cell>
        </row>
        <row r="618">
          <cell r="A618">
            <v>2902</v>
          </cell>
        </row>
        <row r="619">
          <cell r="A619">
            <v>2903</v>
          </cell>
        </row>
        <row r="620">
          <cell r="A620">
            <v>2904</v>
          </cell>
        </row>
        <row r="621">
          <cell r="A621">
            <v>2905</v>
          </cell>
        </row>
        <row r="622">
          <cell r="A622">
            <v>2906</v>
          </cell>
        </row>
        <row r="623">
          <cell r="A623">
            <v>2907</v>
          </cell>
        </row>
        <row r="624">
          <cell r="A624">
            <v>2908</v>
          </cell>
        </row>
        <row r="625">
          <cell r="A625">
            <v>2909</v>
          </cell>
        </row>
        <row r="626">
          <cell r="A626">
            <v>2910</v>
          </cell>
        </row>
        <row r="627">
          <cell r="A627">
            <v>2911</v>
          </cell>
        </row>
        <row r="628">
          <cell r="A628">
            <v>2912</v>
          </cell>
        </row>
        <row r="629">
          <cell r="A629">
            <v>2913</v>
          </cell>
        </row>
        <row r="630">
          <cell r="A630">
            <v>2914</v>
          </cell>
        </row>
        <row r="631">
          <cell r="A631">
            <v>2915</v>
          </cell>
        </row>
        <row r="632">
          <cell r="A632">
            <v>2916</v>
          </cell>
        </row>
        <row r="633">
          <cell r="A633">
            <v>2917</v>
          </cell>
        </row>
        <row r="634">
          <cell r="A634">
            <v>2918</v>
          </cell>
        </row>
        <row r="635">
          <cell r="A635">
            <v>2919</v>
          </cell>
        </row>
        <row r="636">
          <cell r="A636">
            <v>2920</v>
          </cell>
        </row>
        <row r="637">
          <cell r="A637">
            <v>2921</v>
          </cell>
        </row>
        <row r="638">
          <cell r="A638">
            <v>2922</v>
          </cell>
        </row>
        <row r="639">
          <cell r="A639">
            <v>2923</v>
          </cell>
        </row>
        <row r="640">
          <cell r="A640">
            <v>2924</v>
          </cell>
        </row>
        <row r="641">
          <cell r="A641">
            <v>2925</v>
          </cell>
        </row>
        <row r="642">
          <cell r="A642">
            <v>2926</v>
          </cell>
        </row>
        <row r="643">
          <cell r="A643">
            <v>2927</v>
          </cell>
        </row>
        <row r="644">
          <cell r="A644">
            <v>2928</v>
          </cell>
        </row>
        <row r="645">
          <cell r="A645">
            <v>2929</v>
          </cell>
        </row>
        <row r="646">
          <cell r="A646">
            <v>2930</v>
          </cell>
        </row>
        <row r="647">
          <cell r="A647">
            <v>2931</v>
          </cell>
        </row>
        <row r="648">
          <cell r="A648">
            <v>2932</v>
          </cell>
        </row>
        <row r="649">
          <cell r="A649">
            <v>2933</v>
          </cell>
        </row>
        <row r="650">
          <cell r="A650">
            <v>2934</v>
          </cell>
        </row>
        <row r="651">
          <cell r="A651">
            <v>2935</v>
          </cell>
        </row>
        <row r="652">
          <cell r="A652">
            <v>2936</v>
          </cell>
        </row>
        <row r="653">
          <cell r="A653">
            <v>2937</v>
          </cell>
        </row>
        <row r="654">
          <cell r="A654">
            <v>2938</v>
          </cell>
        </row>
        <row r="655">
          <cell r="A655">
            <v>2939</v>
          </cell>
        </row>
        <row r="656">
          <cell r="A656">
            <v>2940</v>
          </cell>
        </row>
        <row r="657">
          <cell r="A657">
            <v>2941</v>
          </cell>
        </row>
        <row r="658">
          <cell r="A658">
            <v>2942</v>
          </cell>
        </row>
        <row r="659">
          <cell r="A659">
            <v>2943</v>
          </cell>
        </row>
        <row r="660">
          <cell r="A660">
            <v>2944</v>
          </cell>
        </row>
        <row r="661">
          <cell r="A661">
            <v>2945</v>
          </cell>
        </row>
        <row r="662">
          <cell r="A662">
            <v>2946</v>
          </cell>
        </row>
        <row r="663">
          <cell r="A663">
            <v>2947</v>
          </cell>
        </row>
        <row r="664">
          <cell r="A664">
            <v>2948</v>
          </cell>
        </row>
        <row r="665">
          <cell r="A665">
            <v>2949</v>
          </cell>
        </row>
        <row r="666">
          <cell r="A666">
            <v>2950</v>
          </cell>
        </row>
        <row r="667">
          <cell r="A667">
            <v>2951</v>
          </cell>
        </row>
        <row r="668">
          <cell r="A668">
            <v>2952</v>
          </cell>
        </row>
        <row r="669">
          <cell r="A669">
            <v>2953</v>
          </cell>
        </row>
        <row r="670">
          <cell r="A670">
            <v>2954</v>
          </cell>
        </row>
        <row r="671">
          <cell r="A671">
            <v>2955</v>
          </cell>
        </row>
        <row r="672">
          <cell r="A672">
            <v>2956</v>
          </cell>
        </row>
        <row r="673">
          <cell r="A673">
            <v>2957</v>
          </cell>
        </row>
        <row r="674">
          <cell r="A674">
            <v>2958</v>
          </cell>
        </row>
        <row r="675">
          <cell r="A675">
            <v>2959</v>
          </cell>
        </row>
        <row r="676">
          <cell r="A676">
            <v>2960</v>
          </cell>
        </row>
        <row r="677">
          <cell r="A677">
            <v>2961</v>
          </cell>
        </row>
        <row r="678">
          <cell r="A678">
            <v>2962</v>
          </cell>
        </row>
        <row r="679">
          <cell r="A679">
            <v>2963</v>
          </cell>
        </row>
        <row r="680">
          <cell r="A680">
            <v>2964</v>
          </cell>
        </row>
        <row r="681">
          <cell r="A681">
            <v>2965</v>
          </cell>
        </row>
        <row r="682">
          <cell r="A682">
            <v>2966</v>
          </cell>
        </row>
        <row r="683">
          <cell r="A683">
            <v>2967</v>
          </cell>
        </row>
        <row r="684">
          <cell r="A684">
            <v>2968</v>
          </cell>
        </row>
        <row r="685">
          <cell r="A685">
            <v>2969</v>
          </cell>
        </row>
        <row r="686">
          <cell r="A686">
            <v>2970</v>
          </cell>
        </row>
        <row r="687">
          <cell r="A687">
            <v>2971</v>
          </cell>
        </row>
        <row r="688">
          <cell r="A688">
            <v>2972</v>
          </cell>
        </row>
        <row r="689">
          <cell r="A689">
            <v>2973</v>
          </cell>
        </row>
        <row r="690">
          <cell r="A690">
            <v>2974</v>
          </cell>
        </row>
        <row r="691">
          <cell r="A691">
            <v>2975</v>
          </cell>
        </row>
        <row r="692">
          <cell r="A692">
            <v>2976</v>
          </cell>
        </row>
        <row r="693">
          <cell r="A693">
            <v>2977</v>
          </cell>
        </row>
        <row r="694">
          <cell r="A694">
            <v>2978</v>
          </cell>
        </row>
        <row r="695">
          <cell r="A695">
            <v>2979</v>
          </cell>
        </row>
        <row r="696">
          <cell r="A696">
            <v>2980</v>
          </cell>
        </row>
        <row r="697">
          <cell r="A697">
            <v>2981</v>
          </cell>
        </row>
        <row r="698">
          <cell r="A698">
            <v>2982</v>
          </cell>
        </row>
        <row r="699">
          <cell r="A699">
            <v>2983</v>
          </cell>
        </row>
        <row r="700">
          <cell r="A700">
            <v>2984</v>
          </cell>
        </row>
        <row r="701">
          <cell r="A701">
            <v>2985</v>
          </cell>
        </row>
        <row r="702">
          <cell r="A702">
            <v>2986</v>
          </cell>
        </row>
        <row r="703">
          <cell r="A703">
            <v>2987</v>
          </cell>
        </row>
        <row r="704">
          <cell r="A704">
            <v>2988</v>
          </cell>
        </row>
        <row r="705">
          <cell r="A705">
            <v>2989</v>
          </cell>
        </row>
        <row r="706">
          <cell r="A706">
            <v>2990</v>
          </cell>
        </row>
        <row r="707">
          <cell r="A707">
            <v>2991</v>
          </cell>
        </row>
        <row r="708">
          <cell r="A708">
            <v>2992</v>
          </cell>
        </row>
        <row r="709">
          <cell r="A709">
            <v>2993</v>
          </cell>
        </row>
        <row r="710">
          <cell r="A710">
            <v>2994</v>
          </cell>
        </row>
        <row r="711">
          <cell r="A711">
            <v>2995</v>
          </cell>
        </row>
        <row r="712">
          <cell r="A712">
            <v>2996</v>
          </cell>
        </row>
        <row r="713">
          <cell r="A713">
            <v>2997</v>
          </cell>
        </row>
        <row r="714">
          <cell r="A714">
            <v>2998</v>
          </cell>
        </row>
        <row r="715">
          <cell r="A715">
            <v>2999</v>
          </cell>
        </row>
        <row r="716">
          <cell r="A716">
            <v>3000</v>
          </cell>
        </row>
        <row r="717">
          <cell r="A717">
            <v>3001</v>
          </cell>
        </row>
        <row r="718">
          <cell r="A718">
            <v>3002</v>
          </cell>
        </row>
        <row r="719">
          <cell r="A719">
            <v>3003</v>
          </cell>
        </row>
        <row r="720">
          <cell r="A720">
            <v>3004</v>
          </cell>
        </row>
        <row r="721">
          <cell r="A721">
            <v>3005</v>
          </cell>
        </row>
        <row r="722">
          <cell r="A722">
            <v>3006</v>
          </cell>
        </row>
        <row r="723">
          <cell r="A723">
            <v>3007</v>
          </cell>
        </row>
        <row r="724">
          <cell r="A724">
            <v>3008</v>
          </cell>
        </row>
        <row r="725">
          <cell r="A725">
            <v>3009</v>
          </cell>
        </row>
        <row r="726">
          <cell r="A726">
            <v>3010</v>
          </cell>
        </row>
        <row r="727">
          <cell r="A727">
            <v>3011</v>
          </cell>
        </row>
        <row r="728">
          <cell r="A728">
            <v>3012</v>
          </cell>
        </row>
        <row r="729">
          <cell r="A729">
            <v>3013</v>
          </cell>
        </row>
        <row r="730">
          <cell r="A730">
            <v>3014</v>
          </cell>
        </row>
        <row r="731">
          <cell r="A731">
            <v>3015</v>
          </cell>
        </row>
        <row r="732">
          <cell r="A732">
            <v>3016</v>
          </cell>
        </row>
        <row r="733">
          <cell r="A733">
            <v>3017</v>
          </cell>
        </row>
        <row r="734">
          <cell r="A734">
            <v>3018</v>
          </cell>
        </row>
        <row r="735">
          <cell r="A735">
            <v>3019</v>
          </cell>
        </row>
        <row r="736">
          <cell r="A736">
            <v>3020</v>
          </cell>
        </row>
        <row r="737">
          <cell r="A737">
            <v>3021</v>
          </cell>
        </row>
        <row r="738">
          <cell r="A738">
            <v>3022</v>
          </cell>
        </row>
        <row r="739">
          <cell r="A739">
            <v>3023</v>
          </cell>
        </row>
        <row r="740">
          <cell r="A740">
            <v>3024</v>
          </cell>
        </row>
        <row r="741">
          <cell r="A741">
            <v>3025</v>
          </cell>
        </row>
        <row r="742">
          <cell r="A742">
            <v>3026</v>
          </cell>
        </row>
        <row r="743">
          <cell r="A743">
            <v>3027</v>
          </cell>
        </row>
        <row r="744">
          <cell r="A744">
            <v>3028</v>
          </cell>
        </row>
        <row r="745">
          <cell r="A745">
            <v>3029</v>
          </cell>
        </row>
        <row r="746">
          <cell r="A746">
            <v>3030</v>
          </cell>
        </row>
        <row r="747">
          <cell r="A747">
            <v>3031</v>
          </cell>
        </row>
        <row r="748">
          <cell r="A748">
            <v>3032</v>
          </cell>
        </row>
        <row r="749">
          <cell r="A749">
            <v>3033</v>
          </cell>
        </row>
        <row r="752">
          <cell r="A752">
            <v>3100</v>
          </cell>
        </row>
        <row r="753">
          <cell r="A753">
            <v>3101</v>
          </cell>
        </row>
        <row r="754">
          <cell r="A754">
            <v>3102</v>
          </cell>
        </row>
        <row r="755">
          <cell r="A755">
            <v>3103</v>
          </cell>
        </row>
        <row r="756">
          <cell r="A756">
            <v>3104</v>
          </cell>
        </row>
        <row r="757">
          <cell r="A757">
            <v>3105</v>
          </cell>
        </row>
        <row r="758">
          <cell r="A758">
            <v>3106</v>
          </cell>
        </row>
        <row r="759">
          <cell r="A759">
            <v>3107</v>
          </cell>
        </row>
        <row r="760">
          <cell r="A760">
            <v>3108</v>
          </cell>
        </row>
        <row r="761">
          <cell r="A761">
            <v>3109</v>
          </cell>
        </row>
        <row r="762">
          <cell r="A762">
            <v>3110</v>
          </cell>
        </row>
        <row r="763">
          <cell r="A763">
            <v>3111</v>
          </cell>
        </row>
        <row r="764">
          <cell r="A764">
            <v>3112</v>
          </cell>
        </row>
        <row r="765">
          <cell r="A765">
            <v>3113</v>
          </cell>
        </row>
        <row r="766">
          <cell r="A766">
            <v>3114</v>
          </cell>
        </row>
        <row r="767">
          <cell r="A767">
            <v>3115</v>
          </cell>
        </row>
        <row r="768">
          <cell r="A768">
            <v>3116</v>
          </cell>
        </row>
        <row r="769">
          <cell r="A769">
            <v>3117</v>
          </cell>
        </row>
        <row r="770">
          <cell r="A770">
            <v>3118</v>
          </cell>
        </row>
        <row r="771">
          <cell r="A771">
            <v>3119</v>
          </cell>
        </row>
        <row r="772">
          <cell r="A772">
            <v>3120</v>
          </cell>
        </row>
        <row r="773">
          <cell r="A773">
            <v>3121</v>
          </cell>
        </row>
        <row r="775">
          <cell r="A775">
            <v>3200</v>
          </cell>
        </row>
        <row r="776">
          <cell r="A776">
            <v>3201</v>
          </cell>
        </row>
        <row r="777">
          <cell r="A777">
            <v>3202</v>
          </cell>
        </row>
        <row r="778">
          <cell r="A778">
            <v>3203</v>
          </cell>
        </row>
        <row r="779">
          <cell r="A779">
            <v>3204</v>
          </cell>
        </row>
        <row r="780">
          <cell r="A780">
            <v>3205</v>
          </cell>
        </row>
        <row r="781">
          <cell r="A781">
            <v>3206</v>
          </cell>
        </row>
        <row r="782">
          <cell r="A782">
            <v>3207</v>
          </cell>
        </row>
        <row r="783">
          <cell r="A783">
            <v>3208</v>
          </cell>
        </row>
        <row r="784">
          <cell r="A784">
            <v>3209</v>
          </cell>
        </row>
        <row r="785">
          <cell r="A785">
            <v>3210</v>
          </cell>
        </row>
        <row r="786">
          <cell r="A786">
            <v>3211</v>
          </cell>
        </row>
        <row r="787">
          <cell r="A787">
            <v>3212</v>
          </cell>
        </row>
        <row r="788">
          <cell r="A788">
            <v>3213</v>
          </cell>
        </row>
        <row r="789">
          <cell r="A789">
            <v>3214</v>
          </cell>
        </row>
        <row r="790">
          <cell r="A790">
            <v>3215</v>
          </cell>
        </row>
        <row r="791">
          <cell r="A791">
            <v>3216</v>
          </cell>
        </row>
        <row r="792">
          <cell r="A792">
            <v>3217</v>
          </cell>
        </row>
        <row r="793">
          <cell r="A793">
            <v>3218</v>
          </cell>
        </row>
        <row r="794">
          <cell r="A794">
            <v>3219</v>
          </cell>
        </row>
        <row r="795">
          <cell r="A795">
            <v>3220</v>
          </cell>
        </row>
        <row r="796">
          <cell r="A796">
            <v>3221</v>
          </cell>
        </row>
        <row r="797">
          <cell r="A797">
            <v>3222</v>
          </cell>
        </row>
        <row r="798">
          <cell r="A798">
            <v>3223</v>
          </cell>
        </row>
        <row r="799">
          <cell r="A799">
            <v>3224</v>
          </cell>
        </row>
        <row r="800">
          <cell r="A800">
            <v>3225</v>
          </cell>
        </row>
        <row r="801">
          <cell r="A801">
            <v>3226</v>
          </cell>
        </row>
        <row r="802">
          <cell r="A802">
            <v>3227</v>
          </cell>
        </row>
        <row r="803">
          <cell r="A803">
            <v>3228</v>
          </cell>
        </row>
        <row r="804">
          <cell r="A804">
            <v>3229</v>
          </cell>
        </row>
        <row r="805">
          <cell r="A805">
            <v>3230</v>
          </cell>
        </row>
        <row r="806">
          <cell r="A806">
            <v>3231</v>
          </cell>
        </row>
        <row r="807">
          <cell r="A807">
            <v>3232</v>
          </cell>
        </row>
        <row r="808">
          <cell r="A808">
            <v>3233</v>
          </cell>
        </row>
        <row r="809">
          <cell r="A809">
            <v>3234</v>
          </cell>
        </row>
        <row r="810">
          <cell r="A810">
            <v>3235</v>
          </cell>
        </row>
        <row r="811">
          <cell r="A811">
            <v>3236</v>
          </cell>
        </row>
        <row r="812">
          <cell r="A812">
            <v>3237</v>
          </cell>
        </row>
        <row r="813">
          <cell r="A813">
            <v>3238</v>
          </cell>
        </row>
        <row r="814">
          <cell r="A814">
            <v>3239</v>
          </cell>
        </row>
        <row r="815">
          <cell r="A815">
            <v>3240</v>
          </cell>
        </row>
        <row r="817">
          <cell r="A817">
            <v>3300</v>
          </cell>
        </row>
        <row r="818">
          <cell r="A818">
            <v>3301</v>
          </cell>
        </row>
        <row r="819">
          <cell r="A819">
            <v>3302</v>
          </cell>
        </row>
        <row r="820">
          <cell r="A820">
            <v>3303</v>
          </cell>
        </row>
        <row r="821">
          <cell r="A821">
            <v>3304</v>
          </cell>
        </row>
        <row r="822">
          <cell r="A822">
            <v>3305</v>
          </cell>
        </row>
        <row r="823">
          <cell r="A823">
            <v>3306</v>
          </cell>
        </row>
        <row r="824">
          <cell r="A824">
            <v>3307</v>
          </cell>
        </row>
        <row r="825">
          <cell r="A825">
            <v>3308</v>
          </cell>
        </row>
        <row r="826">
          <cell r="A826">
            <v>3309</v>
          </cell>
        </row>
        <row r="827">
          <cell r="A827">
            <v>3310</v>
          </cell>
        </row>
        <row r="828">
          <cell r="A828">
            <v>3311</v>
          </cell>
        </row>
        <row r="829">
          <cell r="A829">
            <v>3312</v>
          </cell>
        </row>
        <row r="830">
          <cell r="A830">
            <v>3313</v>
          </cell>
        </row>
        <row r="831">
          <cell r="A831">
            <v>3314</v>
          </cell>
        </row>
        <row r="832">
          <cell r="A832">
            <v>3315</v>
          </cell>
        </row>
        <row r="833">
          <cell r="A833">
            <v>3316</v>
          </cell>
        </row>
        <row r="834">
          <cell r="A834">
            <v>3317</v>
          </cell>
        </row>
        <row r="835">
          <cell r="A835">
            <v>3318</v>
          </cell>
        </row>
        <row r="836">
          <cell r="A836">
            <v>3319</v>
          </cell>
        </row>
        <row r="837">
          <cell r="A837">
            <v>3320</v>
          </cell>
        </row>
        <row r="838">
          <cell r="A838">
            <v>3321</v>
          </cell>
        </row>
        <row r="839">
          <cell r="A839">
            <v>3322</v>
          </cell>
        </row>
        <row r="840">
          <cell r="A840">
            <v>3323</v>
          </cell>
        </row>
        <row r="841">
          <cell r="A841">
            <v>3324</v>
          </cell>
        </row>
        <row r="842">
          <cell r="A842">
            <v>3325</v>
          </cell>
        </row>
        <row r="843">
          <cell r="A843">
            <v>3326</v>
          </cell>
        </row>
        <row r="844">
          <cell r="A844">
            <v>3327</v>
          </cell>
        </row>
        <row r="845">
          <cell r="A845">
            <v>3328</v>
          </cell>
        </row>
        <row r="846">
          <cell r="A846">
            <v>3329</v>
          </cell>
        </row>
        <row r="847">
          <cell r="A847">
            <v>3330</v>
          </cell>
        </row>
        <row r="848">
          <cell r="A848">
            <v>3331</v>
          </cell>
        </row>
        <row r="849">
          <cell r="A849">
            <v>3332</v>
          </cell>
        </row>
        <row r="850">
          <cell r="A850">
            <v>3333</v>
          </cell>
        </row>
        <row r="851">
          <cell r="A851">
            <v>3334</v>
          </cell>
        </row>
        <row r="852">
          <cell r="A852">
            <v>3335</v>
          </cell>
        </row>
        <row r="853">
          <cell r="A853">
            <v>3336</v>
          </cell>
        </row>
        <row r="854">
          <cell r="A854">
            <v>3337</v>
          </cell>
        </row>
        <row r="855">
          <cell r="A855">
            <v>3338</v>
          </cell>
        </row>
        <row r="856">
          <cell r="A856">
            <v>3339</v>
          </cell>
        </row>
        <row r="857">
          <cell r="A857">
            <v>3340</v>
          </cell>
        </row>
        <row r="858">
          <cell r="A858">
            <v>3341</v>
          </cell>
        </row>
        <row r="859">
          <cell r="A859">
            <v>3342</v>
          </cell>
        </row>
        <row r="860">
          <cell r="A860">
            <v>3343</v>
          </cell>
        </row>
        <row r="861">
          <cell r="A861">
            <v>3344</v>
          </cell>
        </row>
        <row r="862">
          <cell r="A862">
            <v>3345</v>
          </cell>
        </row>
        <row r="863">
          <cell r="A863">
            <v>3346</v>
          </cell>
        </row>
        <row r="864">
          <cell r="A864">
            <v>3347</v>
          </cell>
        </row>
        <row r="865">
          <cell r="A865">
            <v>3348</v>
          </cell>
        </row>
        <row r="866">
          <cell r="A866">
            <v>3349</v>
          </cell>
        </row>
        <row r="867">
          <cell r="A867">
            <v>3350</v>
          </cell>
        </row>
        <row r="868">
          <cell r="A868">
            <v>3351</v>
          </cell>
        </row>
        <row r="869">
          <cell r="A869">
            <v>3352</v>
          </cell>
        </row>
        <row r="870">
          <cell r="A870">
            <v>3353</v>
          </cell>
        </row>
        <row r="871">
          <cell r="A871">
            <v>3354</v>
          </cell>
        </row>
        <row r="872">
          <cell r="A872">
            <v>3355</v>
          </cell>
        </row>
        <row r="873">
          <cell r="A873">
            <v>3356</v>
          </cell>
        </row>
        <row r="874">
          <cell r="A874">
            <v>3357</v>
          </cell>
        </row>
        <row r="875">
          <cell r="A875">
            <v>3358</v>
          </cell>
        </row>
        <row r="876">
          <cell r="A876">
            <v>3359</v>
          </cell>
        </row>
        <row r="877">
          <cell r="A877">
            <v>3360</v>
          </cell>
        </row>
        <row r="878">
          <cell r="A878">
            <v>3361</v>
          </cell>
        </row>
        <row r="879">
          <cell r="A879">
            <v>3362</v>
          </cell>
        </row>
        <row r="880">
          <cell r="A880">
            <v>3363</v>
          </cell>
        </row>
        <row r="881">
          <cell r="A881">
            <v>3364</v>
          </cell>
        </row>
        <row r="882">
          <cell r="A882">
            <v>3365</v>
          </cell>
        </row>
        <row r="883">
          <cell r="A883">
            <v>3366</v>
          </cell>
        </row>
        <row r="884">
          <cell r="A884">
            <v>3367</v>
          </cell>
        </row>
        <row r="885">
          <cell r="A885">
            <v>3368</v>
          </cell>
        </row>
        <row r="886">
          <cell r="A886">
            <v>3369</v>
          </cell>
        </row>
        <row r="887">
          <cell r="A887">
            <v>3370</v>
          </cell>
        </row>
        <row r="888">
          <cell r="A888">
            <v>3371</v>
          </cell>
        </row>
        <row r="889">
          <cell r="A889">
            <v>3372</v>
          </cell>
        </row>
        <row r="890">
          <cell r="A890">
            <v>3373</v>
          </cell>
        </row>
        <row r="891">
          <cell r="A891">
            <v>3374</v>
          </cell>
        </row>
        <row r="892">
          <cell r="A892">
            <v>3375</v>
          </cell>
        </row>
        <row r="893">
          <cell r="A893">
            <v>3376</v>
          </cell>
        </row>
        <row r="894">
          <cell r="A894">
            <v>3377</v>
          </cell>
        </row>
        <row r="895">
          <cell r="A895">
            <v>3378</v>
          </cell>
        </row>
        <row r="896">
          <cell r="A896">
            <v>3379</v>
          </cell>
        </row>
        <row r="897">
          <cell r="A897">
            <v>3380</v>
          </cell>
        </row>
        <row r="898">
          <cell r="A898">
            <v>3381</v>
          </cell>
        </row>
        <row r="899">
          <cell r="A899">
            <v>3382</v>
          </cell>
        </row>
        <row r="900">
          <cell r="A900">
            <v>3383</v>
          </cell>
        </row>
        <row r="901">
          <cell r="A901">
            <v>3384</v>
          </cell>
        </row>
        <row r="902">
          <cell r="A902">
            <v>3385</v>
          </cell>
        </row>
        <row r="905">
          <cell r="A905">
            <v>4100</v>
          </cell>
        </row>
        <row r="906">
          <cell r="A906">
            <v>4101</v>
          </cell>
        </row>
        <row r="907">
          <cell r="A907">
            <v>4102</v>
          </cell>
        </row>
        <row r="908">
          <cell r="A908">
            <v>4103</v>
          </cell>
        </row>
        <row r="909">
          <cell r="A909">
            <v>4104</v>
          </cell>
        </row>
        <row r="910">
          <cell r="A910">
            <v>4105</v>
          </cell>
        </row>
        <row r="911">
          <cell r="A911">
            <v>4106</v>
          </cell>
        </row>
        <row r="912">
          <cell r="A912">
            <v>4107</v>
          </cell>
        </row>
        <row r="913">
          <cell r="A913">
            <v>4108</v>
          </cell>
        </row>
        <row r="914">
          <cell r="A914">
            <v>4109</v>
          </cell>
        </row>
        <row r="915">
          <cell r="A915">
            <v>4110</v>
          </cell>
        </row>
        <row r="916">
          <cell r="A916">
            <v>4111</v>
          </cell>
        </row>
        <row r="917">
          <cell r="A917">
            <v>4112</v>
          </cell>
        </row>
        <row r="918">
          <cell r="A918">
            <v>4113</v>
          </cell>
        </row>
        <row r="919">
          <cell r="A919">
            <v>4114</v>
          </cell>
        </row>
        <row r="920">
          <cell r="A920">
            <v>4115</v>
          </cell>
        </row>
        <row r="921">
          <cell r="A921">
            <v>4116</v>
          </cell>
        </row>
        <row r="922">
          <cell r="A922">
            <v>4117</v>
          </cell>
        </row>
        <row r="924">
          <cell r="A924">
            <v>4200</v>
          </cell>
        </row>
        <row r="925">
          <cell r="A925">
            <v>4201</v>
          </cell>
        </row>
        <row r="926">
          <cell r="A926">
            <v>4202</v>
          </cell>
        </row>
        <row r="927">
          <cell r="A927">
            <v>4203</v>
          </cell>
        </row>
        <row r="928">
          <cell r="A928">
            <v>4204</v>
          </cell>
        </row>
        <row r="929">
          <cell r="A929">
            <v>4205</v>
          </cell>
        </row>
        <row r="930">
          <cell r="A930">
            <v>4206</v>
          </cell>
        </row>
        <row r="931">
          <cell r="A931">
            <v>4207</v>
          </cell>
        </row>
        <row r="932">
          <cell r="A932">
            <v>4208</v>
          </cell>
        </row>
        <row r="933">
          <cell r="A933">
            <v>4209</v>
          </cell>
        </row>
        <row r="934">
          <cell r="A934">
            <v>4210</v>
          </cell>
        </row>
        <row r="935">
          <cell r="A935">
            <v>4211</v>
          </cell>
        </row>
        <row r="936">
          <cell r="A936">
            <v>4212</v>
          </cell>
        </row>
        <row r="937">
          <cell r="A937">
            <v>4213</v>
          </cell>
        </row>
        <row r="938">
          <cell r="A938">
            <v>4214</v>
          </cell>
        </row>
        <row r="939">
          <cell r="A939">
            <v>4215</v>
          </cell>
        </row>
        <row r="940">
          <cell r="A940">
            <v>4216</v>
          </cell>
        </row>
        <row r="941">
          <cell r="A941">
            <v>4217</v>
          </cell>
        </row>
        <row r="942">
          <cell r="A942">
            <v>4218</v>
          </cell>
        </row>
        <row r="943">
          <cell r="A943">
            <v>4219</v>
          </cell>
        </row>
        <row r="944">
          <cell r="A944">
            <v>4220</v>
          </cell>
        </row>
        <row r="945">
          <cell r="A945">
            <v>4221</v>
          </cell>
        </row>
        <row r="946">
          <cell r="A946">
            <v>4222</v>
          </cell>
        </row>
        <row r="947">
          <cell r="A947">
            <v>4223</v>
          </cell>
        </row>
        <row r="948">
          <cell r="A948">
            <v>4224</v>
          </cell>
        </row>
        <row r="949">
          <cell r="A949">
            <v>4225</v>
          </cell>
        </row>
        <row r="950">
          <cell r="A950">
            <v>4226</v>
          </cell>
        </row>
        <row r="952">
          <cell r="A952">
            <v>4300</v>
          </cell>
        </row>
        <row r="953">
          <cell r="A953">
            <v>4301</v>
          </cell>
        </row>
        <row r="954">
          <cell r="A954">
            <v>4302</v>
          </cell>
        </row>
        <row r="955">
          <cell r="A955">
            <v>4303</v>
          </cell>
        </row>
        <row r="956">
          <cell r="A956">
            <v>4304</v>
          </cell>
        </row>
        <row r="957">
          <cell r="A957">
            <v>4305</v>
          </cell>
        </row>
        <row r="958">
          <cell r="A958">
            <v>4306</v>
          </cell>
        </row>
        <row r="959">
          <cell r="A959">
            <v>4307</v>
          </cell>
        </row>
        <row r="960">
          <cell r="A960">
            <v>4308</v>
          </cell>
        </row>
        <row r="961">
          <cell r="A961">
            <v>4309</v>
          </cell>
        </row>
        <row r="962">
          <cell r="A962">
            <v>4310</v>
          </cell>
        </row>
        <row r="963">
          <cell r="A963">
            <v>4311</v>
          </cell>
        </row>
        <row r="964">
          <cell r="A964">
            <v>4312</v>
          </cell>
        </row>
        <row r="965">
          <cell r="A965">
            <v>4313</v>
          </cell>
        </row>
        <row r="966">
          <cell r="A966">
            <v>4314</v>
          </cell>
        </row>
        <row r="967">
          <cell r="A967">
            <v>4315</v>
          </cell>
        </row>
        <row r="968">
          <cell r="A968">
            <v>4316</v>
          </cell>
        </row>
        <row r="969">
          <cell r="A969">
            <v>4317</v>
          </cell>
        </row>
        <row r="970">
          <cell r="A970">
            <v>4318</v>
          </cell>
        </row>
        <row r="971">
          <cell r="A971">
            <v>4319</v>
          </cell>
        </row>
        <row r="972">
          <cell r="A972">
            <v>4320</v>
          </cell>
        </row>
        <row r="973">
          <cell r="A973">
            <v>4321</v>
          </cell>
        </row>
        <row r="974">
          <cell r="A974">
            <v>4322</v>
          </cell>
        </row>
        <row r="975">
          <cell r="A975">
            <v>4323</v>
          </cell>
        </row>
        <row r="976">
          <cell r="A976">
            <v>4324</v>
          </cell>
        </row>
        <row r="977">
          <cell r="A977">
            <v>4325</v>
          </cell>
        </row>
        <row r="978">
          <cell r="A978">
            <v>4326</v>
          </cell>
        </row>
        <row r="979">
          <cell r="A979">
            <v>4327</v>
          </cell>
        </row>
        <row r="980">
          <cell r="A980">
            <v>4328</v>
          </cell>
        </row>
        <row r="981">
          <cell r="A981">
            <v>4329</v>
          </cell>
        </row>
        <row r="982">
          <cell r="A982">
            <v>4330</v>
          </cell>
        </row>
        <row r="983">
          <cell r="A983">
            <v>4331</v>
          </cell>
        </row>
        <row r="984">
          <cell r="A984">
            <v>4332</v>
          </cell>
        </row>
        <row r="985">
          <cell r="A985">
            <v>4333</v>
          </cell>
        </row>
        <row r="986">
          <cell r="A986">
            <v>4334</v>
          </cell>
        </row>
        <row r="987">
          <cell r="A987">
            <v>4335</v>
          </cell>
        </row>
        <row r="988">
          <cell r="A988">
            <v>4336</v>
          </cell>
        </row>
        <row r="989">
          <cell r="A989">
            <v>4337</v>
          </cell>
        </row>
        <row r="990">
          <cell r="A990">
            <v>4338</v>
          </cell>
        </row>
        <row r="991">
          <cell r="A991">
            <v>4339</v>
          </cell>
        </row>
        <row r="992">
          <cell r="A992">
            <v>4340</v>
          </cell>
        </row>
        <row r="993">
          <cell r="A993">
            <v>4341</v>
          </cell>
        </row>
        <row r="994">
          <cell r="A994">
            <v>4342</v>
          </cell>
        </row>
        <row r="995">
          <cell r="A995">
            <v>4343</v>
          </cell>
        </row>
        <row r="996">
          <cell r="A996">
            <v>4344</v>
          </cell>
        </row>
        <row r="997">
          <cell r="A997">
            <v>4345</v>
          </cell>
        </row>
        <row r="998">
          <cell r="A998">
            <v>4346</v>
          </cell>
        </row>
        <row r="999">
          <cell r="A999">
            <v>4347</v>
          </cell>
        </row>
        <row r="1000">
          <cell r="A1000">
            <v>4348</v>
          </cell>
        </row>
        <row r="1001">
          <cell r="A1001">
            <v>4349</v>
          </cell>
        </row>
        <row r="1002">
          <cell r="A1002">
            <v>4350</v>
          </cell>
        </row>
        <row r="1003">
          <cell r="A1003">
            <v>4351</v>
          </cell>
        </row>
        <row r="1004">
          <cell r="A1004">
            <v>4352</v>
          </cell>
        </row>
        <row r="1005">
          <cell r="A1005">
            <v>4353</v>
          </cell>
        </row>
        <row r="1006">
          <cell r="A1006">
            <v>4354</v>
          </cell>
        </row>
        <row r="1007">
          <cell r="A1007">
            <v>4355</v>
          </cell>
        </row>
        <row r="1008">
          <cell r="A1008">
            <v>4356</v>
          </cell>
        </row>
        <row r="1009">
          <cell r="A1009">
            <v>4357</v>
          </cell>
        </row>
        <row r="1010">
          <cell r="A1010">
            <v>4358</v>
          </cell>
        </row>
        <row r="1011">
          <cell r="A1011">
            <v>4359</v>
          </cell>
        </row>
        <row r="1012">
          <cell r="A1012">
            <v>4360</v>
          </cell>
        </row>
        <row r="1013">
          <cell r="A1013">
            <v>4361</v>
          </cell>
        </row>
        <row r="1014">
          <cell r="A1014">
            <v>4362</v>
          </cell>
        </row>
        <row r="1015">
          <cell r="A1015">
            <v>4363</v>
          </cell>
        </row>
        <row r="1016">
          <cell r="A1016">
            <v>4364</v>
          </cell>
        </row>
        <row r="1017">
          <cell r="A1017">
            <v>4365</v>
          </cell>
        </row>
        <row r="1018">
          <cell r="A1018">
            <v>4366</v>
          </cell>
        </row>
        <row r="1019">
          <cell r="A1019">
            <v>4367</v>
          </cell>
        </row>
        <row r="1020">
          <cell r="A1020">
            <v>4368</v>
          </cell>
        </row>
        <row r="1021">
          <cell r="A1021">
            <v>4369</v>
          </cell>
        </row>
        <row r="1022">
          <cell r="A1022">
            <v>4370</v>
          </cell>
        </row>
        <row r="1023">
          <cell r="A1023">
            <v>4371</v>
          </cell>
        </row>
        <row r="1024">
          <cell r="A1024">
            <v>4372</v>
          </cell>
        </row>
        <row r="1028">
          <cell r="A1028">
            <v>5000</v>
          </cell>
        </row>
        <row r="1029">
          <cell r="A1029">
            <v>5001</v>
          </cell>
        </row>
        <row r="1030">
          <cell r="A1030">
            <v>5002</v>
          </cell>
        </row>
        <row r="1031">
          <cell r="A1031">
            <v>5003</v>
          </cell>
        </row>
        <row r="1032">
          <cell r="A1032">
            <v>5004</v>
          </cell>
        </row>
        <row r="1033">
          <cell r="A1033">
            <v>5005</v>
          </cell>
        </row>
        <row r="1034">
          <cell r="A1034">
            <v>5006</v>
          </cell>
        </row>
        <row r="1035">
          <cell r="A1035">
            <v>5007</v>
          </cell>
        </row>
        <row r="1036">
          <cell r="A1036">
            <v>5008</v>
          </cell>
        </row>
        <row r="1037">
          <cell r="A1037">
            <v>5009</v>
          </cell>
        </row>
        <row r="1038">
          <cell r="A1038">
            <v>5010</v>
          </cell>
        </row>
        <row r="1039">
          <cell r="A1039">
            <v>5011</v>
          </cell>
        </row>
        <row r="1040">
          <cell r="A1040">
            <v>5012</v>
          </cell>
        </row>
        <row r="1041">
          <cell r="A1041">
            <v>5013</v>
          </cell>
        </row>
        <row r="1042">
          <cell r="A1042">
            <v>5014</v>
          </cell>
        </row>
        <row r="1043">
          <cell r="A1043">
            <v>5015</v>
          </cell>
        </row>
        <row r="1044">
          <cell r="A1044">
            <v>5016</v>
          </cell>
        </row>
        <row r="1045">
          <cell r="A1045">
            <v>5017</v>
          </cell>
        </row>
        <row r="1046">
          <cell r="A1046">
            <v>5018</v>
          </cell>
        </row>
        <row r="1047">
          <cell r="A1047">
            <v>5019</v>
          </cell>
        </row>
        <row r="1048">
          <cell r="A1048">
            <v>5020</v>
          </cell>
        </row>
        <row r="1049">
          <cell r="A1049">
            <v>5021</v>
          </cell>
        </row>
        <row r="1050">
          <cell r="A1050">
            <v>5022</v>
          </cell>
        </row>
        <row r="1051">
          <cell r="A1051">
            <v>5023</v>
          </cell>
        </row>
        <row r="1052">
          <cell r="A1052">
            <v>5024</v>
          </cell>
        </row>
        <row r="1053">
          <cell r="A1053">
            <v>5025</v>
          </cell>
        </row>
        <row r="1054">
          <cell r="A1054">
            <v>5026</v>
          </cell>
        </row>
        <row r="1056">
          <cell r="A1056">
            <v>6000</v>
          </cell>
        </row>
        <row r="1057">
          <cell r="A1057">
            <v>6001</v>
          </cell>
        </row>
        <row r="1058">
          <cell r="A1058">
            <v>6002</v>
          </cell>
        </row>
        <row r="1060">
          <cell r="A1060">
            <v>7000</v>
          </cell>
        </row>
        <row r="1061">
          <cell r="A1061">
            <v>7001</v>
          </cell>
        </row>
        <row r="1062">
          <cell r="A1062">
            <v>7002</v>
          </cell>
        </row>
        <row r="1063">
          <cell r="A1063">
            <v>7003</v>
          </cell>
        </row>
        <row r="1064">
          <cell r="A1064">
            <v>7004</v>
          </cell>
        </row>
        <row r="1065">
          <cell r="A1065">
            <v>7005</v>
          </cell>
        </row>
        <row r="1066">
          <cell r="A1066">
            <v>7006</v>
          </cell>
        </row>
        <row r="1067">
          <cell r="A1067">
            <v>7007</v>
          </cell>
        </row>
        <row r="1068">
          <cell r="A1068">
            <v>7008</v>
          </cell>
        </row>
        <row r="1069">
          <cell r="A1069">
            <v>7009</v>
          </cell>
        </row>
        <row r="1070">
          <cell r="A1070">
            <v>7010</v>
          </cell>
        </row>
        <row r="1071">
          <cell r="A1071">
            <v>7011</v>
          </cell>
        </row>
        <row r="1072">
          <cell r="A1072">
            <v>7012</v>
          </cell>
        </row>
        <row r="1073">
          <cell r="A1073">
            <v>7013</v>
          </cell>
        </row>
        <row r="1074">
          <cell r="A1074">
            <v>7014</v>
          </cell>
        </row>
        <row r="1075">
          <cell r="A1075">
            <v>7015</v>
          </cell>
        </row>
        <row r="1076">
          <cell r="A1076">
            <v>7016</v>
          </cell>
        </row>
        <row r="1077">
          <cell r="A1077">
            <v>7017</v>
          </cell>
        </row>
        <row r="1078">
          <cell r="A1078">
            <v>7018</v>
          </cell>
        </row>
        <row r="1079">
          <cell r="A1079">
            <v>7019</v>
          </cell>
        </row>
        <row r="1080">
          <cell r="A1080">
            <v>7020</v>
          </cell>
        </row>
        <row r="1081">
          <cell r="A1081">
            <v>7021</v>
          </cell>
        </row>
        <row r="1082">
          <cell r="A1082">
            <v>7022</v>
          </cell>
        </row>
        <row r="1083">
          <cell r="A1083">
            <v>7023</v>
          </cell>
        </row>
        <row r="1084">
          <cell r="A1084">
            <v>7024</v>
          </cell>
        </row>
        <row r="1085">
          <cell r="A1085">
            <v>7025</v>
          </cell>
        </row>
        <row r="1086">
          <cell r="A1086">
            <v>7026</v>
          </cell>
        </row>
        <row r="1087">
          <cell r="A1087">
            <v>7027</v>
          </cell>
        </row>
        <row r="1088">
          <cell r="A1088">
            <v>7028</v>
          </cell>
        </row>
        <row r="1089">
          <cell r="A1089">
            <v>7029</v>
          </cell>
        </row>
        <row r="1090">
          <cell r="A1090">
            <v>7030</v>
          </cell>
        </row>
        <row r="1091">
          <cell r="A1091">
            <v>7031</v>
          </cell>
        </row>
        <row r="1092">
          <cell r="A1092">
            <v>7032</v>
          </cell>
        </row>
        <row r="1093">
          <cell r="A1093">
            <v>7033</v>
          </cell>
        </row>
        <row r="1094">
          <cell r="A1094">
            <v>7034</v>
          </cell>
        </row>
        <row r="1095">
          <cell r="A1095">
            <v>7035</v>
          </cell>
        </row>
        <row r="1096">
          <cell r="A1096">
            <v>7036</v>
          </cell>
        </row>
        <row r="1097">
          <cell r="A1097">
            <v>7037</v>
          </cell>
        </row>
        <row r="1098">
          <cell r="A1098">
            <v>7038</v>
          </cell>
        </row>
        <row r="1099">
          <cell r="A1099">
            <v>7039</v>
          </cell>
        </row>
      </sheetData>
      <sheetData sheetId="3">
        <row r="4">
          <cell r="A4">
            <v>100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ow r="14">
          <cell r="K14">
            <v>1522500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row>
        <row r="3">
          <cell r="AH3" t="str">
            <v>Otros Beneficios</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1"/>
      <sheetName val="lista nueva 2020"/>
    </sheetNames>
    <sheetDataSet>
      <sheetData sheetId="0">
        <row r="2">
          <cell r="A2" t="str">
            <v>Codigo</v>
          </cell>
        </row>
        <row r="27">
          <cell r="H27">
            <v>0</v>
          </cell>
        </row>
        <row r="30">
          <cell r="G30">
            <v>5593</v>
          </cell>
        </row>
        <row r="677">
          <cell r="G677">
            <v>34034</v>
          </cell>
        </row>
        <row r="724">
          <cell r="G724">
            <v>20884.5</v>
          </cell>
        </row>
      </sheetData>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PPTO"/>
      <sheetName val="CRONOGRAMA"/>
      <sheetName val="APUS"/>
      <sheetName val="INSUMOS"/>
      <sheetName val="DESGLOCE CUADRILLAS"/>
      <sheetName val="PRESTACIONES SOCIALES"/>
      <sheetName val="AIU"/>
      <sheetName val="INTERVENTORIA"/>
      <sheetName val="FM 2,4"/>
      <sheetName val="CARACTERIZACION"/>
      <sheetName val="PPTO PMT"/>
      <sheetName val="PPTO PAGA"/>
      <sheetName val="Hoja4"/>
    </sheetNames>
    <sheetDataSet>
      <sheetData sheetId="0"/>
      <sheetData sheetId="1">
        <row r="14">
          <cell r="C14" t="str">
            <v>CAP.1</v>
          </cell>
        </row>
        <row r="20">
          <cell r="C20" t="str">
            <v>CAP.2</v>
          </cell>
        </row>
      </sheetData>
      <sheetData sheetId="2"/>
      <sheetData sheetId="3"/>
      <sheetData sheetId="4"/>
      <sheetData sheetId="5">
        <row r="66">
          <cell r="E66">
            <v>40000</v>
          </cell>
        </row>
      </sheetData>
      <sheetData sheetId="6"/>
      <sheetData sheetId="7"/>
      <sheetData sheetId="8"/>
      <sheetData sheetId="9"/>
      <sheetData sheetId="10"/>
      <sheetData sheetId="11"/>
      <sheetData sheetId="12"/>
      <sheetData sheetId="1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sheetName val="PRESENTACION"/>
      <sheetName val="PPTO"/>
      <sheetName val="APUS"/>
      <sheetName val="INSUMOS"/>
      <sheetName val="AIU"/>
      <sheetName val="INTERVENTORIA"/>
      <sheetName val="F.M. 2.20"/>
      <sheetName val="PPTO PMA"/>
      <sheetName val="PPTO PMT"/>
      <sheetName val="Hoja4"/>
    </sheetNames>
    <sheetDataSet>
      <sheetData sheetId="0"/>
      <sheetData sheetId="1"/>
      <sheetData sheetId="2">
        <row r="25">
          <cell r="C25" t="str">
            <v>CAP.2</v>
          </cell>
        </row>
        <row r="37">
          <cell r="C37" t="str">
            <v>CAP.4</v>
          </cell>
        </row>
        <row r="44">
          <cell r="C44" t="str">
            <v>CAP.5</v>
          </cell>
        </row>
        <row r="50">
          <cell r="C50" t="str">
            <v>CAP.6</v>
          </cell>
        </row>
        <row r="60">
          <cell r="C60" t="str">
            <v>CAP.7</v>
          </cell>
        </row>
        <row r="73">
          <cell r="C73" t="str">
            <v>CAP.8</v>
          </cell>
        </row>
        <row r="79">
          <cell r="C79" t="str">
            <v>CAP.9</v>
          </cell>
        </row>
      </sheetData>
      <sheetData sheetId="3"/>
      <sheetData sheetId="4"/>
      <sheetData sheetId="5"/>
      <sheetData sheetId="6"/>
      <sheetData sheetId="7"/>
      <sheetData sheetId="8"/>
      <sheetData sheetId="9"/>
      <sheetData sheetId="10"/>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ajustado2)"/>
      <sheetName val="CANTIDADES"/>
      <sheetName val="TRAMOS"/>
      <sheetName val="FICHA TÉCNICA"/>
      <sheetName val="1.1"/>
      <sheetName val="1.2"/>
      <sheetName val="1.3"/>
      <sheetName val="2.1"/>
      <sheetName val="2.2"/>
      <sheetName val="2.3"/>
      <sheetName val="2.4"/>
      <sheetName val="3.1"/>
      <sheetName val="3.2"/>
      <sheetName val="3.3"/>
      <sheetName val="3.4"/>
      <sheetName val="3.5"/>
      <sheetName val="3.6"/>
      <sheetName val="3.7"/>
      <sheetName val="3.8"/>
      <sheetName val="3.9"/>
      <sheetName val="3.10"/>
      <sheetName val="3.11"/>
      <sheetName val="3.12"/>
      <sheetName val="3.13"/>
      <sheetName val="SEG"/>
      <sheetName val="SOC"/>
      <sheetName val="3.14"/>
      <sheetName val="3.15"/>
      <sheetName val="3.16"/>
      <sheetName val="3.17"/>
    </sheetNames>
    <sheetDataSet>
      <sheetData sheetId="0">
        <row r="9">
          <cell r="C9">
            <v>1</v>
          </cell>
          <cell r="D9">
            <v>0</v>
          </cell>
          <cell r="E9" t="str">
            <v xml:space="preserve">PRELIMINARES </v>
          </cell>
          <cell r="F9">
            <v>0</v>
          </cell>
          <cell r="G9">
            <v>0</v>
          </cell>
          <cell r="H9">
            <v>0</v>
          </cell>
          <cell r="I9">
            <v>0</v>
          </cell>
          <cell r="J9">
            <v>0</v>
          </cell>
          <cell r="K9">
            <v>0</v>
          </cell>
          <cell r="L9">
            <v>0</v>
          </cell>
          <cell r="M9">
            <v>0</v>
          </cell>
          <cell r="N9">
            <v>0</v>
          </cell>
        </row>
        <row r="10">
          <cell r="C10" t="str">
            <v>1.1</v>
          </cell>
          <cell r="D10" t="str">
            <v>ETG-02-03</v>
          </cell>
          <cell r="E10" t="str">
            <v>Localizacion y replanteo</v>
          </cell>
          <cell r="F10">
            <v>0</v>
          </cell>
          <cell r="G10">
            <v>0</v>
          </cell>
          <cell r="H10">
            <v>0</v>
          </cell>
          <cell r="I10">
            <v>0</v>
          </cell>
          <cell r="J10">
            <v>0</v>
          </cell>
          <cell r="K10" t="str">
            <v>ML</v>
          </cell>
          <cell r="L10">
            <v>1163.4400000000003</v>
          </cell>
          <cell r="M10">
            <v>1914</v>
          </cell>
          <cell r="N10">
            <v>2226824.1600000006</v>
          </cell>
        </row>
        <row r="11">
          <cell r="C11" t="str">
            <v>1.2</v>
          </cell>
          <cell r="D11" t="str">
            <v>ETG-02-05</v>
          </cell>
          <cell r="E11" t="str">
            <v>Apiques para verificación de redes hasta 1m3</v>
          </cell>
          <cell r="F11">
            <v>0</v>
          </cell>
          <cell r="G11">
            <v>0</v>
          </cell>
          <cell r="H11">
            <v>0</v>
          </cell>
          <cell r="I11">
            <v>0</v>
          </cell>
          <cell r="J11">
            <v>0</v>
          </cell>
          <cell r="K11" t="str">
            <v>UND</v>
          </cell>
          <cell r="L11">
            <v>10</v>
          </cell>
          <cell r="M11">
            <v>14477</v>
          </cell>
          <cell r="N11">
            <v>144770</v>
          </cell>
        </row>
        <row r="12">
          <cell r="C12" t="str">
            <v>1.3</v>
          </cell>
          <cell r="D12" t="str">
            <v>ETG-02-07</v>
          </cell>
          <cell r="E12" t="str">
            <v>Valla publicitaria en estructura metálica, marco 2.5 x 4.0 m</v>
          </cell>
          <cell r="F12">
            <v>0</v>
          </cell>
          <cell r="G12">
            <v>0</v>
          </cell>
          <cell r="H12">
            <v>0</v>
          </cell>
          <cell r="I12">
            <v>0</v>
          </cell>
          <cell r="J12">
            <v>0</v>
          </cell>
          <cell r="K12" t="str">
            <v>UND</v>
          </cell>
          <cell r="L12">
            <v>1</v>
          </cell>
          <cell r="M12">
            <v>1666873</v>
          </cell>
          <cell r="N12">
            <v>1666873</v>
          </cell>
        </row>
        <row r="13">
          <cell r="C13" t="str">
            <v xml:space="preserve">SUBTOTAL       </v>
          </cell>
          <cell r="D13">
            <v>0</v>
          </cell>
          <cell r="E13">
            <v>0</v>
          </cell>
          <cell r="F13">
            <v>0</v>
          </cell>
          <cell r="G13">
            <v>0</v>
          </cell>
          <cell r="H13">
            <v>0</v>
          </cell>
          <cell r="I13">
            <v>0</v>
          </cell>
          <cell r="J13">
            <v>0</v>
          </cell>
          <cell r="K13">
            <v>0</v>
          </cell>
          <cell r="L13">
            <v>0</v>
          </cell>
          <cell r="M13">
            <v>0</v>
          </cell>
          <cell r="N13">
            <v>4038467.1600000006</v>
          </cell>
        </row>
        <row r="14">
          <cell r="C14">
            <v>2</v>
          </cell>
          <cell r="D14">
            <v>0</v>
          </cell>
          <cell r="E14" t="str">
            <v>MOVIMIENTOS DE TIERRAS</v>
          </cell>
          <cell r="F14">
            <v>0</v>
          </cell>
          <cell r="G14">
            <v>0</v>
          </cell>
          <cell r="H14">
            <v>0</v>
          </cell>
          <cell r="I14">
            <v>0</v>
          </cell>
          <cell r="J14">
            <v>0</v>
          </cell>
          <cell r="K14">
            <v>0</v>
          </cell>
          <cell r="L14">
            <v>0</v>
          </cell>
          <cell r="M14">
            <v>0</v>
          </cell>
          <cell r="N14">
            <v>0</v>
          </cell>
        </row>
        <row r="15">
          <cell r="C15" t="str">
            <v>2.1</v>
          </cell>
          <cell r="D15" t="str">
            <v>ETG-03-00</v>
          </cell>
          <cell r="E15" t="str">
            <v>Excavación en material común, colector domiciliarias y redes de acueducto  (h=0-2m) sin entibado</v>
          </cell>
          <cell r="F15">
            <v>0</v>
          </cell>
          <cell r="G15">
            <v>0</v>
          </cell>
          <cell r="H15">
            <v>0</v>
          </cell>
          <cell r="I15">
            <v>0</v>
          </cell>
          <cell r="J15">
            <v>0</v>
          </cell>
          <cell r="K15" t="str">
            <v>M3</v>
          </cell>
          <cell r="L15">
            <v>1093.998</v>
          </cell>
          <cell r="M15">
            <v>20577</v>
          </cell>
          <cell r="N15">
            <v>22511196.846000001</v>
          </cell>
        </row>
        <row r="16">
          <cell r="C16" t="str">
            <v>2.2</v>
          </cell>
          <cell r="D16" t="str">
            <v>ETG-03-00</v>
          </cell>
          <cell r="E16" t="str">
            <v>Relleno conformado y vibrocompactado en capas de 10 cm con material de préstamo.</v>
          </cell>
          <cell r="F16">
            <v>0</v>
          </cell>
          <cell r="G16">
            <v>0</v>
          </cell>
          <cell r="H16">
            <v>0</v>
          </cell>
          <cell r="I16">
            <v>0</v>
          </cell>
          <cell r="J16">
            <v>0</v>
          </cell>
          <cell r="K16" t="str">
            <v>M3</v>
          </cell>
          <cell r="L16">
            <v>40.914899999999996</v>
          </cell>
          <cell r="M16">
            <v>69722</v>
          </cell>
          <cell r="N16">
            <v>2852668.6577999997</v>
          </cell>
        </row>
        <row r="17">
          <cell r="C17" t="str">
            <v>2.3</v>
          </cell>
          <cell r="D17" t="str">
            <v>ETG-03-00</v>
          </cell>
          <cell r="E17" t="str">
            <v>Relleno conformado y vibrocompactado con material seleccionado  de excavación</v>
          </cell>
          <cell r="F17">
            <v>0</v>
          </cell>
          <cell r="G17">
            <v>0</v>
          </cell>
          <cell r="H17">
            <v>0</v>
          </cell>
          <cell r="I17">
            <v>0</v>
          </cell>
          <cell r="J17">
            <v>0</v>
          </cell>
          <cell r="K17" t="str">
            <v>M3</v>
          </cell>
          <cell r="L17">
            <v>825.12296046688755</v>
          </cell>
          <cell r="M17">
            <v>17576</v>
          </cell>
          <cell r="N17">
            <v>14502361.153166015</v>
          </cell>
        </row>
        <row r="18">
          <cell r="C18" t="str">
            <v>2.4</v>
          </cell>
          <cell r="D18" t="str">
            <v>ETG-03-06</v>
          </cell>
          <cell r="E18" t="str">
            <v>Retiro y disposición de material sobrante y/o escombros.</v>
          </cell>
          <cell r="F18">
            <v>0</v>
          </cell>
          <cell r="G18">
            <v>0</v>
          </cell>
          <cell r="H18">
            <v>0</v>
          </cell>
          <cell r="I18">
            <v>0</v>
          </cell>
          <cell r="J18">
            <v>0</v>
          </cell>
          <cell r="K18" t="str">
            <v>M3</v>
          </cell>
          <cell r="L18">
            <v>135.07503953311229</v>
          </cell>
          <cell r="M18">
            <v>28216</v>
          </cell>
          <cell r="N18">
            <v>3811277.3154662964</v>
          </cell>
        </row>
        <row r="19">
          <cell r="C19" t="str">
            <v xml:space="preserve">SUBTOTAL       </v>
          </cell>
          <cell r="D19">
            <v>0</v>
          </cell>
          <cell r="E19">
            <v>0</v>
          </cell>
          <cell r="F19">
            <v>0</v>
          </cell>
          <cell r="G19">
            <v>0</v>
          </cell>
          <cell r="H19">
            <v>0</v>
          </cell>
          <cell r="I19">
            <v>0</v>
          </cell>
          <cell r="J19">
            <v>0</v>
          </cell>
          <cell r="K19">
            <v>0</v>
          </cell>
          <cell r="L19">
            <v>0</v>
          </cell>
          <cell r="M19">
            <v>0</v>
          </cell>
          <cell r="N19">
            <v>43677503.972432315</v>
          </cell>
        </row>
        <row r="20">
          <cell r="C20">
            <v>3</v>
          </cell>
          <cell r="D20">
            <v>0</v>
          </cell>
          <cell r="E20" t="str">
            <v>INSTALACION RED DE ACUEDUCTO</v>
          </cell>
          <cell r="F20">
            <v>0</v>
          </cell>
          <cell r="G20">
            <v>0</v>
          </cell>
          <cell r="H20">
            <v>0</v>
          </cell>
          <cell r="I20">
            <v>0</v>
          </cell>
          <cell r="J20">
            <v>0</v>
          </cell>
          <cell r="K20">
            <v>0</v>
          </cell>
          <cell r="L20">
            <v>0</v>
          </cell>
          <cell r="M20">
            <v>0</v>
          </cell>
          <cell r="N20">
            <v>0</v>
          </cell>
        </row>
        <row r="21">
          <cell r="C21" t="str">
            <v>3.1</v>
          </cell>
          <cell r="D21" t="str">
            <v>ETG-08-01.6</v>
          </cell>
          <cell r="E21" t="str">
            <v>Suministro e instalación tubería PEAD 90mm (3") PN 10 PE 100, incluye prueba hidrostatica</v>
          </cell>
          <cell r="F21">
            <v>0</v>
          </cell>
          <cell r="G21">
            <v>0</v>
          </cell>
          <cell r="H21">
            <v>0</v>
          </cell>
          <cell r="I21">
            <v>0</v>
          </cell>
          <cell r="J21">
            <v>0</v>
          </cell>
          <cell r="K21" t="str">
            <v>ML</v>
          </cell>
          <cell r="L21">
            <v>1163.4400000000003</v>
          </cell>
          <cell r="M21">
            <v>26333</v>
          </cell>
          <cell r="N21">
            <v>30636865.520000007</v>
          </cell>
        </row>
        <row r="22">
          <cell r="C22" t="str">
            <v>3.2</v>
          </cell>
          <cell r="D22" t="str">
            <v>ETG-08-01.6</v>
          </cell>
          <cell r="E22" t="str">
            <v>Suministro e instalacion tuberia PEAD 110 mm 4" PN 10 PE 100, incluye prueba hidrostatica</v>
          </cell>
          <cell r="F22">
            <v>0</v>
          </cell>
          <cell r="G22">
            <v>0</v>
          </cell>
          <cell r="H22">
            <v>0</v>
          </cell>
          <cell r="I22">
            <v>0</v>
          </cell>
          <cell r="J22">
            <v>0</v>
          </cell>
          <cell r="K22" t="str">
            <v>ML</v>
          </cell>
          <cell r="L22">
            <v>200.39</v>
          </cell>
          <cell r="M22">
            <v>37166</v>
          </cell>
          <cell r="N22">
            <v>7447694.7399999993</v>
          </cell>
        </row>
        <row r="23">
          <cell r="C23" t="str">
            <v>3.3</v>
          </cell>
          <cell r="D23" t="str">
            <v>ETG-03-00</v>
          </cell>
          <cell r="E23" t="str">
            <v>Cama de arena para tubería e= 0,1 m</v>
          </cell>
          <cell r="F23">
            <v>0</v>
          </cell>
          <cell r="G23">
            <v>0</v>
          </cell>
          <cell r="H23">
            <v>0</v>
          </cell>
          <cell r="I23">
            <v>0</v>
          </cell>
          <cell r="J23">
            <v>0</v>
          </cell>
          <cell r="K23" t="str">
            <v>M3</v>
          </cell>
          <cell r="L23">
            <v>95.479799999999997</v>
          </cell>
          <cell r="M23">
            <v>63068</v>
          </cell>
          <cell r="N23">
            <v>6021720.0263999999</v>
          </cell>
        </row>
        <row r="24">
          <cell r="C24" t="str">
            <v>3.4</v>
          </cell>
          <cell r="D24" t="str">
            <v>ETG-08-09</v>
          </cell>
          <cell r="E24" t="str">
            <v>Suministro e instalacion acometida domiciliaria (tramo largo hasta 6m de longitud) D=1/2" (20 mm) sobre tuberia madre hasta D=12". (incluye tendido y medidor). No incluye empalme en instalacion de abrazadera) sin pavimento.</v>
          </cell>
          <cell r="F24">
            <v>0</v>
          </cell>
          <cell r="G24">
            <v>0</v>
          </cell>
          <cell r="H24">
            <v>0</v>
          </cell>
          <cell r="I24">
            <v>0</v>
          </cell>
          <cell r="J24">
            <v>0</v>
          </cell>
          <cell r="K24" t="str">
            <v xml:space="preserve"> UND</v>
          </cell>
          <cell r="L24">
            <v>100</v>
          </cell>
          <cell r="M24">
            <v>664380</v>
          </cell>
          <cell r="N24">
            <v>66438000</v>
          </cell>
        </row>
        <row r="25">
          <cell r="C25" t="str">
            <v>3.5</v>
          </cell>
          <cell r="D25" t="str">
            <v>ETG-08-01.2</v>
          </cell>
          <cell r="E25" t="str">
            <v xml:space="preserve">Suministro e instalación tee bridada 3" </v>
          </cell>
          <cell r="F25">
            <v>0</v>
          </cell>
          <cell r="G25">
            <v>0</v>
          </cell>
          <cell r="H25">
            <v>0</v>
          </cell>
          <cell r="I25">
            <v>0</v>
          </cell>
          <cell r="J25">
            <v>0</v>
          </cell>
          <cell r="K25" t="str">
            <v xml:space="preserve"> UND</v>
          </cell>
          <cell r="L25">
            <v>4</v>
          </cell>
          <cell r="M25">
            <v>300213</v>
          </cell>
          <cell r="N25">
            <v>1200852</v>
          </cell>
        </row>
        <row r="26">
          <cell r="C26" t="str">
            <v>3.6</v>
          </cell>
          <cell r="D26" t="str">
            <v>ETG-08-01.2</v>
          </cell>
          <cell r="E26" t="str">
            <v xml:space="preserve">Suministro e instalación cruz bridada  (3") </v>
          </cell>
          <cell r="F26">
            <v>0</v>
          </cell>
          <cell r="G26">
            <v>0</v>
          </cell>
          <cell r="H26">
            <v>0</v>
          </cell>
          <cell r="I26">
            <v>0</v>
          </cell>
          <cell r="J26">
            <v>0</v>
          </cell>
          <cell r="K26" t="str">
            <v xml:space="preserve"> UND</v>
          </cell>
          <cell r="L26">
            <v>1</v>
          </cell>
          <cell r="M26">
            <v>162602</v>
          </cell>
          <cell r="N26">
            <v>162602</v>
          </cell>
        </row>
        <row r="27">
          <cell r="C27" t="str">
            <v>3.7</v>
          </cell>
          <cell r="D27" t="str">
            <v>ETG-08-01.6</v>
          </cell>
          <cell r="E27" t="str">
            <v>Suministro e instalacion tee PEAD 3" PE100 PN10</v>
          </cell>
          <cell r="F27">
            <v>0</v>
          </cell>
          <cell r="G27">
            <v>0</v>
          </cell>
          <cell r="H27">
            <v>0</v>
          </cell>
          <cell r="I27">
            <v>0</v>
          </cell>
          <cell r="J27">
            <v>0</v>
          </cell>
          <cell r="K27" t="str">
            <v xml:space="preserve"> UND</v>
          </cell>
          <cell r="L27">
            <v>16</v>
          </cell>
          <cell r="M27">
            <v>80347</v>
          </cell>
          <cell r="N27">
            <v>1285552</v>
          </cell>
        </row>
        <row r="28">
          <cell r="C28" t="str">
            <v>3.8</v>
          </cell>
          <cell r="D28" t="str">
            <v>ETG-08-01.6</v>
          </cell>
          <cell r="E28" t="str">
            <v>Suministro e instalacion reduccion PEAD 4X3" PE100 PN10</v>
          </cell>
          <cell r="F28">
            <v>0</v>
          </cell>
          <cell r="G28">
            <v>0</v>
          </cell>
          <cell r="H28">
            <v>0</v>
          </cell>
          <cell r="I28">
            <v>0</v>
          </cell>
          <cell r="J28">
            <v>0</v>
          </cell>
          <cell r="K28" t="str">
            <v xml:space="preserve"> UND</v>
          </cell>
          <cell r="L28">
            <v>1</v>
          </cell>
          <cell r="M28">
            <v>59876</v>
          </cell>
          <cell r="N28">
            <v>59876</v>
          </cell>
        </row>
        <row r="29">
          <cell r="C29" t="str">
            <v>3.9</v>
          </cell>
          <cell r="D29" t="str">
            <v>ETG-08-01.6</v>
          </cell>
          <cell r="E29" t="str">
            <v>Suministro e instalacion codo 90° PEAD 90mm (3") PN 10 PE 100</v>
          </cell>
          <cell r="F29">
            <v>0</v>
          </cell>
          <cell r="G29">
            <v>0</v>
          </cell>
          <cell r="H29">
            <v>0</v>
          </cell>
          <cell r="I29">
            <v>0</v>
          </cell>
          <cell r="J29">
            <v>0</v>
          </cell>
          <cell r="K29" t="str">
            <v xml:space="preserve"> UND</v>
          </cell>
          <cell r="L29">
            <v>2</v>
          </cell>
          <cell r="M29">
            <v>50641</v>
          </cell>
          <cell r="N29">
            <v>101282</v>
          </cell>
        </row>
        <row r="30">
          <cell r="C30" t="str">
            <v>3.10</v>
          </cell>
          <cell r="D30" t="str">
            <v>ETG-08-01.6</v>
          </cell>
          <cell r="E30" t="str">
            <v>Suministro e instalacion codo 45° PEAD 110mm (4") PN 10 PE 100</v>
          </cell>
          <cell r="F30">
            <v>0</v>
          </cell>
          <cell r="G30">
            <v>0</v>
          </cell>
          <cell r="H30">
            <v>0</v>
          </cell>
          <cell r="I30">
            <v>0</v>
          </cell>
          <cell r="J30">
            <v>0</v>
          </cell>
          <cell r="K30" t="str">
            <v xml:space="preserve"> UND</v>
          </cell>
          <cell r="L30">
            <v>1</v>
          </cell>
          <cell r="M30">
            <v>95575</v>
          </cell>
          <cell r="N30">
            <v>95575</v>
          </cell>
        </row>
        <row r="31">
          <cell r="C31" t="str">
            <v>3.11</v>
          </cell>
          <cell r="D31" t="str">
            <v>ETG-08-01.2</v>
          </cell>
          <cell r="E31" t="str">
            <v>Suministro e instalacion tee junta rapida o extremo liso para PVC 12x12"</v>
          </cell>
          <cell r="F31">
            <v>0</v>
          </cell>
          <cell r="G31">
            <v>0</v>
          </cell>
          <cell r="H31">
            <v>0</v>
          </cell>
          <cell r="I31">
            <v>0</v>
          </cell>
          <cell r="J31">
            <v>0</v>
          </cell>
          <cell r="K31" t="str">
            <v xml:space="preserve"> UND</v>
          </cell>
          <cell r="L31">
            <v>1</v>
          </cell>
          <cell r="M31">
            <v>2647749</v>
          </cell>
          <cell r="N31">
            <v>2647749</v>
          </cell>
        </row>
        <row r="32">
          <cell r="C32" t="str">
            <v>3.12</v>
          </cell>
          <cell r="D32" t="str">
            <v>ETG-08-01.2</v>
          </cell>
          <cell r="E32" t="str">
            <v>Suministro e instalacion reduccion junta rapida extremo liso 12x4" PE100 PN10</v>
          </cell>
          <cell r="F32">
            <v>0</v>
          </cell>
          <cell r="G32">
            <v>0</v>
          </cell>
          <cell r="H32">
            <v>0</v>
          </cell>
          <cell r="I32">
            <v>0</v>
          </cell>
          <cell r="J32">
            <v>0</v>
          </cell>
          <cell r="K32" t="str">
            <v xml:space="preserve"> UND</v>
          </cell>
          <cell r="L32">
            <v>1</v>
          </cell>
          <cell r="M32">
            <v>785865</v>
          </cell>
          <cell r="N32">
            <v>785865</v>
          </cell>
        </row>
        <row r="33">
          <cell r="C33" t="str">
            <v>3.13</v>
          </cell>
          <cell r="D33" t="str">
            <v>ETG-08-02</v>
          </cell>
          <cell r="E33" t="str">
            <v>Suministro e instalacion de valvula de compuerta elastica extremo liso 4"</v>
          </cell>
          <cell r="F33">
            <v>0</v>
          </cell>
          <cell r="G33">
            <v>0</v>
          </cell>
          <cell r="H33">
            <v>0</v>
          </cell>
          <cell r="I33">
            <v>0</v>
          </cell>
          <cell r="J33">
            <v>0</v>
          </cell>
          <cell r="K33" t="str">
            <v xml:space="preserve"> UND</v>
          </cell>
          <cell r="L33">
            <v>1</v>
          </cell>
          <cell r="M33">
            <v>600584</v>
          </cell>
          <cell r="N33">
            <v>600584</v>
          </cell>
        </row>
        <row r="34">
          <cell r="C34" t="str">
            <v>3.14</v>
          </cell>
          <cell r="D34" t="str">
            <v>ETG-08-01.2</v>
          </cell>
          <cell r="E34" t="str">
            <v>Suministro e instalacion de union universal 3" PE100 PN10</v>
          </cell>
          <cell r="F34">
            <v>0</v>
          </cell>
          <cell r="G34">
            <v>0</v>
          </cell>
          <cell r="H34">
            <v>0</v>
          </cell>
          <cell r="I34">
            <v>0</v>
          </cell>
          <cell r="J34">
            <v>0</v>
          </cell>
          <cell r="K34" t="str">
            <v xml:space="preserve"> UND</v>
          </cell>
          <cell r="L34">
            <v>9</v>
          </cell>
          <cell r="M34">
            <v>108993</v>
          </cell>
          <cell r="N34">
            <v>980937</v>
          </cell>
        </row>
        <row r="35">
          <cell r="C35" t="str">
            <v>3.15</v>
          </cell>
          <cell r="D35" t="str">
            <v>ETG-08-01.2</v>
          </cell>
          <cell r="E35" t="str">
            <v>Suministro e instalacion de union universal para PEAD 3" PE100 PN10</v>
          </cell>
          <cell r="F35">
            <v>0</v>
          </cell>
          <cell r="G35">
            <v>0</v>
          </cell>
          <cell r="H35">
            <v>0</v>
          </cell>
          <cell r="I35">
            <v>0</v>
          </cell>
          <cell r="J35">
            <v>0</v>
          </cell>
          <cell r="K35" t="str">
            <v xml:space="preserve"> UND</v>
          </cell>
          <cell r="L35">
            <v>7</v>
          </cell>
          <cell r="M35">
            <v>156553</v>
          </cell>
          <cell r="N35">
            <v>1095871</v>
          </cell>
        </row>
        <row r="36">
          <cell r="C36" t="str">
            <v>3.16</v>
          </cell>
          <cell r="D36" t="str">
            <v>ETG-08-01.2</v>
          </cell>
          <cell r="E36" t="str">
            <v>Suministro e instalacion de union universal 4" PE100 PN10</v>
          </cell>
          <cell r="F36">
            <v>0</v>
          </cell>
          <cell r="G36">
            <v>0</v>
          </cell>
          <cell r="H36">
            <v>0</v>
          </cell>
          <cell r="I36">
            <v>0</v>
          </cell>
          <cell r="J36">
            <v>0</v>
          </cell>
          <cell r="K36" t="str">
            <v xml:space="preserve"> UND</v>
          </cell>
          <cell r="L36">
            <v>2</v>
          </cell>
          <cell r="M36">
            <v>127640</v>
          </cell>
          <cell r="N36">
            <v>255280</v>
          </cell>
        </row>
        <row r="37">
          <cell r="C37" t="str">
            <v>3.17</v>
          </cell>
          <cell r="D37" t="str">
            <v>ETG-08-01.6</v>
          </cell>
          <cell r="E37" t="str">
            <v>suministro e instalacion collarin de derivacion PEAD 90x1/2"</v>
          </cell>
          <cell r="F37">
            <v>0</v>
          </cell>
          <cell r="G37">
            <v>0</v>
          </cell>
          <cell r="H37">
            <v>0</v>
          </cell>
          <cell r="I37">
            <v>0</v>
          </cell>
          <cell r="J37">
            <v>0</v>
          </cell>
          <cell r="K37" t="str">
            <v xml:space="preserve"> UND</v>
          </cell>
          <cell r="L37">
            <v>100</v>
          </cell>
          <cell r="M37">
            <v>33430</v>
          </cell>
          <cell r="N37">
            <v>3343000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VC"/>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Anal"/>
      <sheetName val="Puntajes"/>
      <sheetName val="Anexo No. 5"/>
      <sheetName val="PERSONAL"/>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fico"/>
      <sheetName val="CÁLCULOS"/>
      <sheetName val="Cal secciones"/>
      <sheetName val="Hoja1"/>
      <sheetName val="Hoja de cálculo en TRAMO 1 PLAN"/>
    </sheetNames>
    <definedNames>
      <definedName name="FES"/>
      <definedName name="LG"/>
      <definedName name="PVT"/>
    </definedNames>
    <sheetDataSet>
      <sheetData sheetId="0" refreshError="1"/>
      <sheetData sheetId="1" refreshError="1"/>
      <sheetData sheetId="2" refreshError="1"/>
      <sheetData sheetId="3" refreshError="1"/>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Versión_Final_Telecomun"/>
      <sheetName val="Versión_Final_EAAB"/>
      <sheetName val="Versión_Final_IDU"/>
      <sheetName val="Mano_de_Obra"/>
      <sheetName val="Presupuestos_Daños_IDU"/>
      <sheetName val="Versión_Final_Telecomun1"/>
      <sheetName val="Versión_Final_EAAB1"/>
      <sheetName val="Versión_Final_IDU1"/>
      <sheetName val="Mano_de_Obra1"/>
      <sheetName val="Presupuestos_Daños_IDU1"/>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LISTA INSUMOS "/>
      <sheetName val="LISTA MANO DE OBRA"/>
      <sheetName val="LISTA EQUIPO"/>
      <sheetName val="LISTA 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VALOR100%"/>
      <sheetName val="LOCALES"/>
      <sheetName val="HONORARIOS-VENTAS100%"/>
      <sheetName val="INGRESOSDIC-DESPINAUG"/>
      <sheetName val="VENTASRESUMEN"/>
      <sheetName val="FlujoCaja"/>
      <sheetName val="FlujoCaja -PREDIAL4"/>
      <sheetName val="ANEXO 5-2"/>
      <sheetName val="ANEXO 5-3"/>
      <sheetName val="ANEXO 5-4"/>
      <sheetName val="ANEXO 5-5"/>
      <sheetName val="ANEXO 5-6"/>
      <sheetName val="PyG"/>
      <sheetName val="DerechosLicPoliz"/>
      <sheetName val="ADMLOCALES"/>
      <sheetName val="DOTACION"/>
      <sheetName val="%costosdirectos"/>
      <sheetName val="impuestos"/>
      <sheetName val="devdic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83">
          <cell r="O83" t="str">
            <v xml:space="preserve"> </v>
          </cell>
          <cell r="Q83" t="str">
            <v xml:space="preserve"> </v>
          </cell>
        </row>
        <row r="96">
          <cell r="A96" t="str">
            <v>FLUJO DE CAJA -CENTRO COMERCIAL- CALI</v>
          </cell>
          <cell r="AB96" t="str">
            <v>ENTREGA DE LOCALES</v>
          </cell>
        </row>
        <row r="97">
          <cell r="A97" t="str">
            <v>CIFRAS EN MILES DE PESOS</v>
          </cell>
          <cell r="AC97" t="str">
            <v>INAUGURACION</v>
          </cell>
        </row>
        <row r="99">
          <cell r="E99" t="str">
            <v>CONTROL</v>
          </cell>
          <cell r="F99" t="str">
            <v>TOTAL</v>
          </cell>
          <cell r="G99">
            <v>1</v>
          </cell>
          <cell r="H99">
            <v>2</v>
          </cell>
          <cell r="I99">
            <v>3</v>
          </cell>
          <cell r="J99">
            <v>4</v>
          </cell>
          <cell r="K99">
            <v>5</v>
          </cell>
          <cell r="L99">
            <v>6</v>
          </cell>
          <cell r="M99">
            <v>7</v>
          </cell>
          <cell r="N99">
            <v>8</v>
          </cell>
          <cell r="O99">
            <v>9</v>
          </cell>
          <cell r="P99">
            <v>10</v>
          </cell>
          <cell r="Q99">
            <v>11</v>
          </cell>
          <cell r="R99">
            <v>12</v>
          </cell>
          <cell r="S99">
            <v>13</v>
          </cell>
          <cell r="T99">
            <v>14</v>
          </cell>
          <cell r="U99">
            <v>15</v>
          </cell>
          <cell r="V99">
            <v>16</v>
          </cell>
          <cell r="W99">
            <v>17</v>
          </cell>
          <cell r="X99">
            <v>18</v>
          </cell>
          <cell r="Y99">
            <v>19</v>
          </cell>
          <cell r="Z99">
            <v>20</v>
          </cell>
          <cell r="AA99">
            <v>21</v>
          </cell>
          <cell r="AB99">
            <v>22</v>
          </cell>
          <cell r="AC99">
            <v>23</v>
          </cell>
          <cell r="AD99">
            <v>24</v>
          </cell>
          <cell r="AE99">
            <v>25</v>
          </cell>
          <cell r="AF99">
            <v>26</v>
          </cell>
          <cell r="AG99">
            <v>27</v>
          </cell>
          <cell r="AH99">
            <v>28</v>
          </cell>
          <cell r="AI99">
            <v>29</v>
          </cell>
          <cell r="AJ99">
            <v>30</v>
          </cell>
          <cell r="AK99">
            <v>31</v>
          </cell>
          <cell r="AL99">
            <v>32</v>
          </cell>
          <cell r="AM99">
            <v>33</v>
          </cell>
          <cell r="AN99">
            <v>34</v>
          </cell>
          <cell r="AO99">
            <v>35</v>
          </cell>
          <cell r="AP99">
            <v>36</v>
          </cell>
          <cell r="AQ99">
            <v>37</v>
          </cell>
          <cell r="AR99">
            <v>38</v>
          </cell>
          <cell r="AS99">
            <v>39</v>
          </cell>
          <cell r="AT99">
            <v>40</v>
          </cell>
          <cell r="AU99">
            <v>41</v>
          </cell>
          <cell r="AV99">
            <v>42</v>
          </cell>
          <cell r="AW99">
            <v>43</v>
          </cell>
          <cell r="AX99">
            <v>44</v>
          </cell>
          <cell r="AY99">
            <v>45</v>
          </cell>
          <cell r="AZ99">
            <v>46</v>
          </cell>
          <cell r="BA99">
            <v>47</v>
          </cell>
          <cell r="BB99">
            <v>48</v>
          </cell>
          <cell r="BC99">
            <v>49</v>
          </cell>
          <cell r="BD99">
            <v>50</v>
          </cell>
          <cell r="BE99">
            <v>51</v>
          </cell>
          <cell r="BF99">
            <v>52</v>
          </cell>
          <cell r="BG99">
            <v>53</v>
          </cell>
          <cell r="BH99">
            <v>54</v>
          </cell>
          <cell r="BI99">
            <v>55</v>
          </cell>
          <cell r="BJ99">
            <v>56</v>
          </cell>
          <cell r="BK99">
            <v>57</v>
          </cell>
          <cell r="BL99">
            <v>58</v>
          </cell>
          <cell r="BM99">
            <v>59</v>
          </cell>
          <cell r="BN99">
            <v>60</v>
          </cell>
          <cell r="BO99">
            <v>61</v>
          </cell>
          <cell r="BP99">
            <v>62</v>
          </cell>
          <cell r="BQ99">
            <v>63</v>
          </cell>
          <cell r="BR99">
            <v>64</v>
          </cell>
          <cell r="BS99">
            <v>65</v>
          </cell>
          <cell r="BT99">
            <v>66</v>
          </cell>
          <cell r="BU99">
            <v>67</v>
          </cell>
          <cell r="BV99">
            <v>68</v>
          </cell>
        </row>
        <row r="100">
          <cell r="G100">
            <v>38718</v>
          </cell>
          <cell r="H100">
            <v>38749</v>
          </cell>
          <cell r="I100">
            <v>38777</v>
          </cell>
          <cell r="J100">
            <v>38808</v>
          </cell>
          <cell r="K100">
            <v>38838</v>
          </cell>
          <cell r="L100">
            <v>38869</v>
          </cell>
          <cell r="M100">
            <v>38899</v>
          </cell>
          <cell r="N100">
            <v>38930</v>
          </cell>
          <cell r="O100">
            <v>38961</v>
          </cell>
          <cell r="P100">
            <v>38991</v>
          </cell>
          <cell r="Q100">
            <v>39022</v>
          </cell>
          <cell r="R100">
            <v>39052</v>
          </cell>
          <cell r="S100">
            <v>39083</v>
          </cell>
          <cell r="T100">
            <v>39114</v>
          </cell>
          <cell r="U100">
            <v>39142</v>
          </cell>
          <cell r="V100">
            <v>39173</v>
          </cell>
          <cell r="W100">
            <v>39203</v>
          </cell>
          <cell r="X100">
            <v>39234</v>
          </cell>
          <cell r="Y100">
            <v>39264</v>
          </cell>
          <cell r="Z100">
            <v>39295</v>
          </cell>
          <cell r="AA100">
            <v>39326</v>
          </cell>
          <cell r="AB100">
            <v>39356</v>
          </cell>
          <cell r="AC100">
            <v>39387</v>
          </cell>
          <cell r="AD100">
            <v>39417</v>
          </cell>
          <cell r="AE100">
            <v>39448</v>
          </cell>
          <cell r="AF100">
            <v>39479</v>
          </cell>
          <cell r="AG100">
            <v>39508</v>
          </cell>
          <cell r="AH100">
            <v>39539</v>
          </cell>
          <cell r="AI100">
            <v>39569</v>
          </cell>
          <cell r="AJ100">
            <v>39600</v>
          </cell>
          <cell r="AK100">
            <v>39630</v>
          </cell>
          <cell r="AL100">
            <v>39661</v>
          </cell>
          <cell r="AM100">
            <v>39692</v>
          </cell>
          <cell r="AN100">
            <v>39722</v>
          </cell>
          <cell r="AO100">
            <v>39753</v>
          </cell>
          <cell r="AP100">
            <v>39783</v>
          </cell>
          <cell r="AQ100">
            <v>39814</v>
          </cell>
          <cell r="AR100">
            <v>39845</v>
          </cell>
          <cell r="AS100">
            <v>39873</v>
          </cell>
          <cell r="AT100">
            <v>39904</v>
          </cell>
          <cell r="AU100">
            <v>39934</v>
          </cell>
          <cell r="AV100">
            <v>39965</v>
          </cell>
          <cell r="AW100">
            <v>39995</v>
          </cell>
          <cell r="AX100">
            <v>40026</v>
          </cell>
          <cell r="AY100">
            <v>40057</v>
          </cell>
          <cell r="AZ100">
            <v>40087</v>
          </cell>
          <cell r="BA100">
            <v>40118</v>
          </cell>
          <cell r="BB100">
            <v>40148</v>
          </cell>
          <cell r="BC100">
            <v>40179</v>
          </cell>
          <cell r="BD100">
            <v>40210</v>
          </cell>
          <cell r="BE100">
            <v>40238</v>
          </cell>
          <cell r="BF100">
            <v>40269</v>
          </cell>
          <cell r="BG100">
            <v>40299</v>
          </cell>
          <cell r="BH100">
            <v>40330</v>
          </cell>
          <cell r="BI100">
            <v>40360</v>
          </cell>
          <cell r="BJ100">
            <v>40391</v>
          </cell>
          <cell r="BK100">
            <v>40422</v>
          </cell>
          <cell r="BL100">
            <v>40452</v>
          </cell>
          <cell r="BM100">
            <v>40483</v>
          </cell>
          <cell r="BN100">
            <v>40513</v>
          </cell>
          <cell r="BO100">
            <v>40544</v>
          </cell>
          <cell r="BP100">
            <v>40575</v>
          </cell>
          <cell r="BQ100">
            <v>40603</v>
          </cell>
          <cell r="BR100">
            <v>40634</v>
          </cell>
          <cell r="BS100">
            <v>40664</v>
          </cell>
          <cell r="BT100">
            <v>40695</v>
          </cell>
          <cell r="BU100">
            <v>40725</v>
          </cell>
          <cell r="BV100">
            <v>40756</v>
          </cell>
        </row>
        <row r="101">
          <cell r="A101" t="str">
            <v>I N G R E S O S</v>
          </cell>
        </row>
        <row r="102">
          <cell r="E102">
            <v>0</v>
          </cell>
        </row>
        <row r="103">
          <cell r="A103" t="str">
            <v>Derechos iniciales de concesion por M2</v>
          </cell>
          <cell r="E103">
            <v>15848466.734999998</v>
          </cell>
          <cell r="F103">
            <v>15848466.734999988</v>
          </cell>
          <cell r="M103">
            <v>5162161.0065034339</v>
          </cell>
          <cell r="N103">
            <v>512421.70175806462</v>
          </cell>
          <cell r="O103">
            <v>385531.4889252244</v>
          </cell>
          <cell r="P103">
            <v>395199.31466486934</v>
          </cell>
          <cell r="Q103">
            <v>308879.44198946783</v>
          </cell>
          <cell r="R103">
            <v>312597.83650471584</v>
          </cell>
          <cell r="S103">
            <v>316626.09722956794</v>
          </cell>
          <cell r="T103">
            <v>321020.56347486109</v>
          </cell>
          <cell r="U103">
            <v>325854.47634468356</v>
          </cell>
          <cell r="V103">
            <v>331225.49064448633</v>
          </cell>
          <cell r="W103">
            <v>337267.88173176441</v>
          </cell>
          <cell r="X103">
            <v>344173.47154579655</v>
          </cell>
          <cell r="Y103">
            <v>352229.99299550068</v>
          </cell>
          <cell r="Z103">
            <v>360286.51444520481</v>
          </cell>
          <cell r="AA103">
            <v>368343.03589490894</v>
          </cell>
          <cell r="AB103">
            <v>376399.55734461307</v>
          </cell>
          <cell r="AC103">
            <v>384456.0787943172</v>
          </cell>
          <cell r="AD103">
            <v>382844.77450437658</v>
          </cell>
          <cell r="AE103">
            <v>101189.90940828403</v>
          </cell>
          <cell r="AF103">
            <v>102210.40212524653</v>
          </cell>
          <cell r="AG103">
            <v>103230.89484220906</v>
          </cell>
          <cell r="AH103">
            <v>104251.38755917158</v>
          </cell>
          <cell r="AI103">
            <v>105271.88027613409</v>
          </cell>
          <cell r="AJ103">
            <v>106292.37299309661</v>
          </cell>
          <cell r="AK103">
            <v>108924.16999999993</v>
          </cell>
          <cell r="AL103">
            <v>108924.16999999993</v>
          </cell>
          <cell r="AM103">
            <v>108924.16999999993</v>
          </cell>
          <cell r="AN103">
            <v>108924.16999999993</v>
          </cell>
          <cell r="AO103">
            <v>108924.16999999993</v>
          </cell>
          <cell r="AP103">
            <v>108924.16999999985</v>
          </cell>
          <cell r="AQ103">
            <v>108924.16999999991</v>
          </cell>
          <cell r="AR103">
            <v>108924.16999999991</v>
          </cell>
          <cell r="AS103">
            <v>108924.16999999991</v>
          </cell>
          <cell r="AT103">
            <v>108924.16999999991</v>
          </cell>
          <cell r="AU103">
            <v>108924.16999999991</v>
          </cell>
          <cell r="AV103">
            <v>108924.16999999991</v>
          </cell>
          <cell r="AW103">
            <v>108924.16999999993</v>
          </cell>
          <cell r="AX103">
            <v>108924.16999999993</v>
          </cell>
          <cell r="AY103">
            <v>108924.16999999993</v>
          </cell>
          <cell r="AZ103">
            <v>108924.16999999993</v>
          </cell>
          <cell r="BA103">
            <v>108924.16999999993</v>
          </cell>
          <cell r="BB103">
            <v>108924.16999999985</v>
          </cell>
          <cell r="BC103">
            <v>95308.648749999906</v>
          </cell>
          <cell r="BD103">
            <v>93039.395208333241</v>
          </cell>
          <cell r="BE103">
            <v>90770.141666666575</v>
          </cell>
          <cell r="BF103">
            <v>88500.88812499991</v>
          </cell>
          <cell r="BG103">
            <v>86231.634583333245</v>
          </cell>
          <cell r="BH103">
            <v>83962.38104166658</v>
          </cell>
          <cell r="BI103">
            <v>81693.12749999993</v>
          </cell>
          <cell r="BJ103">
            <v>81693.12749999993</v>
          </cell>
          <cell r="BK103">
            <v>81693.12749999993</v>
          </cell>
          <cell r="BL103">
            <v>81693.12749999993</v>
          </cell>
          <cell r="BM103">
            <v>81693.12749999993</v>
          </cell>
          <cell r="BN103">
            <v>81693.127499999886</v>
          </cell>
          <cell r="BO103">
            <v>74885.366874999934</v>
          </cell>
          <cell r="BP103">
            <v>73750.740104166602</v>
          </cell>
          <cell r="BQ103">
            <v>72616.113333333269</v>
          </cell>
          <cell r="BR103">
            <v>71481.486562499937</v>
          </cell>
          <cell r="BS103">
            <v>70346.859791666619</v>
          </cell>
          <cell r="BT103">
            <v>69212.233020833286</v>
          </cell>
          <cell r="BU103">
            <v>68077.606249999953</v>
          </cell>
          <cell r="BV103">
            <v>68077.606249999953</v>
          </cell>
        </row>
        <row r="104">
          <cell r="A104" t="str">
            <v>% Ocupación Respecto al Area Vendible</v>
          </cell>
          <cell r="C104">
            <v>1</v>
          </cell>
          <cell r="D104">
            <v>21488.639999999999</v>
          </cell>
          <cell r="E104">
            <v>0.77999999999999992</v>
          </cell>
          <cell r="F104">
            <v>0.97</v>
          </cell>
          <cell r="AE104">
            <v>0.77999999999999992</v>
          </cell>
          <cell r="AF104">
            <v>0.77999999999999992</v>
          </cell>
          <cell r="AG104">
            <v>0.77999999999999992</v>
          </cell>
          <cell r="AH104">
            <v>0.77999999999999992</v>
          </cell>
          <cell r="AI104">
            <v>0.77999999999999992</v>
          </cell>
          <cell r="AJ104">
            <v>0.77999999999999992</v>
          </cell>
          <cell r="AK104">
            <v>0.77999999999999992</v>
          </cell>
          <cell r="AL104">
            <v>0.77999999999999992</v>
          </cell>
          <cell r="AM104">
            <v>0.77999999999999992</v>
          </cell>
          <cell r="AN104">
            <v>0.77999999999999992</v>
          </cell>
          <cell r="AO104">
            <v>0.77999999999999992</v>
          </cell>
          <cell r="AP104">
            <v>0.77999999999999992</v>
          </cell>
          <cell r="AQ104">
            <v>0.85999999999999988</v>
          </cell>
          <cell r="AR104">
            <v>0.85999999999999988</v>
          </cell>
          <cell r="AS104">
            <v>0.85999999999999988</v>
          </cell>
          <cell r="AT104">
            <v>0.85999999999999988</v>
          </cell>
          <cell r="AU104">
            <v>0.85999999999999988</v>
          </cell>
          <cell r="AV104">
            <v>0.85999999999999988</v>
          </cell>
          <cell r="AW104">
            <v>0.85999999999999988</v>
          </cell>
          <cell r="AX104">
            <v>0.85999999999999988</v>
          </cell>
          <cell r="AY104">
            <v>0.85999999999999988</v>
          </cell>
          <cell r="AZ104">
            <v>0.85999999999999988</v>
          </cell>
          <cell r="BA104">
            <v>0.85999999999999988</v>
          </cell>
          <cell r="BB104">
            <v>0.85999999999999988</v>
          </cell>
          <cell r="BC104">
            <v>0.91999999999999993</v>
          </cell>
          <cell r="BD104">
            <v>0.91999999999999993</v>
          </cell>
          <cell r="BE104">
            <v>0.91999999999999993</v>
          </cell>
          <cell r="BF104">
            <v>0.91999999999999993</v>
          </cell>
          <cell r="BG104">
            <v>0.91999999999999993</v>
          </cell>
          <cell r="BH104">
            <v>0.91999999999999993</v>
          </cell>
          <cell r="BI104">
            <v>0.91999999999999993</v>
          </cell>
          <cell r="BJ104">
            <v>0.91999999999999993</v>
          </cell>
          <cell r="BK104">
            <v>0.91999999999999993</v>
          </cell>
          <cell r="BL104">
            <v>0.91999999999999993</v>
          </cell>
          <cell r="BM104">
            <v>0.91999999999999993</v>
          </cell>
          <cell r="BN104">
            <v>0.91999999999999993</v>
          </cell>
          <cell r="BO104">
            <v>0.97</v>
          </cell>
          <cell r="BP104">
            <v>0.97</v>
          </cell>
          <cell r="BQ104">
            <v>0.97</v>
          </cell>
          <cell r="BR104">
            <v>0.97</v>
          </cell>
          <cell r="BS104">
            <v>0.97</v>
          </cell>
          <cell r="BT104">
            <v>0.97</v>
          </cell>
          <cell r="BU104">
            <v>0.97</v>
          </cell>
          <cell r="BV104">
            <v>0.97</v>
          </cell>
        </row>
        <row r="105">
          <cell r="A105" t="str">
            <v>Arriendo</v>
          </cell>
          <cell r="B105">
            <v>816931.27499999991</v>
          </cell>
          <cell r="C105">
            <v>1</v>
          </cell>
          <cell r="D105">
            <v>98031752.999999985</v>
          </cell>
          <cell r="E105">
            <v>91659689.054999977</v>
          </cell>
          <cell r="F105">
            <v>91659689.055000022</v>
          </cell>
          <cell r="AE105">
            <v>637206.39449999982</v>
          </cell>
          <cell r="AF105">
            <v>637206.39449999982</v>
          </cell>
          <cell r="AG105">
            <v>637206.39449999982</v>
          </cell>
          <cell r="AH105">
            <v>637206.39449999982</v>
          </cell>
          <cell r="AI105">
            <v>637206.39449999982</v>
          </cell>
          <cell r="AJ105">
            <v>637206.39449999982</v>
          </cell>
          <cell r="AK105">
            <v>637206.39449999982</v>
          </cell>
          <cell r="AL105">
            <v>637206.39449999982</v>
          </cell>
          <cell r="AM105">
            <v>637206.39449999982</v>
          </cell>
          <cell r="AN105">
            <v>637206.39449999982</v>
          </cell>
          <cell r="AO105">
            <v>637206.39449999982</v>
          </cell>
          <cell r="AP105">
            <v>637206.39449999982</v>
          </cell>
          <cell r="AQ105">
            <v>702560.8964999998</v>
          </cell>
          <cell r="AR105">
            <v>702560.8964999998</v>
          </cell>
          <cell r="AS105">
            <v>702560.8964999998</v>
          </cell>
          <cell r="AT105">
            <v>702560.8964999998</v>
          </cell>
          <cell r="AU105">
            <v>702560.8964999998</v>
          </cell>
          <cell r="AV105">
            <v>702560.8964999998</v>
          </cell>
          <cell r="AW105">
            <v>702560.8964999998</v>
          </cell>
          <cell r="AX105">
            <v>702560.8964999998</v>
          </cell>
          <cell r="AY105">
            <v>702560.8964999998</v>
          </cell>
          <cell r="AZ105">
            <v>702560.8964999998</v>
          </cell>
          <cell r="BA105">
            <v>702560.8964999998</v>
          </cell>
          <cell r="BB105">
            <v>702560.8964999998</v>
          </cell>
          <cell r="BC105">
            <v>751576.77299999981</v>
          </cell>
          <cell r="BD105">
            <v>751576.77299999981</v>
          </cell>
          <cell r="BE105">
            <v>751576.77299999981</v>
          </cell>
          <cell r="BF105">
            <v>751576.77299999981</v>
          </cell>
          <cell r="BG105">
            <v>751576.77299999981</v>
          </cell>
          <cell r="BH105">
            <v>751576.77299999981</v>
          </cell>
          <cell r="BI105">
            <v>751576.77299999981</v>
          </cell>
          <cell r="BJ105">
            <v>751576.77299999981</v>
          </cell>
          <cell r="BK105">
            <v>751576.77299999981</v>
          </cell>
          <cell r="BL105">
            <v>751576.77299999981</v>
          </cell>
          <cell r="BM105">
            <v>751576.77299999981</v>
          </cell>
          <cell r="BN105">
            <v>751576.77299999981</v>
          </cell>
          <cell r="BO105">
            <v>792423.3367499999</v>
          </cell>
          <cell r="BP105">
            <v>792423.3367499999</v>
          </cell>
          <cell r="BQ105">
            <v>792423.3367499999</v>
          </cell>
          <cell r="BR105">
            <v>792423.3367499999</v>
          </cell>
          <cell r="BS105">
            <v>792423.3367499999</v>
          </cell>
          <cell r="BT105">
            <v>792423.3367499999</v>
          </cell>
          <cell r="BU105">
            <v>792423.3367499999</v>
          </cell>
          <cell r="BV105">
            <v>792423.3367499999</v>
          </cell>
        </row>
        <row r="106">
          <cell r="A106" t="str">
            <v>Recuperación a los 10 años</v>
          </cell>
          <cell r="E106">
            <v>108924170</v>
          </cell>
          <cell r="F106">
            <v>108924170</v>
          </cell>
        </row>
        <row r="107">
          <cell r="A107" t="str">
            <v>T O T A L  I N G R E S O S</v>
          </cell>
          <cell r="E107">
            <v>216432325.78999996</v>
          </cell>
          <cell r="F107">
            <v>216432325.79000002</v>
          </cell>
          <cell r="G107">
            <v>0</v>
          </cell>
          <cell r="H107">
            <v>0</v>
          </cell>
          <cell r="I107">
            <v>0</v>
          </cell>
          <cell r="J107">
            <v>0</v>
          </cell>
          <cell r="K107">
            <v>0</v>
          </cell>
          <cell r="L107">
            <v>0</v>
          </cell>
          <cell r="M107">
            <v>5162161.0065034339</v>
          </cell>
          <cell r="N107">
            <v>512421.70175806462</v>
          </cell>
          <cell r="O107">
            <v>385531.4889252244</v>
          </cell>
          <cell r="P107">
            <v>395199.31466486934</v>
          </cell>
          <cell r="Q107">
            <v>308879.44198946783</v>
          </cell>
          <cell r="R107">
            <v>312597.83650471584</v>
          </cell>
          <cell r="S107">
            <v>316626.09722956794</v>
          </cell>
          <cell r="T107">
            <v>321020.56347486109</v>
          </cell>
          <cell r="U107">
            <v>325854.47634468356</v>
          </cell>
          <cell r="V107">
            <v>331225.49064448633</v>
          </cell>
          <cell r="W107">
            <v>337267.88173176441</v>
          </cell>
          <cell r="X107">
            <v>344173.47154579655</v>
          </cell>
          <cell r="Y107">
            <v>352229.99299550068</v>
          </cell>
          <cell r="Z107">
            <v>360286.51444520481</v>
          </cell>
          <cell r="AA107">
            <v>368343.03589490894</v>
          </cell>
          <cell r="AB107">
            <v>376399.55734461307</v>
          </cell>
          <cell r="AC107">
            <v>384456.0787943172</v>
          </cell>
          <cell r="AD107">
            <v>382844.77450437658</v>
          </cell>
          <cell r="AE107">
            <v>738396.30390828382</v>
          </cell>
          <cell r="AF107">
            <v>739416.79662524629</v>
          </cell>
          <cell r="AG107">
            <v>740437.28934220888</v>
          </cell>
          <cell r="AH107">
            <v>741457.78205917135</v>
          </cell>
          <cell r="AI107">
            <v>742478.27477613394</v>
          </cell>
          <cell r="AJ107">
            <v>743498.76749309641</v>
          </cell>
          <cell r="AK107">
            <v>746130.56449999975</v>
          </cell>
          <cell r="AL107">
            <v>746130.56449999975</v>
          </cell>
          <cell r="AM107">
            <v>746130.56449999975</v>
          </cell>
          <cell r="AN107">
            <v>746130.56449999975</v>
          </cell>
          <cell r="AO107">
            <v>746130.56449999975</v>
          </cell>
          <cell r="AP107">
            <v>746130.56449999963</v>
          </cell>
          <cell r="AQ107">
            <v>811485.06649999972</v>
          </cell>
          <cell r="AR107">
            <v>811485.06649999972</v>
          </cell>
          <cell r="AS107">
            <v>811485.06649999972</v>
          </cell>
          <cell r="AT107">
            <v>811485.06649999972</v>
          </cell>
          <cell r="AU107">
            <v>811485.06649999972</v>
          </cell>
          <cell r="AV107">
            <v>811485.06649999972</v>
          </cell>
          <cell r="AW107">
            <v>811485.06649999972</v>
          </cell>
          <cell r="AX107">
            <v>811485.06649999972</v>
          </cell>
          <cell r="AY107">
            <v>811485.06649999972</v>
          </cell>
          <cell r="AZ107">
            <v>811485.06649999972</v>
          </cell>
          <cell r="BA107">
            <v>811485.06649999972</v>
          </cell>
          <cell r="BB107">
            <v>811485.06649999961</v>
          </cell>
          <cell r="BC107">
            <v>846885.42174999975</v>
          </cell>
          <cell r="BD107">
            <v>844616.16820833308</v>
          </cell>
          <cell r="BE107">
            <v>842346.91466666642</v>
          </cell>
          <cell r="BF107">
            <v>840077.66112499975</v>
          </cell>
          <cell r="BG107">
            <v>837808.40758333309</v>
          </cell>
          <cell r="BH107">
            <v>835539.15404166642</v>
          </cell>
          <cell r="BI107">
            <v>833269.90049999976</v>
          </cell>
          <cell r="BJ107">
            <v>833269.90049999976</v>
          </cell>
          <cell r="BK107">
            <v>833269.90049999976</v>
          </cell>
          <cell r="BL107">
            <v>833269.90049999976</v>
          </cell>
          <cell r="BM107">
            <v>833269.90049999976</v>
          </cell>
          <cell r="BN107">
            <v>833269.90049999976</v>
          </cell>
          <cell r="BO107">
            <v>867308.70362499985</v>
          </cell>
          <cell r="BP107">
            <v>866174.07685416646</v>
          </cell>
          <cell r="BQ107">
            <v>865039.45008333318</v>
          </cell>
          <cell r="BR107">
            <v>863904.82331249979</v>
          </cell>
          <cell r="BS107">
            <v>862770.19654166652</v>
          </cell>
          <cell r="BT107">
            <v>861635.56977083324</v>
          </cell>
          <cell r="BU107">
            <v>860500.94299999985</v>
          </cell>
          <cell r="BV107">
            <v>860500.94299999985</v>
          </cell>
        </row>
        <row r="109">
          <cell r="A109" t="str">
            <v>E G R E S O S</v>
          </cell>
        </row>
        <row r="110">
          <cell r="E110">
            <v>-1.6391277313232422E-7</v>
          </cell>
        </row>
        <row r="111">
          <cell r="A111" t="str">
            <v>Porcentaje de Construcción</v>
          </cell>
          <cell r="D111">
            <v>0.99999999999999944</v>
          </cell>
          <cell r="E111">
            <v>0.99999999999999944</v>
          </cell>
          <cell r="F111">
            <v>0.99999999999999944</v>
          </cell>
          <cell r="M111">
            <v>1.8894614321848704E-2</v>
          </cell>
          <cell r="N111">
            <v>6.9271342463936861E-2</v>
          </cell>
          <cell r="O111">
            <v>1.9607629833111578E-2</v>
          </cell>
          <cell r="P111">
            <v>4.5592818668364364E-2</v>
          </cell>
          <cell r="Q111">
            <v>5.7710689568266645E-2</v>
          </cell>
          <cell r="R111">
            <v>9.2480113392052254E-2</v>
          </cell>
          <cell r="S111">
            <v>0.11134497919284742</v>
          </cell>
          <cell r="T111">
            <v>8.516056938411895E-2</v>
          </cell>
          <cell r="U111">
            <v>8.7296950437767237E-2</v>
          </cell>
          <cell r="V111">
            <v>7.4129584140033525E-2</v>
          </cell>
          <cell r="W111">
            <v>9.3188154052588013E-2</v>
          </cell>
          <cell r="X111">
            <v>5.9107978235592933E-2</v>
          </cell>
          <cell r="Y111">
            <v>5.1853542066786197E-2</v>
          </cell>
          <cell r="Z111">
            <v>4.9938650769287697E-2</v>
          </cell>
          <cell r="AA111">
            <v>3.9186237656172622E-2</v>
          </cell>
          <cell r="AB111">
            <v>1.5073528387727141E-2</v>
          </cell>
          <cell r="AC111">
            <v>1.5081308714748819E-2</v>
          </cell>
          <cell r="AD111">
            <v>1.5081308714748819E-2</v>
          </cell>
        </row>
        <row r="112">
          <cell r="A112" t="str">
            <v>Construcción y Urbanismo</v>
          </cell>
          <cell r="E112">
            <v>61074088</v>
          </cell>
          <cell r="F112">
            <v>61074088</v>
          </cell>
          <cell r="M112">
            <v>1153971.3378186482</v>
          </cell>
          <cell r="N112">
            <v>4230684.0655206162</v>
          </cell>
          <cell r="O112">
            <v>1197518.1098988818</v>
          </cell>
          <cell r="P112">
            <v>2784539.819519728</v>
          </cell>
          <cell r="Q112">
            <v>3524627.7332329992</v>
          </cell>
          <cell r="R112">
            <v>5648138.583556178</v>
          </cell>
          <cell r="S112">
            <v>6800293.0575821316</v>
          </cell>
          <cell r="T112">
            <v>5201104.1086957864</v>
          </cell>
          <cell r="U112">
            <v>5331581.633167835</v>
          </cell>
          <cell r="V112">
            <v>4527396.7451718114</v>
          </cell>
          <cell r="W112">
            <v>5691381.5211653169</v>
          </cell>
          <cell r="X112">
            <v>3609965.8642626875</v>
          </cell>
          <cell r="Y112">
            <v>3166907.7912986022</v>
          </cell>
          <cell r="Z112">
            <v>3049957.5516847447</v>
          </cell>
          <cell r="AA112">
            <v>2393263.7270020004</v>
          </cell>
          <cell r="AB112">
            <v>920601.99922254554</v>
          </cell>
          <cell r="AC112">
            <v>921077.17559973628</v>
          </cell>
          <cell r="AD112">
            <v>921077.17559973628</v>
          </cell>
        </row>
        <row r="113">
          <cell r="A113" t="str">
            <v>Honorarios de Construcción</v>
          </cell>
          <cell r="C113">
            <v>0.1</v>
          </cell>
          <cell r="D113">
            <v>61074088</v>
          </cell>
          <cell r="E113">
            <v>6107408.8000000007</v>
          </cell>
          <cell r="F113">
            <v>6107408.7999999998</v>
          </cell>
          <cell r="N113">
            <v>115397.13378186483</v>
          </cell>
          <cell r="O113">
            <v>423068.40655206167</v>
          </cell>
          <cell r="P113">
            <v>119751.81098988818</v>
          </cell>
          <cell r="Q113">
            <v>278453.98195197282</v>
          </cell>
          <cell r="R113">
            <v>352462.77332329995</v>
          </cell>
          <cell r="S113">
            <v>564813.85835561785</v>
          </cell>
          <cell r="T113">
            <v>680029.30575821316</v>
          </cell>
          <cell r="U113">
            <v>520110.41086957866</v>
          </cell>
          <cell r="V113">
            <v>533158.1633167835</v>
          </cell>
          <cell r="W113">
            <v>452739.67451718118</v>
          </cell>
          <cell r="X113">
            <v>569138.15211653174</v>
          </cell>
          <cell r="Y113">
            <v>360996.5864262688</v>
          </cell>
          <cell r="Z113">
            <v>316690.77912986022</v>
          </cell>
          <cell r="AA113">
            <v>304995.75516847445</v>
          </cell>
          <cell r="AB113">
            <v>239326.37270020007</v>
          </cell>
          <cell r="AC113">
            <v>92060.199922254556</v>
          </cell>
          <cell r="AD113">
            <v>92107.717559973637</v>
          </cell>
          <cell r="AE113">
            <v>92107.717559973637</v>
          </cell>
        </row>
        <row r="114">
          <cell r="A114" t="str">
            <v>Gastos Reembolsables de Construcción</v>
          </cell>
          <cell r="C114">
            <v>5.0000000000000001E-3</v>
          </cell>
          <cell r="D114">
            <v>61074088</v>
          </cell>
          <cell r="E114">
            <v>305370.44</v>
          </cell>
          <cell r="F114">
            <v>305370.44000000006</v>
          </cell>
          <cell r="M114">
            <v>16965.024444444443</v>
          </cell>
          <cell r="N114">
            <v>16965.024444444443</v>
          </cell>
          <cell r="O114">
            <v>16965.024444444443</v>
          </cell>
          <cell r="P114">
            <v>16965.024444444443</v>
          </cell>
          <cell r="Q114">
            <v>16965.024444444443</v>
          </cell>
          <cell r="R114">
            <v>16965.024444444443</v>
          </cell>
          <cell r="S114">
            <v>16965.024444444443</v>
          </cell>
          <cell r="T114">
            <v>16965.024444444443</v>
          </cell>
          <cell r="U114">
            <v>16965.024444444443</v>
          </cell>
          <cell r="V114">
            <v>16965.024444444443</v>
          </cell>
          <cell r="W114">
            <v>16965.024444444443</v>
          </cell>
          <cell r="X114">
            <v>16965.024444444443</v>
          </cell>
          <cell r="Y114">
            <v>16965.024444444443</v>
          </cell>
          <cell r="Z114">
            <v>16965.024444444443</v>
          </cell>
          <cell r="AA114">
            <v>16965.024444444443</v>
          </cell>
          <cell r="AB114">
            <v>16965.024444444443</v>
          </cell>
          <cell r="AC114">
            <v>16965.024444444443</v>
          </cell>
          <cell r="AD114">
            <v>16965.024444444443</v>
          </cell>
        </row>
        <row r="115">
          <cell r="A115" t="str">
            <v xml:space="preserve">Publicidad </v>
          </cell>
          <cell r="C115">
            <v>0.01</v>
          </cell>
          <cell r="D115">
            <v>108924170</v>
          </cell>
          <cell r="E115">
            <v>1089241.7</v>
          </cell>
          <cell r="F115">
            <v>1089241.7000000009</v>
          </cell>
          <cell r="G115">
            <v>90770.141666666663</v>
          </cell>
          <cell r="H115">
            <v>90770.141666666663</v>
          </cell>
          <cell r="I115">
            <v>90770.141666666663</v>
          </cell>
          <cell r="J115">
            <v>90770.141666666663</v>
          </cell>
          <cell r="K115">
            <v>90770.141666666663</v>
          </cell>
          <cell r="L115">
            <v>90770.141666666663</v>
          </cell>
          <cell r="M115">
            <v>30256.713888888888</v>
          </cell>
          <cell r="N115">
            <v>30256.713888888888</v>
          </cell>
          <cell r="O115">
            <v>30256.713888888888</v>
          </cell>
          <cell r="P115">
            <v>30256.713888888888</v>
          </cell>
          <cell r="Q115">
            <v>30256.713888888888</v>
          </cell>
          <cell r="R115">
            <v>30256.713888888888</v>
          </cell>
          <cell r="S115">
            <v>30256.713888888888</v>
          </cell>
          <cell r="T115">
            <v>30256.713888888888</v>
          </cell>
          <cell r="U115">
            <v>30256.713888888888</v>
          </cell>
          <cell r="V115">
            <v>30256.713888888888</v>
          </cell>
          <cell r="W115">
            <v>30256.713888888888</v>
          </cell>
          <cell r="X115">
            <v>30256.713888888888</v>
          </cell>
          <cell r="Y115">
            <v>30256.713888888888</v>
          </cell>
          <cell r="Z115">
            <v>30256.713888888888</v>
          </cell>
          <cell r="AA115">
            <v>30256.713888888888</v>
          </cell>
          <cell r="AB115">
            <v>30256.713888888888</v>
          </cell>
          <cell r="AC115">
            <v>30256.713888888888</v>
          </cell>
          <cell r="AD115">
            <v>30256.713888888888</v>
          </cell>
        </row>
        <row r="116">
          <cell r="A116" t="str">
            <v>Honorarios Gerencia de Proyecto</v>
          </cell>
          <cell r="C116">
            <v>0.03</v>
          </cell>
          <cell r="D116">
            <v>108924170</v>
          </cell>
          <cell r="E116">
            <v>3267725.1</v>
          </cell>
          <cell r="F116">
            <v>3267725.1000000006</v>
          </cell>
          <cell r="N116">
            <v>333383.85206221696</v>
          </cell>
          <cell r="O116">
            <v>71711.715122118796</v>
          </cell>
          <cell r="P116">
            <v>77019.541018394462</v>
          </cell>
          <cell r="Q116">
            <v>82659.10603318736</v>
          </cell>
          <cell r="R116">
            <v>88674.642048966445</v>
          </cell>
          <cell r="S116">
            <v>95119.859208729758</v>
          </cell>
          <cell r="T116">
            <v>102060.8623038595</v>
          </cell>
          <cell r="U116">
            <v>109580.28232358336</v>
          </cell>
          <cell r="V116">
            <v>117783.28598146394</v>
          </cell>
          <cell r="W116">
            <v>126806.59000513259</v>
          </cell>
          <cell r="X116">
            <v>136832.4833647644</v>
          </cell>
          <cell r="Y116">
            <v>148111.61339435022</v>
          </cell>
          <cell r="Z116">
            <v>161002.04771387685</v>
          </cell>
          <cell r="AA116">
            <v>176040.88775332455</v>
          </cell>
          <cell r="AB116">
            <v>191079.72779277229</v>
          </cell>
          <cell r="AC116">
            <v>206118.56783222003</v>
          </cell>
          <cell r="AD116">
            <v>221157.40787166776</v>
          </cell>
          <cell r="AE116">
            <v>236196.2479111155</v>
          </cell>
          <cell r="AF116">
            <v>257680.3051103265</v>
          </cell>
          <cell r="AG116">
            <v>92381.445956607509</v>
          </cell>
          <cell r="AH116">
            <v>77342.605917159774</v>
          </cell>
          <cell r="AI116">
            <v>62303.765877712045</v>
          </cell>
          <cell r="AJ116">
            <v>47264.925838264309</v>
          </cell>
          <cell r="AK116">
            <v>32226.085798816574</v>
          </cell>
          <cell r="AL116">
            <v>17187.245759368841</v>
          </cell>
          <cell r="AM116">
            <v>0</v>
          </cell>
        </row>
        <row r="117">
          <cell r="A117" t="str">
            <v>Honorarios "Ventas" (Comision Colocación de Areas)</v>
          </cell>
          <cell r="C117">
            <v>0.03</v>
          </cell>
          <cell r="D117">
            <v>108924170</v>
          </cell>
          <cell r="E117">
            <v>3267725.1</v>
          </cell>
          <cell r="F117">
            <v>3267725.1000000006</v>
          </cell>
          <cell r="N117">
            <v>333383.85206221696</v>
          </cell>
          <cell r="O117">
            <v>71711.715122118796</v>
          </cell>
          <cell r="P117">
            <v>77019.541018394462</v>
          </cell>
          <cell r="Q117">
            <v>82659.10603318736</v>
          </cell>
          <cell r="R117">
            <v>88674.642048966445</v>
          </cell>
          <cell r="S117">
            <v>95119.859208729758</v>
          </cell>
          <cell r="T117">
            <v>102060.8623038595</v>
          </cell>
          <cell r="U117">
            <v>109580.28232358336</v>
          </cell>
          <cell r="V117">
            <v>117783.28598146394</v>
          </cell>
          <cell r="W117">
            <v>126806.59000513259</v>
          </cell>
          <cell r="X117">
            <v>136832.4833647644</v>
          </cell>
          <cell r="Y117">
            <v>148111.61339435022</v>
          </cell>
          <cell r="Z117">
            <v>161002.04771387685</v>
          </cell>
          <cell r="AA117">
            <v>176040.88775332455</v>
          </cell>
          <cell r="AB117">
            <v>191079.72779277229</v>
          </cell>
          <cell r="AC117">
            <v>206118.56783222003</v>
          </cell>
          <cell r="AD117">
            <v>221157.40787166776</v>
          </cell>
          <cell r="AE117">
            <v>236196.2479111155</v>
          </cell>
          <cell r="AF117">
            <v>257680.3051103265</v>
          </cell>
          <cell r="AG117">
            <v>92381.445956607509</v>
          </cell>
          <cell r="AH117">
            <v>77342.605917159774</v>
          </cell>
          <cell r="AI117">
            <v>62303.765877712045</v>
          </cell>
          <cell r="AJ117">
            <v>47264.925838264309</v>
          </cell>
          <cell r="AK117">
            <v>32226.085798816574</v>
          </cell>
          <cell r="AL117">
            <v>17187.245759368841</v>
          </cell>
          <cell r="AM117">
            <v>0</v>
          </cell>
        </row>
        <row r="118">
          <cell r="A118" t="str">
            <v>Fiducia de Recaudo</v>
          </cell>
          <cell r="C118">
            <v>5.0000000000000001E-3</v>
          </cell>
          <cell r="D118">
            <v>4575808.8726186724</v>
          </cell>
          <cell r="E118">
            <v>22879.044363093362</v>
          </cell>
          <cell r="F118">
            <v>22879.044363093362</v>
          </cell>
          <cell r="M118">
            <v>22879.044363093362</v>
          </cell>
        </row>
        <row r="119">
          <cell r="A119" t="str">
            <v>Derechos - Licencias - Polizas</v>
          </cell>
          <cell r="E119">
            <v>884924.32490000001</v>
          </cell>
          <cell r="F119">
            <v>884924.32490000001</v>
          </cell>
          <cell r="M119">
            <v>442462.16245</v>
          </cell>
          <cell r="Y119">
            <v>442462.16245</v>
          </cell>
        </row>
        <row r="120">
          <cell r="A120" t="str">
            <v>Diseño Arquitectonico</v>
          </cell>
          <cell r="E120">
            <v>1882113</v>
          </cell>
          <cell r="F120">
            <v>1882112.9999999995</v>
          </cell>
          <cell r="M120">
            <v>104561.83333333333</v>
          </cell>
          <cell r="N120">
            <v>104561.83333333333</v>
          </cell>
          <cell r="O120">
            <v>104561.83333333333</v>
          </cell>
          <cell r="P120">
            <v>104561.83333333333</v>
          </cell>
          <cell r="Q120">
            <v>104561.83333333333</v>
          </cell>
          <cell r="R120">
            <v>104561.83333333333</v>
          </cell>
          <cell r="S120">
            <v>104561.83333333333</v>
          </cell>
          <cell r="T120">
            <v>104561.83333333333</v>
          </cell>
          <cell r="U120">
            <v>104561.83333333333</v>
          </cell>
          <cell r="V120">
            <v>104561.83333333333</v>
          </cell>
          <cell r="W120">
            <v>104561.83333333333</v>
          </cell>
          <cell r="X120">
            <v>104561.83333333333</v>
          </cell>
          <cell r="Y120">
            <v>104561.83333333333</v>
          </cell>
          <cell r="Z120">
            <v>104561.83333333333</v>
          </cell>
          <cell r="AA120">
            <v>104561.83333333333</v>
          </cell>
          <cell r="AB120">
            <v>104561.83333333333</v>
          </cell>
          <cell r="AC120">
            <v>104561.83333333333</v>
          </cell>
          <cell r="AD120">
            <v>104561.83333333333</v>
          </cell>
        </row>
        <row r="121">
          <cell r="A121" t="str">
            <v>Estudios Tecnicos</v>
          </cell>
          <cell r="C121">
            <v>0.01</v>
          </cell>
          <cell r="D121">
            <v>108924170</v>
          </cell>
          <cell r="E121">
            <v>1089241.7</v>
          </cell>
          <cell r="F121">
            <v>1089241.7</v>
          </cell>
          <cell r="J121">
            <v>272310.42499999999</v>
          </cell>
          <cell r="L121">
            <v>272310.42499999999</v>
          </cell>
          <cell r="O121">
            <v>544620.85</v>
          </cell>
        </row>
        <row r="122">
          <cell r="A122" t="str">
            <v>Interventaría</v>
          </cell>
          <cell r="C122">
            <v>2.5000000000000001E-2</v>
          </cell>
          <cell r="D122">
            <v>61074088</v>
          </cell>
          <cell r="E122">
            <v>1526852.2000000002</v>
          </cell>
          <cell r="F122">
            <v>1526852.2</v>
          </cell>
          <cell r="N122">
            <v>28849.283445466208</v>
          </cell>
          <cell r="O122">
            <v>105767.10163801542</v>
          </cell>
          <cell r="P122">
            <v>29937.952747472045</v>
          </cell>
          <cell r="Q122">
            <v>69613.495487993205</v>
          </cell>
          <cell r="R122">
            <v>88115.693330824986</v>
          </cell>
          <cell r="S122">
            <v>141203.46458890446</v>
          </cell>
          <cell r="T122">
            <v>170007.32643955329</v>
          </cell>
          <cell r="U122">
            <v>130027.60271739466</v>
          </cell>
          <cell r="V122">
            <v>133289.54082919587</v>
          </cell>
          <cell r="W122">
            <v>113184.91862929529</v>
          </cell>
          <cell r="X122">
            <v>142284.53802913293</v>
          </cell>
          <cell r="Y122">
            <v>90249.146606567199</v>
          </cell>
          <cell r="Z122">
            <v>79172.694782465056</v>
          </cell>
          <cell r="AA122">
            <v>76248.938792118613</v>
          </cell>
          <cell r="AB122">
            <v>59831.593175050017</v>
          </cell>
          <cell r="AC122">
            <v>23015.049980563639</v>
          </cell>
          <cell r="AD122">
            <v>23026.929389993409</v>
          </cell>
          <cell r="AE122">
            <v>23026.929389993409</v>
          </cell>
        </row>
        <row r="123">
          <cell r="A123" t="str">
            <v>Notariales</v>
          </cell>
          <cell r="C123">
            <v>3.5000000000000001E-3</v>
          </cell>
          <cell r="D123">
            <v>108924170</v>
          </cell>
          <cell r="E123">
            <v>381234.59500000003</v>
          </cell>
          <cell r="F123">
            <v>381234.59500000003</v>
          </cell>
          <cell r="AD123">
            <v>381234.59500000003</v>
          </cell>
        </row>
        <row r="124">
          <cell r="A124" t="str">
            <v>Prediales</v>
          </cell>
          <cell r="C124">
            <v>5.0000000000000001E-3</v>
          </cell>
          <cell r="D124">
            <v>108924170</v>
          </cell>
          <cell r="E124">
            <v>5446208.5</v>
          </cell>
          <cell r="F124">
            <v>5446208.4999999991</v>
          </cell>
          <cell r="AH124">
            <v>544620.85</v>
          </cell>
          <cell r="AT124">
            <v>544620.85</v>
          </cell>
          <cell r="BF124">
            <v>544620.85</v>
          </cell>
          <cell r="BR124">
            <v>544620.85</v>
          </cell>
        </row>
        <row r="125">
          <cell r="A125" t="str">
            <v>4*1000</v>
          </cell>
          <cell r="C125">
            <v>4.0000000000000001E-3</v>
          </cell>
          <cell r="D125">
            <v>108924170</v>
          </cell>
          <cell r="E125">
            <v>435696.68</v>
          </cell>
          <cell r="F125">
            <v>435696.68000000011</v>
          </cell>
          <cell r="G125">
            <v>6350.1686107088954</v>
          </cell>
          <cell r="H125">
            <v>6350.1686107088954</v>
          </cell>
          <cell r="I125">
            <v>6350.1686107088954</v>
          </cell>
          <cell r="J125">
            <v>6350.1686107088954</v>
          </cell>
          <cell r="K125">
            <v>6350.1686107088954</v>
          </cell>
          <cell r="L125">
            <v>6350.1686107088954</v>
          </cell>
          <cell r="M125">
            <v>6350.1686107088954</v>
          </cell>
          <cell r="N125">
            <v>9561.5620162825071</v>
          </cell>
          <cell r="O125">
            <v>10269.272135785928</v>
          </cell>
          <cell r="P125">
            <v>11021.214137758316</v>
          </cell>
          <cell r="Q125">
            <v>11823.28560652886</v>
          </cell>
          <cell r="R125">
            <v>12682.647894497302</v>
          </cell>
          <cell r="S125">
            <v>13608.114973847933</v>
          </cell>
          <cell r="T125">
            <v>14610.704309811115</v>
          </cell>
          <cell r="U125">
            <v>15704.438130861859</v>
          </cell>
          <cell r="V125">
            <v>16907.545334017679</v>
          </cell>
          <cell r="W125">
            <v>18244.331115301924</v>
          </cell>
          <cell r="X125">
            <v>19748.215119246695</v>
          </cell>
          <cell r="Y125">
            <v>21466.939695183581</v>
          </cell>
          <cell r="Z125">
            <v>23472.118367109942</v>
          </cell>
          <cell r="AA125">
            <v>25477.297039036308</v>
          </cell>
          <cell r="AB125">
            <v>27482.475710962673</v>
          </cell>
          <cell r="AC125">
            <v>29487.654382889035</v>
          </cell>
          <cell r="AD125">
            <v>31492.833054815401</v>
          </cell>
          <cell r="AE125">
            <v>34357.374014710207</v>
          </cell>
          <cell r="AF125">
            <v>12317.526127547668</v>
          </cell>
          <cell r="AG125">
            <v>10312.347455621304</v>
          </cell>
          <cell r="AH125">
            <v>8307.1687836949404</v>
          </cell>
          <cell r="AI125">
            <v>6301.9901117685749</v>
          </cell>
          <cell r="AJ125">
            <v>4296.8114398422103</v>
          </cell>
          <cell r="AK125">
            <v>2291.6327679158453</v>
          </cell>
          <cell r="AL125">
            <v>0</v>
          </cell>
        </row>
        <row r="126">
          <cell r="A126" t="str">
            <v>Dotación</v>
          </cell>
          <cell r="E126">
            <v>232566.88294315001</v>
          </cell>
          <cell r="F126">
            <v>232566.88294315001</v>
          </cell>
          <cell r="AB126">
            <v>58141.720735787501</v>
          </cell>
          <cell r="AC126">
            <v>58141.720735787501</v>
          </cell>
          <cell r="AD126">
            <v>58141.720735787501</v>
          </cell>
          <cell r="AE126">
            <v>58141.720735787501</v>
          </cell>
        </row>
        <row r="127">
          <cell r="A127" t="str">
            <v>Hipoteca</v>
          </cell>
          <cell r="C127">
            <v>1.7000000000000001E-2</v>
          </cell>
          <cell r="D127">
            <v>10794660</v>
          </cell>
          <cell r="E127">
            <v>183509.22</v>
          </cell>
          <cell r="F127">
            <v>183509.22</v>
          </cell>
          <cell r="L127">
            <v>183509.22</v>
          </cell>
        </row>
        <row r="128">
          <cell r="A128" t="str">
            <v>Comisión Inmobiliaria</v>
          </cell>
          <cell r="C128">
            <v>0.05</v>
          </cell>
          <cell r="D128">
            <v>91659689.055000022</v>
          </cell>
          <cell r="E128">
            <v>4582984.4527500011</v>
          </cell>
          <cell r="F128">
            <v>4582984.4527500002</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31860.319724999994</v>
          </cell>
          <cell r="AF128">
            <v>31860.319724999994</v>
          </cell>
          <cell r="AG128">
            <v>31860.319724999994</v>
          </cell>
          <cell r="AH128">
            <v>31860.319724999994</v>
          </cell>
          <cell r="AI128">
            <v>31860.319724999994</v>
          </cell>
          <cell r="AJ128">
            <v>31860.319724999994</v>
          </cell>
          <cell r="AK128">
            <v>31860.319724999994</v>
          </cell>
          <cell r="AL128">
            <v>31860.319724999994</v>
          </cell>
          <cell r="AM128">
            <v>31860.319724999994</v>
          </cell>
          <cell r="AN128">
            <v>31860.319724999994</v>
          </cell>
          <cell r="AO128">
            <v>31860.319724999994</v>
          </cell>
          <cell r="AP128">
            <v>31860.319724999994</v>
          </cell>
          <cell r="AQ128">
            <v>35128.04482499999</v>
          </cell>
          <cell r="AR128">
            <v>35128.04482499999</v>
          </cell>
          <cell r="AS128">
            <v>35128.04482499999</v>
          </cell>
          <cell r="AT128">
            <v>35128.04482499999</v>
          </cell>
          <cell r="AU128">
            <v>35128.04482499999</v>
          </cell>
          <cell r="AV128">
            <v>35128.04482499999</v>
          </cell>
          <cell r="AW128">
            <v>35128.04482499999</v>
          </cell>
          <cell r="AX128">
            <v>35128.04482499999</v>
          </cell>
          <cell r="AY128">
            <v>35128.04482499999</v>
          </cell>
          <cell r="AZ128">
            <v>35128.04482499999</v>
          </cell>
          <cell r="BA128">
            <v>35128.04482499999</v>
          </cell>
          <cell r="BB128">
            <v>35128.04482499999</v>
          </cell>
          <cell r="BC128">
            <v>37578.838649999991</v>
          </cell>
          <cell r="BD128">
            <v>37578.838649999991</v>
          </cell>
          <cell r="BE128">
            <v>37578.838649999991</v>
          </cell>
          <cell r="BF128">
            <v>37578.838649999991</v>
          </cell>
          <cell r="BG128">
            <v>37578.838649999991</v>
          </cell>
          <cell r="BH128">
            <v>37578.838649999991</v>
          </cell>
          <cell r="BI128">
            <v>37578.838649999991</v>
          </cell>
          <cell r="BJ128">
            <v>37578.838649999991</v>
          </cell>
          <cell r="BK128">
            <v>37578.838649999991</v>
          </cell>
          <cell r="BL128">
            <v>37578.838649999991</v>
          </cell>
          <cell r="BM128">
            <v>37578.838649999991</v>
          </cell>
          <cell r="BN128">
            <v>37578.838649999991</v>
          </cell>
          <cell r="BO128">
            <v>39621.166837500001</v>
          </cell>
          <cell r="BP128">
            <v>39621.166837500001</v>
          </cell>
          <cell r="BQ128">
            <v>39621.166837500001</v>
          </cell>
          <cell r="BR128">
            <v>39621.166837500001</v>
          </cell>
          <cell r="BS128">
            <v>39621.166837500001</v>
          </cell>
          <cell r="BT128">
            <v>39621.166837500001</v>
          </cell>
          <cell r="BU128">
            <v>39621.166837500001</v>
          </cell>
          <cell r="BV128">
            <v>39621.166837500001</v>
          </cell>
        </row>
        <row r="129">
          <cell r="A129" t="str">
            <v>Administración de Locales -No Ocupados</v>
          </cell>
          <cell r="B129">
            <v>12</v>
          </cell>
          <cell r="C129">
            <v>1</v>
          </cell>
          <cell r="D129">
            <v>21488.639999999999</v>
          </cell>
          <cell r="E129">
            <v>2011336.7039999957</v>
          </cell>
          <cell r="F129">
            <v>2011336.7039999957</v>
          </cell>
          <cell r="AE129">
            <v>56730.009600000019</v>
          </cell>
          <cell r="AF129">
            <v>56730.009600000019</v>
          </cell>
          <cell r="AG129">
            <v>56730.009600000019</v>
          </cell>
          <cell r="AH129">
            <v>56730.009600000019</v>
          </cell>
          <cell r="AI129">
            <v>56730.009600000019</v>
          </cell>
          <cell r="AJ129">
            <v>56730.009600000019</v>
          </cell>
          <cell r="AK129">
            <v>56730.009600000019</v>
          </cell>
          <cell r="AL129">
            <v>56730.009600000019</v>
          </cell>
          <cell r="AM129">
            <v>56730.009600000019</v>
          </cell>
          <cell r="AN129">
            <v>56730.009600000019</v>
          </cell>
          <cell r="AO129">
            <v>56730.009600000019</v>
          </cell>
          <cell r="AP129">
            <v>56730.009600000019</v>
          </cell>
          <cell r="AQ129">
            <v>36100.915200000032</v>
          </cell>
          <cell r="AR129">
            <v>36100.915200000032</v>
          </cell>
          <cell r="AS129">
            <v>36100.915200000032</v>
          </cell>
          <cell r="AT129">
            <v>36100.915200000032</v>
          </cell>
          <cell r="AU129">
            <v>36100.915200000032</v>
          </cell>
          <cell r="AV129">
            <v>36100.915200000032</v>
          </cell>
          <cell r="AW129">
            <v>36100.915200000032</v>
          </cell>
          <cell r="AX129">
            <v>36100.915200000032</v>
          </cell>
          <cell r="AY129">
            <v>36100.915200000032</v>
          </cell>
          <cell r="AZ129">
            <v>36100.915200000032</v>
          </cell>
          <cell r="BA129">
            <v>36100.915200000032</v>
          </cell>
          <cell r="BB129">
            <v>36100.915200000032</v>
          </cell>
          <cell r="BC129">
            <v>20629.094400000016</v>
          </cell>
          <cell r="BD129">
            <v>20629.094400000016</v>
          </cell>
          <cell r="BE129">
            <v>20629.094400000016</v>
          </cell>
          <cell r="BF129">
            <v>20629.094400000016</v>
          </cell>
          <cell r="BG129">
            <v>20629.094400000016</v>
          </cell>
          <cell r="BH129">
            <v>20629.094400000016</v>
          </cell>
          <cell r="BI129">
            <v>20629.094400000016</v>
          </cell>
          <cell r="BJ129">
            <v>20629.094400000016</v>
          </cell>
          <cell r="BK129">
            <v>20629.094400000016</v>
          </cell>
          <cell r="BL129">
            <v>20629.094400000016</v>
          </cell>
          <cell r="BM129">
            <v>20629.094400000016</v>
          </cell>
          <cell r="BN129">
            <v>20629.094400000016</v>
          </cell>
          <cell r="BO129">
            <v>7735.9104000000061</v>
          </cell>
          <cell r="BP129">
            <v>7735.9104000000061</v>
          </cell>
          <cell r="BQ129">
            <v>7735.9104000000061</v>
          </cell>
          <cell r="BR129">
            <v>7735.9104000000061</v>
          </cell>
          <cell r="BS129">
            <v>7735.9104000000061</v>
          </cell>
          <cell r="BT129">
            <v>7735.9104000000061</v>
          </cell>
          <cell r="BU129">
            <v>7735.9104000000061</v>
          </cell>
          <cell r="BV129">
            <v>7735.9104000000061</v>
          </cell>
        </row>
        <row r="130">
          <cell r="A130" t="str">
            <v>T O T A L  E G R E S O S</v>
          </cell>
          <cell r="E130">
            <v>93791106.443956241</v>
          </cell>
          <cell r="F130">
            <v>93791106.443956405</v>
          </cell>
          <cell r="G130">
            <v>97120.310277375553</v>
          </cell>
          <cell r="H130">
            <v>97120.310277375553</v>
          </cell>
          <cell r="I130">
            <v>97120.310277375553</v>
          </cell>
          <cell r="J130">
            <v>369430.73527737556</v>
          </cell>
          <cell r="K130">
            <v>97120.310277375553</v>
          </cell>
          <cell r="L130">
            <v>552939.95527737553</v>
          </cell>
          <cell r="M130">
            <v>1777446.2849091168</v>
          </cell>
          <cell r="N130">
            <v>5203043.3205553303</v>
          </cell>
          <cell r="O130">
            <v>2576450.7421356486</v>
          </cell>
          <cell r="P130">
            <v>3251073.4510983019</v>
          </cell>
          <cell r="Q130">
            <v>4201620.2800125359</v>
          </cell>
          <cell r="R130">
            <v>6430532.5538693992</v>
          </cell>
          <cell r="S130">
            <v>7861941.7855846286</v>
          </cell>
          <cell r="T130">
            <v>6421656.7414777493</v>
          </cell>
          <cell r="U130">
            <v>6368368.2211995032</v>
          </cell>
          <cell r="V130">
            <v>5598102.1382814031</v>
          </cell>
          <cell r="W130">
            <v>6680947.1971040256</v>
          </cell>
          <cell r="X130">
            <v>4766585.3079237947</v>
          </cell>
          <cell r="Y130">
            <v>4530089.4249319881</v>
          </cell>
          <cell r="Z130">
            <v>3943080.8110586</v>
          </cell>
          <cell r="AA130">
            <v>3303851.0651749456</v>
          </cell>
          <cell r="AB130">
            <v>1839327.1887967568</v>
          </cell>
          <cell r="AC130">
            <v>1687802.5079523376</v>
          </cell>
          <cell r="AD130">
            <v>2101179.3587503084</v>
          </cell>
          <cell r="AE130">
            <v>768616.56684769574</v>
          </cell>
          <cell r="AF130">
            <v>616268.46567320067</v>
          </cell>
          <cell r="AG130">
            <v>283665.56869383634</v>
          </cell>
          <cell r="AH130">
            <v>796203.55994301441</v>
          </cell>
          <cell r="AI130">
            <v>219499.85119219267</v>
          </cell>
          <cell r="AJ130">
            <v>187416.99244137085</v>
          </cell>
          <cell r="AK130">
            <v>155334.133690549</v>
          </cell>
          <cell r="AL130">
            <v>122964.82084373769</v>
          </cell>
          <cell r="AM130">
            <v>88590.329325000013</v>
          </cell>
          <cell r="AN130">
            <v>88590.329325000013</v>
          </cell>
          <cell r="AO130">
            <v>88590.329325000013</v>
          </cell>
          <cell r="AP130">
            <v>88590.329325000013</v>
          </cell>
          <cell r="AQ130">
            <v>71228.960025000022</v>
          </cell>
          <cell r="AR130">
            <v>71228.960025000022</v>
          </cell>
          <cell r="AS130">
            <v>71228.960025000022</v>
          </cell>
          <cell r="AT130">
            <v>615849.81002500001</v>
          </cell>
          <cell r="AU130">
            <v>71228.960025000022</v>
          </cell>
          <cell r="AV130">
            <v>71228.960025000022</v>
          </cell>
          <cell r="AW130">
            <v>71228.960025000022</v>
          </cell>
          <cell r="AX130">
            <v>71228.960025000022</v>
          </cell>
          <cell r="AY130">
            <v>71228.960025000022</v>
          </cell>
          <cell r="AZ130">
            <v>71228.960025000022</v>
          </cell>
          <cell r="BA130">
            <v>71228.960025000022</v>
          </cell>
          <cell r="BB130">
            <v>71228.960025000022</v>
          </cell>
          <cell r="BC130">
            <v>58207.933050000007</v>
          </cell>
          <cell r="BD130">
            <v>58207.933050000007</v>
          </cell>
          <cell r="BE130">
            <v>58207.933050000007</v>
          </cell>
          <cell r="BF130">
            <v>602828.78304999997</v>
          </cell>
          <cell r="BG130">
            <v>58207.933050000007</v>
          </cell>
          <cell r="BH130">
            <v>58207.933050000007</v>
          </cell>
          <cell r="BI130">
            <v>58207.933050000007</v>
          </cell>
          <cell r="BJ130">
            <v>58207.933050000007</v>
          </cell>
          <cell r="BK130">
            <v>58207.933050000007</v>
          </cell>
          <cell r="BL130">
            <v>58207.933050000007</v>
          </cell>
          <cell r="BM130">
            <v>58207.933050000007</v>
          </cell>
          <cell r="BN130">
            <v>58207.933050000007</v>
          </cell>
          <cell r="BO130">
            <v>47357.077237500009</v>
          </cell>
          <cell r="BP130">
            <v>47357.077237500009</v>
          </cell>
          <cell r="BQ130">
            <v>47357.077237500009</v>
          </cell>
          <cell r="BR130">
            <v>591977.92723750009</v>
          </cell>
          <cell r="BS130">
            <v>47357.077237500009</v>
          </cell>
          <cell r="BT130">
            <v>47357.077237500009</v>
          </cell>
          <cell r="BU130">
            <v>47357.077237500009</v>
          </cell>
          <cell r="BV130">
            <v>47357.077237500009</v>
          </cell>
        </row>
        <row r="132">
          <cell r="A132" t="str">
            <v>superávit Mensual</v>
          </cell>
          <cell r="E132">
            <v>122641219.34604372</v>
          </cell>
          <cell r="F132">
            <v>122641219.34604381</v>
          </cell>
          <cell r="G132">
            <v>-97120.310277375553</v>
          </cell>
          <cell r="H132">
            <v>-97120.310277375553</v>
          </cell>
          <cell r="I132">
            <v>-97120.310277375553</v>
          </cell>
          <cell r="J132">
            <v>-369430.73527737556</v>
          </cell>
          <cell r="K132">
            <v>-97120.310277375553</v>
          </cell>
          <cell r="L132">
            <v>-552939.95527737553</v>
          </cell>
          <cell r="M132">
            <v>3384714.7215943169</v>
          </cell>
          <cell r="N132">
            <v>-4690621.6187972659</v>
          </cell>
          <cell r="O132">
            <v>-2190919.2532104244</v>
          </cell>
          <cell r="P132">
            <v>-2855874.1364334328</v>
          </cell>
          <cell r="Q132">
            <v>-3892740.8380230679</v>
          </cell>
          <cell r="R132">
            <v>-6117934.7173646837</v>
          </cell>
          <cell r="S132">
            <v>-7545315.6883550603</v>
          </cell>
          <cell r="T132">
            <v>-6100636.1780028883</v>
          </cell>
          <cell r="U132">
            <v>-6042513.74485482</v>
          </cell>
          <cell r="V132">
            <v>-5266876.6476369165</v>
          </cell>
          <cell r="W132">
            <v>-6343679.3153722612</v>
          </cell>
          <cell r="X132">
            <v>-4422411.8363779979</v>
          </cell>
          <cell r="Y132">
            <v>-4177859.4319364876</v>
          </cell>
          <cell r="Z132">
            <v>-3582794.2966133952</v>
          </cell>
          <cell r="AA132">
            <v>-2935508.0292800367</v>
          </cell>
          <cell r="AB132">
            <v>-1462927.6314521437</v>
          </cell>
          <cell r="AC132">
            <v>-1303346.4291580203</v>
          </cell>
          <cell r="AD132">
            <v>-1718334.5842459318</v>
          </cell>
          <cell r="AE132">
            <v>-30220.262939411914</v>
          </cell>
          <cell r="AF132">
            <v>123148.33095204562</v>
          </cell>
          <cell r="AG132">
            <v>456771.72064837255</v>
          </cell>
          <cell r="AH132">
            <v>-54745.777883843053</v>
          </cell>
          <cell r="AI132">
            <v>522978.4235839413</v>
          </cell>
          <cell r="AJ132">
            <v>556081.77505172556</v>
          </cell>
          <cell r="AK132">
            <v>590796.4308094508</v>
          </cell>
          <cell r="AL132">
            <v>623165.74365626206</v>
          </cell>
          <cell r="AM132">
            <v>657540.23517499969</v>
          </cell>
          <cell r="AN132">
            <v>657540.23517499969</v>
          </cell>
          <cell r="AO132">
            <v>657540.23517499969</v>
          </cell>
          <cell r="AP132">
            <v>657540.23517499957</v>
          </cell>
          <cell r="AQ132">
            <v>740256.10647499969</v>
          </cell>
          <cell r="AR132">
            <v>740256.10647499969</v>
          </cell>
          <cell r="AS132">
            <v>740256.10647499969</v>
          </cell>
          <cell r="AT132">
            <v>195635.25647499971</v>
          </cell>
          <cell r="AU132">
            <v>740256.10647499969</v>
          </cell>
          <cell r="AV132">
            <v>740256.10647499969</v>
          </cell>
          <cell r="AW132">
            <v>740256.10647499969</v>
          </cell>
          <cell r="AX132">
            <v>740256.10647499969</v>
          </cell>
          <cell r="AY132">
            <v>740256.10647499969</v>
          </cell>
          <cell r="AZ132">
            <v>740256.10647499969</v>
          </cell>
          <cell r="BA132">
            <v>740256.10647499969</v>
          </cell>
          <cell r="BB132">
            <v>740256.10647499957</v>
          </cell>
          <cell r="BC132">
            <v>788677.48869999975</v>
          </cell>
          <cell r="BD132">
            <v>786408.23515833309</v>
          </cell>
          <cell r="BE132">
            <v>784138.98161666642</v>
          </cell>
          <cell r="BF132">
            <v>237248.87807499978</v>
          </cell>
          <cell r="BG132">
            <v>779600.47453333309</v>
          </cell>
          <cell r="BH132">
            <v>777331.22099166643</v>
          </cell>
          <cell r="BI132">
            <v>775061.96744999976</v>
          </cell>
          <cell r="BJ132">
            <v>775061.96744999976</v>
          </cell>
          <cell r="BK132">
            <v>775061.96744999976</v>
          </cell>
          <cell r="BL132">
            <v>775061.96744999976</v>
          </cell>
          <cell r="BM132">
            <v>775061.96744999976</v>
          </cell>
          <cell r="BN132">
            <v>775061.96744999976</v>
          </cell>
          <cell r="BO132">
            <v>819951.62638749985</v>
          </cell>
          <cell r="BP132">
            <v>818816.99961666646</v>
          </cell>
          <cell r="BQ132">
            <v>817682.37284583319</v>
          </cell>
          <cell r="BR132">
            <v>271926.89607499971</v>
          </cell>
          <cell r="BS132">
            <v>815413.11930416652</v>
          </cell>
          <cell r="BT132">
            <v>814278.49253333325</v>
          </cell>
          <cell r="BU132">
            <v>813143.86576249986</v>
          </cell>
          <cell r="BV132">
            <v>813143.86576249986</v>
          </cell>
        </row>
        <row r="133">
          <cell r="A133" t="str">
            <v>superávit Acumulado</v>
          </cell>
          <cell r="F133">
            <v>122641219.34604381</v>
          </cell>
          <cell r="G133">
            <v>-97120.310277375553</v>
          </cell>
          <cell r="H133">
            <v>-194240.62055475111</v>
          </cell>
          <cell r="I133">
            <v>-291360.93083212664</v>
          </cell>
          <cell r="J133">
            <v>-660791.6661095022</v>
          </cell>
          <cell r="K133">
            <v>-757911.97638687771</v>
          </cell>
          <cell r="L133">
            <v>-1310851.9316642531</v>
          </cell>
          <cell r="M133">
            <v>2073862.7899300638</v>
          </cell>
          <cell r="N133">
            <v>-2616758.8288672022</v>
          </cell>
          <cell r="O133">
            <v>-4807678.0820776261</v>
          </cell>
          <cell r="P133">
            <v>-7663552.2185110589</v>
          </cell>
          <cell r="Q133">
            <v>-11556293.056534126</v>
          </cell>
          <cell r="R133">
            <v>-17674227.77389881</v>
          </cell>
          <cell r="S133">
            <v>-25219543.462253869</v>
          </cell>
          <cell r="T133">
            <v>-31320179.640256755</v>
          </cell>
          <cell r="U133">
            <v>-37362693.385111578</v>
          </cell>
          <cell r="V133">
            <v>-42629570.032748491</v>
          </cell>
          <cell r="W133">
            <v>-48973249.348120749</v>
          </cell>
          <cell r="X133">
            <v>-53395661.18449875</v>
          </cell>
          <cell r="Y133">
            <v>-57573520.616435237</v>
          </cell>
          <cell r="Z133">
            <v>-61156314.913048632</v>
          </cell>
          <cell r="AA133">
            <v>-64091822.942328669</v>
          </cell>
          <cell r="AB133">
            <v>-65554750.573780812</v>
          </cell>
          <cell r="AC133">
            <v>-66858097.002938829</v>
          </cell>
          <cell r="AD133">
            <v>-68576431.587184757</v>
          </cell>
          <cell r="AE133">
            <v>-68606651.850124165</v>
          </cell>
          <cell r="AF133">
            <v>-68483503.519172117</v>
          </cell>
          <cell r="AG133">
            <v>-68026731.798523739</v>
          </cell>
          <cell r="AH133">
            <v>-68081477.576407582</v>
          </cell>
          <cell r="AI133">
            <v>-67558499.152823642</v>
          </cell>
          <cell r="AJ133">
            <v>-67002417.377771914</v>
          </cell>
          <cell r="AK133">
            <v>-66411620.946962461</v>
          </cell>
          <cell r="AL133">
            <v>-65788455.203306198</v>
          </cell>
          <cell r="AM133">
            <v>-65130914.968131199</v>
          </cell>
          <cell r="AN133">
            <v>-64473374.732956201</v>
          </cell>
          <cell r="AO133">
            <v>-63815834.497781202</v>
          </cell>
          <cell r="AP133">
            <v>-63158294.262606204</v>
          </cell>
          <cell r="AQ133">
            <v>-62418038.1561312</v>
          </cell>
          <cell r="AR133">
            <v>-61677782.049656197</v>
          </cell>
          <cell r="AS133">
            <v>-60937525.943181194</v>
          </cell>
          <cell r="AT133">
            <v>-60741890.686706193</v>
          </cell>
          <cell r="AU133">
            <v>-60001634.58023119</v>
          </cell>
          <cell r="AV133">
            <v>-59261378.473756187</v>
          </cell>
          <cell r="AW133">
            <v>-58521122.367281184</v>
          </cell>
          <cell r="AX133">
            <v>-57780866.260806181</v>
          </cell>
          <cell r="AY133">
            <v>-57040610.154331177</v>
          </cell>
          <cell r="AZ133">
            <v>-56300354.047856174</v>
          </cell>
          <cell r="BA133">
            <v>-55560097.941381171</v>
          </cell>
          <cell r="BB133">
            <v>-54819841.834906168</v>
          </cell>
          <cell r="BC133">
            <v>-54031164.346206166</v>
          </cell>
          <cell r="BD133">
            <v>-53244756.111047834</v>
          </cell>
          <cell r="BE133">
            <v>-52460617.129431166</v>
          </cell>
          <cell r="BF133">
            <v>-52223368.25135617</v>
          </cell>
          <cell r="BG133">
            <v>-51443767.776822835</v>
          </cell>
          <cell r="BH133">
            <v>-50666436.555831172</v>
          </cell>
          <cell r="BI133">
            <v>-49891374.588381171</v>
          </cell>
          <cell r="BJ133">
            <v>-49116312.620931171</v>
          </cell>
          <cell r="BK133">
            <v>-48341250.653481171</v>
          </cell>
          <cell r="BL133">
            <v>-47566188.68603117</v>
          </cell>
          <cell r="BM133">
            <v>-46791126.71858117</v>
          </cell>
          <cell r="BN133">
            <v>-46016064.751131169</v>
          </cell>
          <cell r="BO133">
            <v>-45196113.12474367</v>
          </cell>
          <cell r="BP133">
            <v>-44377296.125127003</v>
          </cell>
          <cell r="BQ133">
            <v>-43559613.752281167</v>
          </cell>
          <cell r="BR133">
            <v>-43287686.856206164</v>
          </cell>
          <cell r="BS133">
            <v>-42472273.736901999</v>
          </cell>
          <cell r="BT133">
            <v>-41657995.244368665</v>
          </cell>
          <cell r="BU133">
            <v>-40844851.378606163</v>
          </cell>
          <cell r="BV133">
            <v>-40031707.512843661</v>
          </cell>
        </row>
        <row r="135">
          <cell r="A135" t="str">
            <v xml:space="preserve">Desembolsos Entidades financieras </v>
          </cell>
          <cell r="C135">
            <v>0.6</v>
          </cell>
          <cell r="D135">
            <v>108924170</v>
          </cell>
          <cell r="E135">
            <v>65354502</v>
          </cell>
          <cell r="F135">
            <v>65354502</v>
          </cell>
          <cell r="M135">
            <v>683508.49897153652</v>
          </cell>
          <cell r="N135">
            <v>4278212.6606215257</v>
          </cell>
          <cell r="O135">
            <v>4314906.2933667637</v>
          </cell>
          <cell r="P135">
            <v>3792493.5715267584</v>
          </cell>
          <cell r="Q135">
            <v>3814744.1582405404</v>
          </cell>
          <cell r="R135">
            <v>3837017.8752828501</v>
          </cell>
          <cell r="S135">
            <v>3907922.4017910003</v>
          </cell>
          <cell r="T135">
            <v>3934505.9852239355</v>
          </cell>
          <cell r="U135">
            <v>3961401.5117095462</v>
          </cell>
          <cell r="V135">
            <v>3988619.7711543133</v>
          </cell>
          <cell r="W135">
            <v>4016167.5295878695</v>
          </cell>
          <cell r="X135">
            <v>4044041.9330654698</v>
          </cell>
          <cell r="Y135">
            <v>4517371.4553587716</v>
          </cell>
          <cell r="Z135">
            <v>4103330.07389729</v>
          </cell>
          <cell r="AA135">
            <v>4136246.6443284648</v>
          </cell>
          <cell r="AB135">
            <v>4227858.7230932042</v>
          </cell>
          <cell r="AC135">
            <v>3796152.9127801657</v>
          </cell>
        </row>
        <row r="136">
          <cell r="A136" t="str">
            <v>Amortización deuda</v>
          </cell>
          <cell r="C136">
            <v>0</v>
          </cell>
          <cell r="E136">
            <v>65354502</v>
          </cell>
          <cell r="F136">
            <v>65354502.000000127</v>
          </cell>
          <cell r="AE136">
            <v>544620.85</v>
          </cell>
          <cell r="AF136">
            <v>544620.85</v>
          </cell>
          <cell r="AG136">
            <v>544620.85</v>
          </cell>
          <cell r="AH136">
            <v>544620.85</v>
          </cell>
          <cell r="AI136">
            <v>544620.85</v>
          </cell>
          <cell r="AJ136">
            <v>544620.85</v>
          </cell>
          <cell r="AK136">
            <v>544620.85</v>
          </cell>
          <cell r="AL136">
            <v>544620.85</v>
          </cell>
          <cell r="AM136">
            <v>544620.85</v>
          </cell>
          <cell r="AN136">
            <v>544620.85</v>
          </cell>
          <cell r="AO136">
            <v>544620.85</v>
          </cell>
          <cell r="AP136">
            <v>544620.85</v>
          </cell>
          <cell r="AQ136">
            <v>544620.85</v>
          </cell>
          <cell r="AR136">
            <v>544620.85</v>
          </cell>
          <cell r="AS136">
            <v>544620.85</v>
          </cell>
          <cell r="AT136">
            <v>544620.85</v>
          </cell>
          <cell r="AU136">
            <v>544620.85</v>
          </cell>
          <cell r="AV136">
            <v>544620.85</v>
          </cell>
          <cell r="AW136">
            <v>544620.85</v>
          </cell>
          <cell r="AX136">
            <v>544620.85</v>
          </cell>
          <cell r="AY136">
            <v>544620.85</v>
          </cell>
          <cell r="AZ136">
            <v>544620.85</v>
          </cell>
          <cell r="BA136">
            <v>544620.85</v>
          </cell>
          <cell r="BB136">
            <v>544620.85</v>
          </cell>
          <cell r="BC136">
            <v>544620.85</v>
          </cell>
          <cell r="BD136">
            <v>544620.85</v>
          </cell>
          <cell r="BE136">
            <v>544620.85</v>
          </cell>
          <cell r="BF136">
            <v>544620.85</v>
          </cell>
          <cell r="BG136">
            <v>544620.85</v>
          </cell>
          <cell r="BH136">
            <v>544620.85</v>
          </cell>
          <cell r="BI136">
            <v>544620.85</v>
          </cell>
          <cell r="BJ136">
            <v>544620.85</v>
          </cell>
          <cell r="BK136">
            <v>544620.85</v>
          </cell>
          <cell r="BL136">
            <v>544620.85</v>
          </cell>
          <cell r="BM136">
            <v>544620.85</v>
          </cell>
          <cell r="BN136">
            <v>544620.85</v>
          </cell>
          <cell r="BO136">
            <v>544620.85</v>
          </cell>
          <cell r="BP136">
            <v>544620.85</v>
          </cell>
          <cell r="BQ136">
            <v>544620.85</v>
          </cell>
          <cell r="BR136">
            <v>544620.85</v>
          </cell>
          <cell r="BS136">
            <v>544620.85</v>
          </cell>
          <cell r="BT136">
            <v>544620.85</v>
          </cell>
          <cell r="BU136">
            <v>544620.85</v>
          </cell>
          <cell r="BV136">
            <v>544620.85</v>
          </cell>
        </row>
        <row r="137">
          <cell r="A137" t="str">
            <v>Saldo deuda</v>
          </cell>
          <cell r="E137">
            <v>65354502</v>
          </cell>
          <cell r="F137">
            <v>-1.2456439435482025E-7</v>
          </cell>
          <cell r="G137">
            <v>0</v>
          </cell>
          <cell r="H137">
            <v>0</v>
          </cell>
          <cell r="I137">
            <v>0</v>
          </cell>
          <cell r="J137">
            <v>0</v>
          </cell>
          <cell r="K137">
            <v>0</v>
          </cell>
          <cell r="L137">
            <v>0</v>
          </cell>
          <cell r="M137">
            <v>683508.49897153652</v>
          </cell>
          <cell r="N137">
            <v>4961721.1595930625</v>
          </cell>
          <cell r="O137">
            <v>9276627.4529598262</v>
          </cell>
          <cell r="P137">
            <v>13069121.024486585</v>
          </cell>
          <cell r="Q137">
            <v>16883865.182727125</v>
          </cell>
          <cell r="R137">
            <v>20720883.058009975</v>
          </cell>
          <cell r="S137">
            <v>24628805.459800974</v>
          </cell>
          <cell r="T137">
            <v>28563311.445024908</v>
          </cell>
          <cell r="U137">
            <v>32524712.956734452</v>
          </cell>
          <cell r="V137">
            <v>36513332.727888763</v>
          </cell>
          <cell r="W137">
            <v>40529500.257476635</v>
          </cell>
          <cell r="X137">
            <v>44573542.190542102</v>
          </cell>
          <cell r="Y137">
            <v>49090913.645900875</v>
          </cell>
          <cell r="Z137">
            <v>53194243.719798163</v>
          </cell>
          <cell r="AA137">
            <v>57330490.36412663</v>
          </cell>
          <cell r="AB137">
            <v>61558349.087219834</v>
          </cell>
          <cell r="AC137">
            <v>65354502</v>
          </cell>
          <cell r="AD137">
            <v>65354502</v>
          </cell>
          <cell r="AE137">
            <v>64809881.149999999</v>
          </cell>
          <cell r="AF137">
            <v>64265260.299999997</v>
          </cell>
          <cell r="AG137">
            <v>63720639.449999996</v>
          </cell>
          <cell r="AH137">
            <v>63176018.599999994</v>
          </cell>
          <cell r="AI137">
            <v>62631397.749999993</v>
          </cell>
          <cell r="AJ137">
            <v>62086776.899999991</v>
          </cell>
          <cell r="AK137">
            <v>61542156.04999999</v>
          </cell>
          <cell r="AL137">
            <v>60997535.199999988</v>
          </cell>
          <cell r="AM137">
            <v>60452914.349999987</v>
          </cell>
          <cell r="AN137">
            <v>59908293.499999985</v>
          </cell>
          <cell r="AO137">
            <v>59363672.649999984</v>
          </cell>
          <cell r="AP137">
            <v>58819051.799999982</v>
          </cell>
          <cell r="AQ137">
            <v>58274430.949999981</v>
          </cell>
          <cell r="AR137">
            <v>57729810.099999979</v>
          </cell>
          <cell r="AS137">
            <v>57185189.249999978</v>
          </cell>
          <cell r="AT137">
            <v>56640568.399999976</v>
          </cell>
          <cell r="AU137">
            <v>56095947.549999975</v>
          </cell>
          <cell r="AV137">
            <v>55551326.699999973</v>
          </cell>
          <cell r="AW137">
            <v>55006705.849999972</v>
          </cell>
          <cell r="AX137">
            <v>54462084.99999997</v>
          </cell>
          <cell r="AY137">
            <v>53917464.149999969</v>
          </cell>
          <cell r="AZ137">
            <v>53372843.299999967</v>
          </cell>
          <cell r="BA137">
            <v>52828222.449999966</v>
          </cell>
          <cell r="BB137">
            <v>52283601.599999964</v>
          </cell>
          <cell r="BC137">
            <v>51738980.749999963</v>
          </cell>
          <cell r="BD137">
            <v>51194359.899999961</v>
          </cell>
          <cell r="BE137">
            <v>50649739.04999996</v>
          </cell>
          <cell r="BF137">
            <v>50105118.199999958</v>
          </cell>
          <cell r="BG137">
            <v>49560497.349999957</v>
          </cell>
          <cell r="BH137">
            <v>49015876.499999955</v>
          </cell>
          <cell r="BI137">
            <v>48471255.649999954</v>
          </cell>
          <cell r="BJ137">
            <v>47926634.799999952</v>
          </cell>
          <cell r="BK137">
            <v>47382013.949999951</v>
          </cell>
          <cell r="BL137">
            <v>46837393.099999949</v>
          </cell>
          <cell r="BM137">
            <v>46292772.249999948</v>
          </cell>
          <cell r="BN137">
            <v>45748151.399999946</v>
          </cell>
          <cell r="BO137">
            <v>45203530.549999945</v>
          </cell>
          <cell r="BP137">
            <v>44658909.699999943</v>
          </cell>
          <cell r="BQ137">
            <v>44114288.849999942</v>
          </cell>
          <cell r="BR137">
            <v>43569667.99999994</v>
          </cell>
          <cell r="BS137">
            <v>43025047.149999939</v>
          </cell>
          <cell r="BT137">
            <v>42480426.299999937</v>
          </cell>
          <cell r="BU137">
            <v>41935805.449999936</v>
          </cell>
          <cell r="BV137">
            <v>41391184.599999934</v>
          </cell>
        </row>
        <row r="138">
          <cell r="A138" t="str">
            <v xml:space="preserve">Intereses </v>
          </cell>
          <cell r="B138">
            <v>7.4999999999999997E-2</v>
          </cell>
          <cell r="C138">
            <v>6.0449190242917172E-3</v>
          </cell>
          <cell r="E138">
            <v>27283166.5472924</v>
          </cell>
          <cell r="F138">
            <v>27283166.5472924</v>
          </cell>
          <cell r="G138" t="str">
            <v>0</v>
          </cell>
          <cell r="H138" t="str">
            <v>0</v>
          </cell>
          <cell r="I138" t="str">
            <v>0</v>
          </cell>
          <cell r="J138" t="str">
            <v>0</v>
          </cell>
          <cell r="K138" t="str">
            <v>0</v>
          </cell>
          <cell r="L138" t="str">
            <v>0</v>
          </cell>
          <cell r="M138">
            <v>4131.7535286981165</v>
          </cell>
          <cell r="N138">
            <v>29993.202630854863</v>
          </cell>
          <cell r="O138">
            <v>56076.461771663671</v>
          </cell>
          <cell r="P138">
            <v>79001.778311689806</v>
          </cell>
          <cell r="Q138">
            <v>102061.59784664375</v>
          </cell>
          <cell r="R138">
            <v>125256.06019748843</v>
          </cell>
          <cell r="S138">
            <v>148879.13466953061</v>
          </cell>
          <cell r="T138">
            <v>172662.9047508004</v>
          </cell>
          <cell r="U138">
            <v>196609.25611179139</v>
          </cell>
          <cell r="V138">
            <v>220720.13964710815</v>
          </cell>
          <cell r="W138">
            <v>244997.54715145656</v>
          </cell>
          <cell r="X138">
            <v>269443.45316767745</v>
          </cell>
          <cell r="Y138">
            <v>296750.59781796805</v>
          </cell>
          <cell r="Z138">
            <v>321554.89584461809</v>
          </cell>
          <cell r="AA138">
            <v>346558.17187408207</v>
          </cell>
          <cell r="AB138">
            <v>372115.23550132586</v>
          </cell>
          <cell r="AC138">
            <v>395062.67246291105</v>
          </cell>
          <cell r="AD138">
            <v>395062.67246291105</v>
          </cell>
          <cell r="AE138">
            <v>391770.48352572013</v>
          </cell>
          <cell r="AF138">
            <v>388478.29458852921</v>
          </cell>
          <cell r="AG138">
            <v>385186.10565133829</v>
          </cell>
          <cell r="AH138">
            <v>381893.91671414732</v>
          </cell>
          <cell r="AI138">
            <v>378601.7277769564</v>
          </cell>
          <cell r="AJ138">
            <v>375309.53883976548</v>
          </cell>
          <cell r="AK138">
            <v>372017.34990257456</v>
          </cell>
          <cell r="AL138">
            <v>368725.16096538358</v>
          </cell>
          <cell r="AM138">
            <v>365432.97202819266</v>
          </cell>
          <cell r="AN138">
            <v>362140.78309100174</v>
          </cell>
          <cell r="AO138">
            <v>358848.59415381082</v>
          </cell>
          <cell r="AP138">
            <v>355556.40521661984</v>
          </cell>
          <cell r="AQ138">
            <v>352264.21627942892</v>
          </cell>
          <cell r="AR138">
            <v>348972.027342238</v>
          </cell>
          <cell r="AS138">
            <v>345679.83840504708</v>
          </cell>
          <cell r="AT138">
            <v>342387.6494678561</v>
          </cell>
          <cell r="AU138">
            <v>339095.46053066518</v>
          </cell>
          <cell r="AV138">
            <v>335803.27159347426</v>
          </cell>
          <cell r="AW138">
            <v>332511.08265628334</v>
          </cell>
          <cell r="AX138">
            <v>329218.89371909236</v>
          </cell>
          <cell r="AY138">
            <v>325926.70478190144</v>
          </cell>
          <cell r="AZ138">
            <v>322634.51584471052</v>
          </cell>
          <cell r="BA138">
            <v>319342.3269075196</v>
          </cell>
          <cell r="BB138">
            <v>316050.13797032862</v>
          </cell>
          <cell r="BC138">
            <v>312757.9490331377</v>
          </cell>
          <cell r="BD138">
            <v>309465.76009594678</v>
          </cell>
          <cell r="BE138">
            <v>306173.57115875586</v>
          </cell>
          <cell r="BF138">
            <v>302881.38222156488</v>
          </cell>
          <cell r="BG138">
            <v>299589.19328437396</v>
          </cell>
          <cell r="BH138">
            <v>296297.00434718304</v>
          </cell>
          <cell r="BI138">
            <v>293004.81540999212</v>
          </cell>
          <cell r="BJ138">
            <v>289712.62647280114</v>
          </cell>
          <cell r="BK138">
            <v>286420.43753561022</v>
          </cell>
          <cell r="BL138">
            <v>283128.2485984193</v>
          </cell>
          <cell r="BM138">
            <v>279836.05966122838</v>
          </cell>
          <cell r="BN138">
            <v>276543.87072403741</v>
          </cell>
          <cell r="BO138">
            <v>273251.68178684649</v>
          </cell>
          <cell r="BP138">
            <v>269959.49284965557</v>
          </cell>
          <cell r="BQ138">
            <v>266667.30391246465</v>
          </cell>
          <cell r="BR138">
            <v>263375.11497527367</v>
          </cell>
          <cell r="BS138">
            <v>260082.92603808275</v>
          </cell>
          <cell r="BT138">
            <v>256790.73710089183</v>
          </cell>
          <cell r="BU138">
            <v>253498.54816370088</v>
          </cell>
          <cell r="BV138">
            <v>250206.35922650996</v>
          </cell>
        </row>
        <row r="139">
          <cell r="C139" t="str">
            <v>El modelo esta desactualizado, este renglon</v>
          </cell>
        </row>
        <row r="140">
          <cell r="A140" t="str">
            <v>Devolución de DIC - Durante 4 años</v>
          </cell>
          <cell r="B140">
            <v>0</v>
          </cell>
          <cell r="C140" t="str">
            <v>sirve para ver como se devuelven los DICS</v>
          </cell>
          <cell r="D140">
            <v>48</v>
          </cell>
          <cell r="E140">
            <v>15848466.734999998</v>
          </cell>
          <cell r="F140">
            <v>13397672.910000017</v>
          </cell>
          <cell r="AE140">
            <v>238271.62187499998</v>
          </cell>
          <cell r="AF140">
            <v>238271.62187499998</v>
          </cell>
          <cell r="AG140">
            <v>238271.62187499998</v>
          </cell>
          <cell r="AH140">
            <v>238271.62187499998</v>
          </cell>
          <cell r="AI140">
            <v>238271.62187499998</v>
          </cell>
          <cell r="AJ140">
            <v>238271.62187499998</v>
          </cell>
          <cell r="AK140">
            <v>238271.62187499998</v>
          </cell>
          <cell r="AL140">
            <v>238271.62187499998</v>
          </cell>
          <cell r="AM140">
            <v>238271.62187499998</v>
          </cell>
          <cell r="AN140">
            <v>238271.62187499998</v>
          </cell>
          <cell r="AO140">
            <v>238271.62187499998</v>
          </cell>
          <cell r="AP140">
            <v>238271.62187499998</v>
          </cell>
          <cell r="AQ140">
            <v>238271.62187499998</v>
          </cell>
          <cell r="AR140">
            <v>238271.62187499998</v>
          </cell>
          <cell r="AS140">
            <v>238271.62187499998</v>
          </cell>
          <cell r="AT140">
            <v>238271.62187499998</v>
          </cell>
          <cell r="AU140">
            <v>238271.62187499998</v>
          </cell>
          <cell r="AV140">
            <v>238271.62187499998</v>
          </cell>
          <cell r="AW140">
            <v>238271.62187499998</v>
          </cell>
          <cell r="AX140">
            <v>238271.62187499998</v>
          </cell>
          <cell r="AY140">
            <v>238271.62187499998</v>
          </cell>
          <cell r="AZ140">
            <v>238271.62187499998</v>
          </cell>
          <cell r="BA140">
            <v>238271.62187499998</v>
          </cell>
          <cell r="BB140">
            <v>238271.62187499998</v>
          </cell>
          <cell r="BC140">
            <v>255291.02343749997</v>
          </cell>
          <cell r="BD140">
            <v>255291.02343749997</v>
          </cell>
          <cell r="BE140">
            <v>255291.02343749997</v>
          </cell>
          <cell r="BF140">
            <v>255291.02343749997</v>
          </cell>
          <cell r="BG140">
            <v>255291.02343749997</v>
          </cell>
          <cell r="BH140">
            <v>255291.02343749997</v>
          </cell>
          <cell r="BI140">
            <v>255291.02343749997</v>
          </cell>
          <cell r="BJ140">
            <v>255291.02343749997</v>
          </cell>
          <cell r="BK140">
            <v>255291.02343749997</v>
          </cell>
          <cell r="BL140">
            <v>255291.02343749997</v>
          </cell>
          <cell r="BM140">
            <v>255291.02343749997</v>
          </cell>
          <cell r="BN140">
            <v>255291.02343749997</v>
          </cell>
          <cell r="BO140">
            <v>272310.42499999999</v>
          </cell>
          <cell r="BP140">
            <v>272310.42499999999</v>
          </cell>
          <cell r="BQ140">
            <v>272310.42499999999</v>
          </cell>
          <cell r="BR140">
            <v>272310.42499999999</v>
          </cell>
          <cell r="BS140">
            <v>272310.42499999999</v>
          </cell>
          <cell r="BT140">
            <v>272310.42499999999</v>
          </cell>
          <cell r="BU140">
            <v>272310.42499999999</v>
          </cell>
          <cell r="BV140">
            <v>272310.42499999999</v>
          </cell>
        </row>
        <row r="141">
          <cell r="A141" t="str">
            <v>Superávit Mensual</v>
          </cell>
          <cell r="E141">
            <v>79509586.06375131</v>
          </cell>
          <cell r="F141">
            <v>81960379.888751298</v>
          </cell>
          <cell r="G141">
            <v>-97120.310277375553</v>
          </cell>
          <cell r="H141">
            <v>-97120.310277375553</v>
          </cell>
          <cell r="I141">
            <v>-97120.310277375553</v>
          </cell>
          <cell r="J141">
            <v>-369430.73527737556</v>
          </cell>
          <cell r="K141">
            <v>-97120.310277375553</v>
          </cell>
          <cell r="L141">
            <v>-552939.95527737553</v>
          </cell>
          <cell r="M141">
            <v>4064091.4670371553</v>
          </cell>
          <cell r="N141">
            <v>-442402.16080659506</v>
          </cell>
          <cell r="O141">
            <v>2067910.5783846756</v>
          </cell>
          <cell r="P141">
            <v>857617.65678163571</v>
          </cell>
          <cell r="Q141">
            <v>-180058.27762917127</v>
          </cell>
          <cell r="R141">
            <v>-2406172.902279322</v>
          </cell>
          <cell r="S141">
            <v>-3786272.4212335907</v>
          </cell>
          <cell r="T141">
            <v>-2338793.0975297531</v>
          </cell>
          <cell r="U141">
            <v>-2277721.4892570651</v>
          </cell>
          <cell r="V141">
            <v>-1498977.0161297112</v>
          </cell>
          <cell r="W141">
            <v>-2572509.3329358483</v>
          </cell>
          <cell r="X141">
            <v>-647813.35648020543</v>
          </cell>
          <cell r="Y141">
            <v>42761.425604315998</v>
          </cell>
          <cell r="Z141">
            <v>198980.88143927674</v>
          </cell>
          <cell r="AA141">
            <v>854180.443174346</v>
          </cell>
          <cell r="AB141">
            <v>2392815.8561397349</v>
          </cell>
          <cell r="AC141">
            <v>2097743.8111592345</v>
          </cell>
          <cell r="AD141">
            <v>-2113397.2567088427</v>
          </cell>
          <cell r="AE141">
            <v>-1204883.2183401319</v>
          </cell>
          <cell r="AF141">
            <v>-1048222.4355114836</v>
          </cell>
          <cell r="AG141">
            <v>-711306.85687796574</v>
          </cell>
          <cell r="AH141">
            <v>-1219532.1664729903</v>
          </cell>
          <cell r="AI141">
            <v>-638515.77606801502</v>
          </cell>
          <cell r="AJ141">
            <v>-602120.23566303984</v>
          </cell>
          <cell r="AK141">
            <v>-564113.39096812368</v>
          </cell>
          <cell r="AL141">
            <v>-528451.88918412151</v>
          </cell>
          <cell r="AM141">
            <v>-490785.20872819296</v>
          </cell>
          <cell r="AN141">
            <v>-487493.01979100204</v>
          </cell>
          <cell r="AO141">
            <v>-484200.83085381112</v>
          </cell>
          <cell r="AP141">
            <v>-480908.6419166202</v>
          </cell>
          <cell r="AQ141">
            <v>-394900.58167942916</v>
          </cell>
          <cell r="AR141">
            <v>-391608.39274223824</v>
          </cell>
          <cell r="AS141">
            <v>-388316.20380504732</v>
          </cell>
          <cell r="AT141">
            <v>-929644.86486785626</v>
          </cell>
          <cell r="AU141">
            <v>-381731.82593066548</v>
          </cell>
          <cell r="AV141">
            <v>-378439.63699347456</v>
          </cell>
          <cell r="AW141">
            <v>-375147.44805628364</v>
          </cell>
          <cell r="AX141">
            <v>-371855.2591190926</v>
          </cell>
          <cell r="AY141">
            <v>-368563.07018190168</v>
          </cell>
          <cell r="AZ141">
            <v>-365270.88124471076</v>
          </cell>
          <cell r="BA141">
            <v>-361978.69230751984</v>
          </cell>
          <cell r="BB141">
            <v>-358686.50337032904</v>
          </cell>
          <cell r="BC141">
            <v>-323992.33377063787</v>
          </cell>
          <cell r="BD141">
            <v>-322969.39837511361</v>
          </cell>
          <cell r="BE141">
            <v>-321946.46297958936</v>
          </cell>
          <cell r="BF141">
            <v>-865544.37758406508</v>
          </cell>
          <cell r="BG141">
            <v>-319900.59218854085</v>
          </cell>
          <cell r="BH141">
            <v>-318877.65679301659</v>
          </cell>
          <cell r="BI141">
            <v>-317854.72139749234</v>
          </cell>
          <cell r="BJ141">
            <v>-314562.5324603013</v>
          </cell>
          <cell r="BK141">
            <v>-311270.34352311038</v>
          </cell>
          <cell r="BL141">
            <v>-307978.15458591946</v>
          </cell>
          <cell r="BM141">
            <v>-304685.96564872854</v>
          </cell>
          <cell r="BN141">
            <v>-301393.77671153762</v>
          </cell>
          <cell r="BO141">
            <v>-270231.3303993466</v>
          </cell>
          <cell r="BP141">
            <v>-268073.76823298907</v>
          </cell>
          <cell r="BQ141">
            <v>-265916.20606663142</v>
          </cell>
          <cell r="BR141">
            <v>-808379.49390027393</v>
          </cell>
          <cell r="BS141">
            <v>-261601.08173391619</v>
          </cell>
          <cell r="BT141">
            <v>-259443.51956755854</v>
          </cell>
          <cell r="BU141">
            <v>-257285.95740120098</v>
          </cell>
          <cell r="BV141">
            <v>-253993.76846401006</v>
          </cell>
        </row>
        <row r="142">
          <cell r="A142" t="str">
            <v>Superávit Acumulado</v>
          </cell>
          <cell r="F142">
            <v>81960379.888751373</v>
          </cell>
          <cell r="G142">
            <v>-97120.310277375553</v>
          </cell>
          <cell r="H142">
            <v>-194240.62055475111</v>
          </cell>
          <cell r="I142">
            <v>-291360.93083212664</v>
          </cell>
          <cell r="J142">
            <v>-660791.6661095022</v>
          </cell>
          <cell r="K142">
            <v>-757911.97638687771</v>
          </cell>
          <cell r="L142">
            <v>-1310851.9316642531</v>
          </cell>
          <cell r="M142">
            <v>2753239.5353729022</v>
          </cell>
          <cell r="N142">
            <v>2310837.3745663073</v>
          </cell>
          <cell r="O142">
            <v>4378747.9529509824</v>
          </cell>
          <cell r="P142">
            <v>5236365.6097326186</v>
          </cell>
          <cell r="Q142">
            <v>5056307.3321034471</v>
          </cell>
          <cell r="R142">
            <v>2650134.429824125</v>
          </cell>
          <cell r="S142">
            <v>-1136137.9914094657</v>
          </cell>
          <cell r="T142">
            <v>-3474931.0889392188</v>
          </cell>
          <cell r="U142">
            <v>-5752652.5781962834</v>
          </cell>
          <cell r="V142">
            <v>-7251629.5943259951</v>
          </cell>
          <cell r="W142">
            <v>-9824138.9272618443</v>
          </cell>
          <cell r="X142">
            <v>-10471952.28374205</v>
          </cell>
          <cell r="Y142">
            <v>-10429190.858137734</v>
          </cell>
          <cell r="Z142">
            <v>-10230209.976698458</v>
          </cell>
          <cell r="AA142">
            <v>-9376029.5335241128</v>
          </cell>
          <cell r="AB142">
            <v>-6983213.6773843784</v>
          </cell>
          <cell r="AC142">
            <v>-4885469.8662251439</v>
          </cell>
          <cell r="AD142">
            <v>-6998867.1229339866</v>
          </cell>
          <cell r="AE142">
            <v>-8203750.3412741181</v>
          </cell>
          <cell r="AF142">
            <v>-9251972.7767856009</v>
          </cell>
          <cell r="AG142">
            <v>-9963279.6336635668</v>
          </cell>
          <cell r="AH142">
            <v>-11182811.800136557</v>
          </cell>
          <cell r="AI142">
            <v>-11821327.576204572</v>
          </cell>
          <cell r="AJ142">
            <v>-12423447.811867611</v>
          </cell>
          <cell r="AK142">
            <v>-12987561.202835735</v>
          </cell>
          <cell r="AL142">
            <v>-13516013.092019856</v>
          </cell>
          <cell r="AM142">
            <v>-14006798.300748048</v>
          </cell>
          <cell r="AN142">
            <v>-14494291.32053905</v>
          </cell>
          <cell r="AO142">
            <v>-14978492.15139286</v>
          </cell>
          <cell r="AP142">
            <v>-15459400.79330948</v>
          </cell>
          <cell r="AQ142">
            <v>-15854301.37498891</v>
          </cell>
          <cell r="AR142">
            <v>-16245909.767731149</v>
          </cell>
          <cell r="AS142">
            <v>-16634225.971536197</v>
          </cell>
          <cell r="AT142">
            <v>-17563870.836404052</v>
          </cell>
          <cell r="AU142">
            <v>-17945602.662334718</v>
          </cell>
          <cell r="AV142">
            <v>-18324042.299328193</v>
          </cell>
          <cell r="AW142">
            <v>-18699189.747384477</v>
          </cell>
          <cell r="AX142">
            <v>-19071045.006503571</v>
          </cell>
          <cell r="AY142">
            <v>-19439608.076685473</v>
          </cell>
          <cell r="AZ142">
            <v>-19804878.957930185</v>
          </cell>
          <cell r="BA142">
            <v>-20166857.650237706</v>
          </cell>
          <cell r="BB142">
            <v>-20525544.153608035</v>
          </cell>
          <cell r="BC142">
            <v>-20849536.487378672</v>
          </cell>
          <cell r="BD142">
            <v>-21172505.885753784</v>
          </cell>
          <cell r="BE142">
            <v>-21494452.348733373</v>
          </cell>
          <cell r="BF142">
            <v>-22359996.726317439</v>
          </cell>
          <cell r="BG142">
            <v>-22679897.31850598</v>
          </cell>
          <cell r="BH142">
            <v>-22998774.975298997</v>
          </cell>
          <cell r="BI142">
            <v>-23316629.69669649</v>
          </cell>
          <cell r="BJ142">
            <v>-23631192.229156792</v>
          </cell>
          <cell r="BK142">
            <v>-23942462.572679903</v>
          </cell>
          <cell r="BL142">
            <v>-24250440.727265824</v>
          </cell>
          <cell r="BM142">
            <v>-24555126.692914553</v>
          </cell>
          <cell r="BN142">
            <v>-24856520.469626091</v>
          </cell>
          <cell r="BO142">
            <v>-25126751.800025437</v>
          </cell>
          <cell r="BP142">
            <v>-25394825.568258427</v>
          </cell>
          <cell r="BQ142">
            <v>-25660741.774325058</v>
          </cell>
          <cell r="BR142">
            <v>-26469121.268225331</v>
          </cell>
          <cell r="BS142">
            <v>-26730722.349959247</v>
          </cell>
          <cell r="BT142">
            <v>-26990165.869526803</v>
          </cell>
          <cell r="BU142">
            <v>-27247451.826928005</v>
          </cell>
          <cell r="BV142">
            <v>-27501445.595392015</v>
          </cell>
        </row>
        <row r="143">
          <cell r="G143">
            <v>1</v>
          </cell>
          <cell r="H143">
            <v>2</v>
          </cell>
          <cell r="I143">
            <v>3</v>
          </cell>
          <cell r="J143">
            <v>4</v>
          </cell>
          <cell r="K143">
            <v>5</v>
          </cell>
          <cell r="L143">
            <v>6</v>
          </cell>
          <cell r="M143">
            <v>7</v>
          </cell>
          <cell r="N143">
            <v>8</v>
          </cell>
          <cell r="O143">
            <v>9</v>
          </cell>
          <cell r="P143">
            <v>10</v>
          </cell>
          <cell r="Q143">
            <v>11</v>
          </cell>
          <cell r="R143">
            <v>12</v>
          </cell>
          <cell r="S143">
            <v>13</v>
          </cell>
          <cell r="T143">
            <v>14</v>
          </cell>
          <cell r="U143">
            <v>15</v>
          </cell>
          <cell r="V143">
            <v>16</v>
          </cell>
          <cell r="W143">
            <v>17</v>
          </cell>
          <cell r="X143">
            <v>18</v>
          </cell>
          <cell r="Y143">
            <v>19</v>
          </cell>
          <cell r="Z143">
            <v>20</v>
          </cell>
          <cell r="AA143">
            <v>21</v>
          </cell>
          <cell r="AB143">
            <v>22</v>
          </cell>
          <cell r="AC143">
            <v>23</v>
          </cell>
          <cell r="AD143">
            <v>24</v>
          </cell>
          <cell r="AE143">
            <v>25</v>
          </cell>
          <cell r="AF143">
            <v>26</v>
          </cell>
          <cell r="AG143">
            <v>27</v>
          </cell>
          <cell r="AH143">
            <v>28</v>
          </cell>
          <cell r="AI143">
            <v>29</v>
          </cell>
          <cell r="AJ143">
            <v>30</v>
          </cell>
          <cell r="AK143">
            <v>31</v>
          </cell>
          <cell r="AL143">
            <v>32</v>
          </cell>
          <cell r="AM143">
            <v>33</v>
          </cell>
          <cell r="AN143">
            <v>34</v>
          </cell>
          <cell r="AO143">
            <v>35</v>
          </cell>
          <cell r="AP143">
            <v>36</v>
          </cell>
          <cell r="AQ143">
            <v>37</v>
          </cell>
          <cell r="AR143">
            <v>38</v>
          </cell>
          <cell r="AS143">
            <v>39</v>
          </cell>
          <cell r="AT143">
            <v>40</v>
          </cell>
          <cell r="AU143">
            <v>41</v>
          </cell>
          <cell r="AV143">
            <v>42</v>
          </cell>
          <cell r="AW143">
            <v>43</v>
          </cell>
          <cell r="AX143">
            <v>44</v>
          </cell>
          <cell r="AY143">
            <v>45</v>
          </cell>
          <cell r="AZ143">
            <v>46</v>
          </cell>
          <cell r="BA143">
            <v>47</v>
          </cell>
          <cell r="BB143">
            <v>48</v>
          </cell>
          <cell r="BC143">
            <v>49</v>
          </cell>
          <cell r="BD143">
            <v>50</v>
          </cell>
          <cell r="BE143">
            <v>51</v>
          </cell>
          <cell r="BF143">
            <v>52</v>
          </cell>
          <cell r="BG143">
            <v>53</v>
          </cell>
          <cell r="BH143">
            <v>54</v>
          </cell>
          <cell r="BI143">
            <v>55</v>
          </cell>
          <cell r="BJ143">
            <v>56</v>
          </cell>
          <cell r="BK143">
            <v>57</v>
          </cell>
          <cell r="BL143">
            <v>58</v>
          </cell>
          <cell r="BM143">
            <v>59</v>
          </cell>
          <cell r="BN143">
            <v>60</v>
          </cell>
          <cell r="BO143">
            <v>61</v>
          </cell>
          <cell r="BP143">
            <v>62</v>
          </cell>
          <cell r="BQ143">
            <v>63</v>
          </cell>
          <cell r="BR143">
            <v>64</v>
          </cell>
          <cell r="BS143">
            <v>65</v>
          </cell>
          <cell r="BT143">
            <v>66</v>
          </cell>
          <cell r="BU143">
            <v>67</v>
          </cell>
          <cell r="BV143">
            <v>68</v>
          </cell>
        </row>
        <row r="144">
          <cell r="A144" t="str">
            <v>PARA EL CALCULO DE LA TIR</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row>
        <row r="145">
          <cell r="A145" t="str">
            <v xml:space="preserve">Terreno </v>
          </cell>
          <cell r="D145">
            <v>17271456</v>
          </cell>
          <cell r="E145">
            <v>17271456</v>
          </cell>
          <cell r="F145">
            <v>17271456</v>
          </cell>
          <cell r="G145">
            <v>17271456</v>
          </cell>
        </row>
        <row r="146">
          <cell r="A146" t="str">
            <v>Intereses de terreno</v>
          </cell>
          <cell r="F146">
            <v>0</v>
          </cell>
        </row>
        <row r="147">
          <cell r="A147" t="str">
            <v>Bodegas Existentes</v>
          </cell>
          <cell r="D147">
            <v>12469000</v>
          </cell>
          <cell r="E147">
            <v>12469000</v>
          </cell>
          <cell r="F147">
            <v>12469000</v>
          </cell>
          <cell r="G147">
            <v>12469000</v>
          </cell>
        </row>
        <row r="148">
          <cell r="A148" t="str">
            <v>Superávit Mensual con terreno</v>
          </cell>
          <cell r="E148">
            <v>49769130.06375131</v>
          </cell>
          <cell r="F148">
            <v>52219923.888751425</v>
          </cell>
          <cell r="G148">
            <v>-29837576.310277376</v>
          </cell>
          <cell r="H148">
            <v>-97120.310277375553</v>
          </cell>
          <cell r="I148">
            <v>-97120.310277375553</v>
          </cell>
          <cell r="J148">
            <v>-369430.73527737556</v>
          </cell>
          <cell r="K148">
            <v>-97120.310277375553</v>
          </cell>
          <cell r="L148">
            <v>-552939.95527737553</v>
          </cell>
          <cell r="M148">
            <v>4064091.4670371553</v>
          </cell>
          <cell r="N148">
            <v>-442402.16080659506</v>
          </cell>
          <cell r="O148">
            <v>2067910.5783846756</v>
          </cell>
          <cell r="P148">
            <v>857617.65678163571</v>
          </cell>
          <cell r="Q148">
            <v>-180058.27762917127</v>
          </cell>
          <cell r="R148">
            <v>-2406172.902279322</v>
          </cell>
          <cell r="S148">
            <v>-3786272.4212335907</v>
          </cell>
          <cell r="T148">
            <v>-2338793.0975297531</v>
          </cell>
          <cell r="U148">
            <v>-2277721.4892570651</v>
          </cell>
          <cell r="V148">
            <v>-1498977.0161297112</v>
          </cell>
          <cell r="W148">
            <v>-2572509.3329358483</v>
          </cell>
          <cell r="X148">
            <v>-647813.35648020543</v>
          </cell>
          <cell r="Y148">
            <v>42761.425604315998</v>
          </cell>
          <cell r="Z148">
            <v>198980.88143927674</v>
          </cell>
          <cell r="AA148">
            <v>854180.443174346</v>
          </cell>
          <cell r="AB148">
            <v>2392815.8561397349</v>
          </cell>
          <cell r="AC148">
            <v>2097743.8111592345</v>
          </cell>
          <cell r="AD148">
            <v>-2113397.2567088427</v>
          </cell>
          <cell r="AE148">
            <v>-1204883.2183401319</v>
          </cell>
          <cell r="AF148">
            <v>-1048222.4355114836</v>
          </cell>
          <cell r="AG148">
            <v>-711306.85687796574</v>
          </cell>
          <cell r="AH148">
            <v>-1219532.1664729903</v>
          </cell>
          <cell r="AI148">
            <v>-638515.77606801502</v>
          </cell>
          <cell r="AJ148">
            <v>-602120.23566303984</v>
          </cell>
          <cell r="AK148">
            <v>-564113.39096812368</v>
          </cell>
          <cell r="AL148">
            <v>-528451.88918412151</v>
          </cell>
          <cell r="AM148">
            <v>-490785.20872819296</v>
          </cell>
          <cell r="AN148">
            <v>-487493.01979100204</v>
          </cell>
          <cell r="AO148">
            <v>-484200.83085381112</v>
          </cell>
          <cell r="AP148">
            <v>-480908.6419166202</v>
          </cell>
          <cell r="AQ148">
            <v>-394900.58167942916</v>
          </cell>
          <cell r="AR148">
            <v>-391608.39274223824</v>
          </cell>
          <cell r="AS148">
            <v>-388316.20380504732</v>
          </cell>
          <cell r="AT148">
            <v>-929644.86486785626</v>
          </cell>
          <cell r="AU148">
            <v>-381731.82593066548</v>
          </cell>
          <cell r="AV148">
            <v>-378439.63699347456</v>
          </cell>
          <cell r="AW148">
            <v>-375147.44805628364</v>
          </cell>
          <cell r="AX148">
            <v>-371855.2591190926</v>
          </cell>
          <cell r="AY148">
            <v>-368563.07018190168</v>
          </cell>
          <cell r="AZ148">
            <v>-365270.88124471076</v>
          </cell>
          <cell r="BA148">
            <v>-361978.69230751984</v>
          </cell>
          <cell r="BB148">
            <v>-358686.50337032904</v>
          </cell>
          <cell r="BC148">
            <v>-323992.33377063787</v>
          </cell>
          <cell r="BD148">
            <v>-322969.39837511361</v>
          </cell>
          <cell r="BE148">
            <v>-321946.46297958936</v>
          </cell>
          <cell r="BF148">
            <v>-865544.37758406508</v>
          </cell>
          <cell r="BG148">
            <v>-319900.59218854085</v>
          </cell>
          <cell r="BH148">
            <v>-318877.65679301659</v>
          </cell>
          <cell r="BI148">
            <v>-317854.72139749234</v>
          </cell>
          <cell r="BJ148">
            <v>-314562.5324603013</v>
          </cell>
          <cell r="BK148">
            <v>-311270.34352311038</v>
          </cell>
          <cell r="BL148">
            <v>-307978.15458591946</v>
          </cell>
          <cell r="BM148">
            <v>-304685.96564872854</v>
          </cell>
          <cell r="BN148">
            <v>-301393.77671153762</v>
          </cell>
          <cell r="BO148">
            <v>-270231.3303993466</v>
          </cell>
          <cell r="BP148">
            <v>-268073.76823298907</v>
          </cell>
          <cell r="BQ148">
            <v>-265916.20606663142</v>
          </cell>
          <cell r="BR148">
            <v>-808379.49390027393</v>
          </cell>
          <cell r="BS148">
            <v>-261601.08173391619</v>
          </cell>
          <cell r="BT148">
            <v>-259443.51956755854</v>
          </cell>
          <cell r="BU148">
            <v>-257285.95740120098</v>
          </cell>
          <cell r="BV148">
            <v>-253993.76846401006</v>
          </cell>
        </row>
        <row r="149">
          <cell r="A149" t="str">
            <v>Superávit acumulado con terreno</v>
          </cell>
          <cell r="F149">
            <v>52219923.888751425</v>
          </cell>
          <cell r="G149">
            <v>-29837576.310277376</v>
          </cell>
          <cell r="H149">
            <v>-29934696.620554753</v>
          </cell>
          <cell r="I149">
            <v>-30031816.930832129</v>
          </cell>
          <cell r="J149">
            <v>-30401247.666109506</v>
          </cell>
          <cell r="K149">
            <v>-30498367.976386882</v>
          </cell>
          <cell r="L149">
            <v>-31051307.931664258</v>
          </cell>
          <cell r="M149">
            <v>-26987216.464627102</v>
          </cell>
          <cell r="N149">
            <v>-27429618.625433698</v>
          </cell>
          <cell r="O149">
            <v>-25361708.047049023</v>
          </cell>
          <cell r="P149">
            <v>-24504090.390267387</v>
          </cell>
          <cell r="Q149">
            <v>-24684148.667896558</v>
          </cell>
          <cell r="R149">
            <v>-27090321.570175879</v>
          </cell>
          <cell r="S149">
            <v>-30876593.991409469</v>
          </cell>
          <cell r="T149">
            <v>-33215387.088939223</v>
          </cell>
          <cell r="U149">
            <v>-35493108.578196287</v>
          </cell>
          <cell r="V149">
            <v>-36992085.594325997</v>
          </cell>
          <cell r="W149">
            <v>-39564594.927261844</v>
          </cell>
          <cell r="X149">
            <v>-40212408.283742048</v>
          </cell>
          <cell r="Y149">
            <v>-40169646.858137734</v>
          </cell>
          <cell r="Z149">
            <v>-39970665.976698458</v>
          </cell>
          <cell r="AA149">
            <v>-39116485.533524111</v>
          </cell>
          <cell r="AB149">
            <v>-36723669.677384377</v>
          </cell>
          <cell r="AC149">
            <v>-34625925.866225138</v>
          </cell>
          <cell r="AD149">
            <v>-36739323.122933984</v>
          </cell>
          <cell r="AE149">
            <v>-37944206.341274112</v>
          </cell>
          <cell r="AF149">
            <v>-38992428.776785597</v>
          </cell>
          <cell r="AG149">
            <v>-39703735.633663565</v>
          </cell>
          <cell r="AH149">
            <v>-40923267.800136559</v>
          </cell>
          <cell r="AI149">
            <v>-41561783.576204576</v>
          </cell>
          <cell r="AJ149">
            <v>-42163903.811867617</v>
          </cell>
          <cell r="AK149">
            <v>-42728017.202835739</v>
          </cell>
          <cell r="AL149">
            <v>-43256469.092019863</v>
          </cell>
          <cell r="AM149">
            <v>-43747254.300748058</v>
          </cell>
          <cell r="AN149">
            <v>-44234747.320539057</v>
          </cell>
          <cell r="AO149">
            <v>-44718948.15139287</v>
          </cell>
          <cell r="AP149">
            <v>-45199856.793309487</v>
          </cell>
          <cell r="AQ149">
            <v>-45594757.374988914</v>
          </cell>
          <cell r="AR149">
            <v>-45986365.767731152</v>
          </cell>
          <cell r="AS149">
            <v>-46374681.971536197</v>
          </cell>
          <cell r="AT149">
            <v>-47304326.836404055</v>
          </cell>
          <cell r="AU149">
            <v>-47686058.662334718</v>
          </cell>
          <cell r="AV149">
            <v>-48064498.299328193</v>
          </cell>
          <cell r="AW149">
            <v>-48439645.747384474</v>
          </cell>
          <cell r="AX149">
            <v>-48811501.006503567</v>
          </cell>
          <cell r="AY149">
            <v>-49180064.076685466</v>
          </cell>
          <cell r="AZ149">
            <v>-49545334.957930177</v>
          </cell>
          <cell r="BA149">
            <v>-49907313.650237694</v>
          </cell>
          <cell r="BB149">
            <v>-50266000.153608024</v>
          </cell>
          <cell r="BC149">
            <v>-50589992.487378664</v>
          </cell>
          <cell r="BD149">
            <v>-50912961.885753781</v>
          </cell>
          <cell r="BE149">
            <v>-51234908.348733373</v>
          </cell>
          <cell r="BF149">
            <v>-52100452.726317436</v>
          </cell>
          <cell r="BG149">
            <v>-52420353.318505973</v>
          </cell>
          <cell r="BH149">
            <v>-52739230.975298986</v>
          </cell>
          <cell r="BI149">
            <v>-53057085.696696475</v>
          </cell>
          <cell r="BJ149">
            <v>-53371648.229156777</v>
          </cell>
          <cell r="BK149">
            <v>-53682918.572679885</v>
          </cell>
          <cell r="BL149">
            <v>-53990896.727265805</v>
          </cell>
          <cell r="BM149">
            <v>-54295582.692914531</v>
          </cell>
          <cell r="BN149">
            <v>-54596976.469626069</v>
          </cell>
          <cell r="BO149">
            <v>-54867207.800025418</v>
          </cell>
          <cell r="BP149">
            <v>-55135281.568258405</v>
          </cell>
          <cell r="BQ149">
            <v>-55401197.774325036</v>
          </cell>
          <cell r="BR149">
            <v>-56209577.268225312</v>
          </cell>
          <cell r="BS149">
            <v>-56471178.349959232</v>
          </cell>
          <cell r="BT149">
            <v>-56730621.869526789</v>
          </cell>
          <cell r="BU149">
            <v>-56987907.82692799</v>
          </cell>
          <cell r="BV149">
            <v>-57241901.595391996</v>
          </cell>
        </row>
        <row r="150">
          <cell r="G150">
            <v>1</v>
          </cell>
          <cell r="H150">
            <v>2</v>
          </cell>
          <cell r="I150">
            <v>3</v>
          </cell>
          <cell r="J150">
            <v>4</v>
          </cell>
          <cell r="K150">
            <v>5</v>
          </cell>
          <cell r="L150">
            <v>6</v>
          </cell>
          <cell r="M150">
            <v>7</v>
          </cell>
          <cell r="N150">
            <v>8</v>
          </cell>
          <cell r="O150">
            <v>9</v>
          </cell>
          <cell r="P150">
            <v>10</v>
          </cell>
          <cell r="Q150">
            <v>11</v>
          </cell>
          <cell r="R150">
            <v>12</v>
          </cell>
          <cell r="S150">
            <v>13</v>
          </cell>
          <cell r="T150">
            <v>14</v>
          </cell>
          <cell r="U150">
            <v>15</v>
          </cell>
          <cell r="V150">
            <v>16</v>
          </cell>
          <cell r="W150">
            <v>17</v>
          </cell>
          <cell r="X150">
            <v>18</v>
          </cell>
          <cell r="Y150">
            <v>19</v>
          </cell>
          <cell r="Z150">
            <v>20</v>
          </cell>
          <cell r="AA150">
            <v>21</v>
          </cell>
          <cell r="AB150">
            <v>22</v>
          </cell>
          <cell r="AC150">
            <v>23</v>
          </cell>
          <cell r="AD150">
            <v>24</v>
          </cell>
          <cell r="AE150">
            <v>25</v>
          </cell>
          <cell r="AF150">
            <v>26</v>
          </cell>
          <cell r="AG150">
            <v>27</v>
          </cell>
          <cell r="AH150">
            <v>28</v>
          </cell>
          <cell r="AI150">
            <v>29</v>
          </cell>
          <cell r="AJ150">
            <v>30</v>
          </cell>
          <cell r="AK150">
            <v>31</v>
          </cell>
          <cell r="AL150">
            <v>32</v>
          </cell>
          <cell r="AM150">
            <v>33</v>
          </cell>
          <cell r="AN150">
            <v>34</v>
          </cell>
          <cell r="AO150">
            <v>35</v>
          </cell>
          <cell r="AP150">
            <v>36</v>
          </cell>
          <cell r="AQ150">
            <v>37</v>
          </cell>
          <cell r="AR150">
            <v>38</v>
          </cell>
          <cell r="AS150">
            <v>39</v>
          </cell>
          <cell r="AT150">
            <v>40</v>
          </cell>
          <cell r="AU150">
            <v>41</v>
          </cell>
          <cell r="AV150">
            <v>42</v>
          </cell>
          <cell r="AW150">
            <v>43</v>
          </cell>
          <cell r="AX150">
            <v>44</v>
          </cell>
          <cell r="AY150">
            <v>45</v>
          </cell>
          <cell r="AZ150">
            <v>46</v>
          </cell>
          <cell r="BA150">
            <v>47</v>
          </cell>
          <cell r="BB150">
            <v>48</v>
          </cell>
          <cell r="BC150">
            <v>49</v>
          </cell>
          <cell r="BD150">
            <v>50</v>
          </cell>
          <cell r="BE150">
            <v>51</v>
          </cell>
          <cell r="BF150">
            <v>52</v>
          </cell>
          <cell r="BG150">
            <v>53</v>
          </cell>
          <cell r="BH150">
            <v>54</v>
          </cell>
          <cell r="BI150">
            <v>55</v>
          </cell>
          <cell r="BJ150">
            <v>56</v>
          </cell>
          <cell r="BK150">
            <v>57</v>
          </cell>
          <cell r="BL150">
            <v>58</v>
          </cell>
          <cell r="BM150">
            <v>59</v>
          </cell>
          <cell r="BN150">
            <v>60</v>
          </cell>
          <cell r="BO150">
            <v>61</v>
          </cell>
          <cell r="BP150">
            <v>62</v>
          </cell>
          <cell r="BQ150">
            <v>63</v>
          </cell>
          <cell r="BR150">
            <v>64</v>
          </cell>
          <cell r="BS150">
            <v>65</v>
          </cell>
          <cell r="BT150">
            <v>66</v>
          </cell>
          <cell r="BU150">
            <v>67</v>
          </cell>
          <cell r="BV150">
            <v>68</v>
          </cell>
        </row>
        <row r="151">
          <cell r="G151">
            <v>38718</v>
          </cell>
          <cell r="H151">
            <v>38749</v>
          </cell>
          <cell r="I151">
            <v>38777</v>
          </cell>
          <cell r="J151">
            <v>38808</v>
          </cell>
          <cell r="K151">
            <v>38838</v>
          </cell>
          <cell r="L151">
            <v>38869</v>
          </cell>
          <cell r="M151">
            <v>38899</v>
          </cell>
          <cell r="N151">
            <v>38930</v>
          </cell>
          <cell r="O151">
            <v>38961</v>
          </cell>
          <cell r="P151">
            <v>38991</v>
          </cell>
          <cell r="Q151">
            <v>39022</v>
          </cell>
          <cell r="R151">
            <v>39052</v>
          </cell>
          <cell r="S151">
            <v>39083</v>
          </cell>
          <cell r="T151">
            <v>39114</v>
          </cell>
          <cell r="U151">
            <v>39142</v>
          </cell>
          <cell r="V151">
            <v>39173</v>
          </cell>
          <cell r="W151">
            <v>39203</v>
          </cell>
          <cell r="X151">
            <v>39234</v>
          </cell>
          <cell r="Y151">
            <v>39264</v>
          </cell>
          <cell r="Z151">
            <v>39295</v>
          </cell>
          <cell r="AA151">
            <v>39326</v>
          </cell>
          <cell r="AB151">
            <v>39356</v>
          </cell>
          <cell r="AC151">
            <v>39387</v>
          </cell>
          <cell r="AD151">
            <v>39417</v>
          </cell>
          <cell r="AE151">
            <v>39448</v>
          </cell>
          <cell r="AF151">
            <v>39479</v>
          </cell>
          <cell r="AG151">
            <v>39508</v>
          </cell>
          <cell r="AH151">
            <v>39539</v>
          </cell>
          <cell r="AI151">
            <v>39569</v>
          </cell>
          <cell r="AJ151">
            <v>39600</v>
          </cell>
          <cell r="AK151">
            <v>39630</v>
          </cell>
          <cell r="AL151">
            <v>39661</v>
          </cell>
          <cell r="AM151">
            <v>39692</v>
          </cell>
          <cell r="AN151">
            <v>39722</v>
          </cell>
          <cell r="AO151">
            <v>39753</v>
          </cell>
          <cell r="AP151">
            <v>39783</v>
          </cell>
          <cell r="AQ151">
            <v>39814</v>
          </cell>
          <cell r="AR151">
            <v>39845</v>
          </cell>
          <cell r="AS151">
            <v>39873</v>
          </cell>
          <cell r="AT151">
            <v>39904</v>
          </cell>
          <cell r="AU151">
            <v>39934</v>
          </cell>
          <cell r="AV151">
            <v>39965</v>
          </cell>
          <cell r="AW151">
            <v>39995</v>
          </cell>
          <cell r="AX151">
            <v>40026</v>
          </cell>
          <cell r="AY151">
            <v>40057</v>
          </cell>
          <cell r="AZ151">
            <v>40087</v>
          </cell>
          <cell r="BA151">
            <v>40118</v>
          </cell>
          <cell r="BB151">
            <v>40148</v>
          </cell>
          <cell r="BC151">
            <v>40179</v>
          </cell>
          <cell r="BD151">
            <v>40210</v>
          </cell>
          <cell r="BE151">
            <v>40238</v>
          </cell>
          <cell r="BF151">
            <v>40269</v>
          </cell>
          <cell r="BG151">
            <v>40299</v>
          </cell>
          <cell r="BH151">
            <v>40330</v>
          </cell>
          <cell r="BI151">
            <v>40360</v>
          </cell>
          <cell r="BJ151">
            <v>40391</v>
          </cell>
          <cell r="BK151">
            <v>40422</v>
          </cell>
          <cell r="BL151">
            <v>40452</v>
          </cell>
          <cell r="BM151">
            <v>40483</v>
          </cell>
          <cell r="BN151">
            <v>40513</v>
          </cell>
          <cell r="BO151">
            <v>40544</v>
          </cell>
          <cell r="BP151">
            <v>40575</v>
          </cell>
          <cell r="BQ151">
            <v>40603</v>
          </cell>
          <cell r="BR151">
            <v>40634</v>
          </cell>
          <cell r="BS151">
            <v>40664</v>
          </cell>
          <cell r="BT151">
            <v>40695</v>
          </cell>
          <cell r="BU151">
            <v>40725</v>
          </cell>
          <cell r="BV151">
            <v>40756</v>
          </cell>
        </row>
        <row r="152">
          <cell r="A152" t="str">
            <v>CIFRAS EN MILES DE PESOS</v>
          </cell>
        </row>
        <row r="153">
          <cell r="A153" t="str">
            <v>DEVOLVIENDO LOS DICS A LOS USUARIOS</v>
          </cell>
        </row>
        <row r="154">
          <cell r="A154" t="str">
            <v>Capital de Trabajo Requerido sin Terreno</v>
          </cell>
          <cell r="B154">
            <v>30769612.180841047</v>
          </cell>
        </row>
        <row r="155">
          <cell r="A155" t="str">
            <v>Capital de Trabajo Requerido CON Terreno</v>
          </cell>
          <cell r="B155">
            <v>30769612.180841047</v>
          </cell>
        </row>
        <row r="156">
          <cell r="A156" t="str">
            <v>Mes Pico</v>
          </cell>
          <cell r="B156">
            <v>100</v>
          </cell>
        </row>
        <row r="157">
          <cell r="A157" t="str">
            <v>Utilidad</v>
          </cell>
          <cell r="B157">
            <v>79509586.06375131</v>
          </cell>
        </row>
        <row r="158">
          <cell r="A158" t="str">
            <v>Margen de Utilidad</v>
          </cell>
          <cell r="B158">
            <v>0.36736465208481794</v>
          </cell>
        </row>
        <row r="159">
          <cell r="A159" t="str">
            <v>T.I.R. Socios Mensual</v>
          </cell>
          <cell r="B159">
            <v>5.0315148625356921E-3</v>
          </cell>
        </row>
        <row r="160">
          <cell r="A160" t="str">
            <v>T.I.R.  Socios Anual</v>
          </cell>
          <cell r="B160">
            <v>6.2077386807678492E-2</v>
          </cell>
        </row>
        <row r="161">
          <cell r="A161" t="str">
            <v>Credito a Constructor</v>
          </cell>
          <cell r="B161">
            <v>65354502</v>
          </cell>
        </row>
        <row r="162">
          <cell r="A162" t="str">
            <v>Credito a Constructor sobre / CD + Terreno</v>
          </cell>
          <cell r="B162">
            <v>0.83418275837104405</v>
          </cell>
        </row>
        <row r="163">
          <cell r="A163" t="str">
            <v>Terreno</v>
          </cell>
          <cell r="B163">
            <v>17271456</v>
          </cell>
        </row>
        <row r="164">
          <cell r="A164" t="str">
            <v>% Terreno respecto a las Ventas</v>
          </cell>
          <cell r="B164">
            <v>0.16065251862135024</v>
          </cell>
        </row>
      </sheetData>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dics"/>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T2" t="str">
            <v>Plan de Desarrollo</v>
          </cell>
          <cell r="U2" t="str">
            <v>Administración</v>
          </cell>
          <cell r="AA2" t="str">
            <v>Método de la Linea Recta</v>
          </cell>
          <cell r="AE2" t="str">
            <v>Alta</v>
          </cell>
          <cell r="AG2" t="str">
            <v>Bien o Servicio</v>
          </cell>
        </row>
        <row r="3">
          <cell r="T3" t="str">
            <v>Plan de Ordenamiento Territorial,POT</v>
          </cell>
          <cell r="U3" t="str">
            <v>Capacitación y asistencia técnica</v>
          </cell>
          <cell r="AE3" t="str">
            <v>Media</v>
          </cell>
          <cell r="AG3" t="str">
            <v>Desperdicios</v>
          </cell>
        </row>
        <row r="4">
          <cell r="T4" t="str">
            <v>Régimen Tributario, Tasas</v>
          </cell>
          <cell r="U4" t="str">
            <v>Dotación</v>
          </cell>
          <cell r="AE4" t="str">
            <v>Baja</v>
          </cell>
          <cell r="AG4" t="str">
            <v>Otros</v>
          </cell>
        </row>
        <row r="5">
          <cell r="T5" t="str">
            <v>Tasas Retributivas Ambientales</v>
          </cell>
          <cell r="U5" t="str">
            <v>Estudios</v>
          </cell>
        </row>
        <row r="6">
          <cell r="T6" t="str">
            <v>Tasas dentro del Régimen Tributario</v>
          </cell>
          <cell r="U6" t="str">
            <v>Imprevistos</v>
          </cell>
        </row>
        <row r="7">
          <cell r="T7" t="str">
            <v>Legislación Laboral (salarios, prestaciones, contrataciones, etc)</v>
          </cell>
          <cell r="U7" t="str">
            <v>Mantenimiento</v>
          </cell>
        </row>
        <row r="8">
          <cell r="T8" t="str">
            <v>Leyes, Decretos, Ordenanzas, Acuerdos, Resoluciones</v>
          </cell>
          <cell r="U8" t="str">
            <v>Obra Física</v>
          </cell>
        </row>
        <row r="9">
          <cell r="T9" t="str">
            <v>Licencias (Exploración, construcción, demolición, etc)</v>
          </cell>
          <cell r="U9" t="str">
            <v>Otros</v>
          </cell>
        </row>
        <row r="10">
          <cell r="T10" t="str">
            <v>Contratos de áreas aporte</v>
          </cell>
        </row>
        <row r="11">
          <cell r="T11" t="str">
            <v>Contratos de Concesión</v>
          </cell>
        </row>
        <row r="12">
          <cell r="T12" t="str">
            <v>Otras Normas</v>
          </cell>
        </row>
      </sheetData>
      <sheetData sheetId="22">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PM"/>
      <sheetName val="IPC"/>
      <sheetName val="EMPALMES"/>
      <sheetName val="WPI"/>
    </sheetNames>
    <sheetDataSet>
      <sheetData sheetId="0">
        <row r="1">
          <cell r="A1" t="str">
            <v>CODIGO SERIE</v>
          </cell>
          <cell r="B1" t="str">
            <v>63...</v>
          </cell>
          <cell r="C1" t="str">
            <v>63...</v>
          </cell>
          <cell r="D1" t="str">
            <v>63...</v>
          </cell>
          <cell r="E1" t="str">
            <v>63...</v>
          </cell>
          <cell r="F1" t="str">
            <v>63...</v>
          </cell>
          <cell r="G1" t="str">
            <v>64...</v>
          </cell>
          <cell r="H1" t="str">
            <v>63...</v>
          </cell>
          <cell r="I1" t="str">
            <v>63A..</v>
          </cell>
          <cell r="J1" t="str">
            <v>63...</v>
          </cell>
          <cell r="K1" t="str">
            <v>63...</v>
          </cell>
          <cell r="L1" t="str">
            <v>63...</v>
          </cell>
          <cell r="M1" t="str">
            <v>63...</v>
          </cell>
          <cell r="O1" t="str">
            <v>63...</v>
          </cell>
          <cell r="P1" t="str">
            <v>63...</v>
          </cell>
          <cell r="Q1" t="str">
            <v>64...</v>
          </cell>
          <cell r="R1" t="str">
            <v>63...</v>
          </cell>
          <cell r="S1" t="str">
            <v>63...</v>
          </cell>
          <cell r="T1" t="str">
            <v>64...</v>
          </cell>
          <cell r="U1" t="str">
            <v>64...</v>
          </cell>
          <cell r="V1" t="str">
            <v>63...</v>
          </cell>
        </row>
        <row r="2">
          <cell r="A2" t="str">
            <v>CODIGO PAÍS</v>
          </cell>
          <cell r="B2" t="str">
            <v>111</v>
          </cell>
          <cell r="C2" t="str">
            <v>134</v>
          </cell>
          <cell r="D2" t="str">
            <v>158</v>
          </cell>
          <cell r="E2" t="str">
            <v>138</v>
          </cell>
          <cell r="F2" t="str">
            <v>184</v>
          </cell>
          <cell r="G2" t="str">
            <v>132</v>
          </cell>
          <cell r="H2" t="str">
            <v>112</v>
          </cell>
          <cell r="I2" t="str">
            <v>136</v>
          </cell>
          <cell r="J2" t="str">
            <v>124</v>
          </cell>
          <cell r="K2" t="str">
            <v>146</v>
          </cell>
          <cell r="L2" t="str">
            <v>156</v>
          </cell>
          <cell r="M2" t="str">
            <v>144</v>
          </cell>
          <cell r="O2" t="str">
            <v>273</v>
          </cell>
          <cell r="P2" t="str">
            <v>299</v>
          </cell>
          <cell r="Q2" t="str">
            <v>248</v>
          </cell>
          <cell r="R2" t="str">
            <v>223</v>
          </cell>
          <cell r="S2" t="str">
            <v>228</v>
          </cell>
          <cell r="T2" t="str">
            <v>293</v>
          </cell>
          <cell r="U2" t="str">
            <v>283</v>
          </cell>
          <cell r="V2" t="str">
            <v>213</v>
          </cell>
        </row>
        <row r="3">
          <cell r="A3" t="str">
            <v>CODIGO</v>
          </cell>
        </row>
        <row r="4">
          <cell r="A4" t="str">
            <v>PAIS</v>
          </cell>
          <cell r="B4" t="str">
            <v>USA</v>
          </cell>
          <cell r="C4" t="str">
            <v>ALEMANIA</v>
          </cell>
          <cell r="D4" t="str">
            <v>JAPON</v>
          </cell>
          <cell r="E4" t="str">
            <v>HOLANDA</v>
          </cell>
          <cell r="F4" t="str">
            <v>ESPANA</v>
          </cell>
          <cell r="G4" t="str">
            <v>FRANCIA</v>
          </cell>
          <cell r="H4" t="str">
            <v>REINO U.</v>
          </cell>
          <cell r="I4" t="str">
            <v>ITALIA</v>
          </cell>
          <cell r="J4" t="str">
            <v>BELGICA</v>
          </cell>
          <cell r="K4" t="str">
            <v>SUIZA</v>
          </cell>
          <cell r="L4" t="str">
            <v>CANADA</v>
          </cell>
          <cell r="M4" t="str">
            <v>SUECIA</v>
          </cell>
          <cell r="N4" t="str">
            <v xml:space="preserve">  </v>
          </cell>
          <cell r="O4" t="str">
            <v>MEXICO</v>
          </cell>
          <cell r="P4" t="str">
            <v>VENEZUELA</v>
          </cell>
          <cell r="Q4" t="str">
            <v>ECUADOR</v>
          </cell>
          <cell r="R4" t="str">
            <v>BRASIL</v>
          </cell>
          <cell r="S4" t="str">
            <v>CHILE</v>
          </cell>
          <cell r="T4" t="str">
            <v>PERU</v>
          </cell>
          <cell r="U4" t="str">
            <v>PANAMA</v>
          </cell>
          <cell r="V4" t="str">
            <v>ARGENTINA</v>
          </cell>
        </row>
        <row r="5">
          <cell r="A5">
            <v>31747</v>
          </cell>
          <cell r="B5">
            <v>82.797888020980565</v>
          </cell>
          <cell r="C5">
            <v>90.36436276816832</v>
          </cell>
          <cell r="D5">
            <v>104.59886540271191</v>
          </cell>
          <cell r="E5">
            <v>91.224949774120432</v>
          </cell>
          <cell r="F5">
            <v>81.920707257246221</v>
          </cell>
          <cell r="G5">
            <v>81.222316558271274</v>
          </cell>
          <cell r="H5">
            <v>73.053255085399655</v>
          </cell>
          <cell r="I5">
            <v>69.082385398020335</v>
          </cell>
          <cell r="J5">
            <v>98.936102584903892</v>
          </cell>
          <cell r="K5">
            <v>91.596271035341502</v>
          </cell>
          <cell r="L5">
            <v>83.921329448517852</v>
          </cell>
          <cell r="M5">
            <v>73.384926231846507</v>
          </cell>
          <cell r="O5">
            <v>12.304143436029321</v>
          </cell>
          <cell r="P5">
            <v>7.1000870707738404</v>
          </cell>
          <cell r="Q5">
            <v>4.909975179795004</v>
          </cell>
          <cell r="R5">
            <v>5.180377402216365E-7</v>
          </cell>
          <cell r="S5">
            <v>38.020257220917756</v>
          </cell>
          <cell r="T5">
            <v>5.5878856302097007E-4</v>
          </cell>
          <cell r="U5">
            <v>93.533529213964911</v>
          </cell>
          <cell r="V5">
            <v>8.1812244706614811E-3</v>
          </cell>
        </row>
        <row r="6">
          <cell r="A6">
            <v>31778</v>
          </cell>
          <cell r="B6">
            <v>83.462264856103062</v>
          </cell>
          <cell r="C6">
            <v>89.985873482186378</v>
          </cell>
          <cell r="D6">
            <v>103.76871542988557</v>
          </cell>
          <cell r="E6">
            <v>91.319483495813614</v>
          </cell>
          <cell r="F6">
            <v>82.101348643512324</v>
          </cell>
          <cell r="G6">
            <v>81.966564575593111</v>
          </cell>
          <cell r="H6">
            <v>73.744066567444349</v>
          </cell>
          <cell r="I6">
            <v>69.845061355348875</v>
          </cell>
          <cell r="J6">
            <v>98.096366887009907</v>
          </cell>
          <cell r="K6">
            <v>90.791912957984678</v>
          </cell>
          <cell r="L6">
            <v>84.376433871857245</v>
          </cell>
          <cell r="M6">
            <v>74.043087552939767</v>
          </cell>
          <cell r="O6">
            <v>13.221579310596368</v>
          </cell>
          <cell r="P6">
            <v>7.473523875294938</v>
          </cell>
          <cell r="Q6">
            <v>4.998369144934304</v>
          </cell>
          <cell r="R6">
            <v>5.7117097030218014E-7</v>
          </cell>
          <cell r="S6">
            <v>37.702774869548563</v>
          </cell>
          <cell r="T6">
            <v>5.9550721555452421E-4</v>
          </cell>
          <cell r="U6">
            <v>93.64787324300606</v>
          </cell>
          <cell r="V6">
            <v>8.6158002796441081E-3</v>
          </cell>
        </row>
        <row r="7">
          <cell r="A7">
            <v>31809</v>
          </cell>
          <cell r="B7">
            <v>83.877499654040221</v>
          </cell>
          <cell r="C7">
            <v>89.796628349997761</v>
          </cell>
          <cell r="D7">
            <v>103.65012211593394</v>
          </cell>
          <cell r="E7">
            <v>91.035883285523695</v>
          </cell>
          <cell r="F7">
            <v>82.191668881956844</v>
          </cell>
          <cell r="G7">
            <v>82.115414726129714</v>
          </cell>
          <cell r="H7">
            <v>74.003120657368669</v>
          </cell>
          <cell r="I7">
            <v>69.965483874927074</v>
          </cell>
          <cell r="J7">
            <v>97.714669128907531</v>
          </cell>
          <cell r="K7">
            <v>90.590823193588591</v>
          </cell>
          <cell r="L7">
            <v>84.103371767119611</v>
          </cell>
          <cell r="M7">
            <v>74.207627214562876</v>
          </cell>
          <cell r="O7">
            <v>14.007250658543047</v>
          </cell>
          <cell r="P7">
            <v>8.067192590930695</v>
          </cell>
          <cell r="Q7">
            <v>5.1250372165191971</v>
          </cell>
          <cell r="R7">
            <v>6.2910517444354728E-7</v>
          </cell>
          <cell r="S7">
            <v>38.034688007768061</v>
          </cell>
          <cell r="T7">
            <v>6.2855494820827495E-4</v>
          </cell>
          <cell r="U7">
            <v>93.590700751769972</v>
          </cell>
          <cell r="V7">
            <v>9.2101006993550501E-3</v>
          </cell>
        </row>
        <row r="8">
          <cell r="A8">
            <v>31837</v>
          </cell>
          <cell r="B8">
            <v>84.043593380144586</v>
          </cell>
          <cell r="C8">
            <v>89.891250916092076</v>
          </cell>
          <cell r="D8">
            <v>103.76871542988557</v>
          </cell>
          <cell r="E8">
            <v>91.035883285523695</v>
          </cell>
          <cell r="F8">
            <v>82.281989120401349</v>
          </cell>
          <cell r="G8">
            <v>82.214647248033714</v>
          </cell>
          <cell r="H8">
            <v>74.175823096194975</v>
          </cell>
          <cell r="I8">
            <v>70.045765554645854</v>
          </cell>
          <cell r="J8">
            <v>98.172706018584549</v>
          </cell>
          <cell r="K8">
            <v>90.691368075786642</v>
          </cell>
          <cell r="L8">
            <v>84.103371767119611</v>
          </cell>
          <cell r="M8">
            <v>74.043087552939767</v>
          </cell>
          <cell r="O8">
            <v>15.031264605415668</v>
          </cell>
          <cell r="P8">
            <v>8.5603206392531543</v>
          </cell>
          <cell r="Q8">
            <v>5.3893082452922236</v>
          </cell>
          <cell r="R8">
            <v>7.1492160276700436E-7</v>
          </cell>
          <cell r="S8">
            <v>39.10258135667808</v>
          </cell>
          <cell r="T8">
            <v>6.6225067427181609E-4</v>
          </cell>
          <cell r="U8">
            <v>93.81938976328334</v>
          </cell>
          <cell r="V8">
            <v>9.9330104832606597E-3</v>
          </cell>
        </row>
      </sheetData>
      <sheetData sheetId="1"/>
      <sheetData sheetId="2"/>
      <sheetData sheetId="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ANEXO 3.1.1 NODOS"/>
      <sheetName val="ANEXO 3.1.2TUBERIAS"/>
      <sheetName val="ANEXO 3.2.1 CANT OBRA"/>
      <sheetName val="ANEXO 3.2.3 PRESUPUESTO"/>
      <sheetName val="APU "/>
      <sheetName val="RESUMEN ACUEDUCT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LIM"/>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BOLETIN11"/>
    </sheetNames>
    <sheetDataSet>
      <sheetData sheetId="0"/>
      <sheetData sheetId="1"/>
      <sheetData sheetId="2"/>
      <sheetData sheetId="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GRAGICOS"/>
      <sheetName val="Módulo1"/>
    </sheetNames>
    <sheetDataSet>
      <sheetData sheetId="0">
        <row r="3">
          <cell r="B3" t="str">
            <v>Cuadro II-3A</v>
          </cell>
          <cell r="N3" t="str">
            <v>Cuadro II-4A</v>
          </cell>
          <cell r="X3" t="str">
            <v>Cuadro II-5A</v>
          </cell>
        </row>
        <row r="5">
          <cell r="B5" t="str">
            <v>REINTEGROS POR SERVICIOS FINANCIEROS Y NO FINANCIEROS</v>
          </cell>
          <cell r="N5" t="str">
            <v>CUENTA DE CAPITAL</v>
          </cell>
          <cell r="X5" t="str">
            <v>BALANZA CAMBIARIA</v>
          </cell>
        </row>
        <row r="7">
          <cell r="B7" t="str">
            <v>(Valores mensuales)</v>
          </cell>
          <cell r="N7" t="str">
            <v>(Valores mensuales)</v>
          </cell>
          <cell r="X7" t="str">
            <v>(Valores mensuales)</v>
          </cell>
        </row>
        <row r="9">
          <cell r="I9" t="str">
            <v xml:space="preserve">                  (Miles de dólares)</v>
          </cell>
          <cell r="T9" t="str">
            <v>(Miles de pesos)</v>
          </cell>
          <cell r="AD9" t="str">
            <v xml:space="preserve">               (Miles de dólares)</v>
          </cell>
        </row>
        <row r="10">
          <cell r="B10" t="str">
            <v>Período</v>
          </cell>
          <cell r="D10" t="str">
            <v>Turismo</v>
          </cell>
          <cell r="E10" t="str">
            <v>Transferencias</v>
          </cell>
          <cell r="F10" t="str">
            <v>Otros servicios</v>
          </cell>
          <cell r="G10" t="str">
            <v>Servicios</v>
          </cell>
          <cell r="I10" t="str">
            <v>Servicios Totales</v>
          </cell>
          <cell r="N10" t="str">
            <v>Período</v>
          </cell>
          <cell r="P10" t="str">
            <v>Sector</v>
          </cell>
          <cell r="Q10" t="str">
            <v>Inversión</v>
          </cell>
          <cell r="R10" t="str">
            <v>Sector</v>
          </cell>
          <cell r="S10" t="str">
            <v>Operaciones</v>
          </cell>
          <cell r="T10" t="str">
            <v>Financiación</v>
          </cell>
          <cell r="Y10" t="str">
            <v>Período</v>
          </cell>
          <cell r="Z10" t="str">
            <v>Superávit o</v>
          </cell>
          <cell r="AA10" t="str">
            <v xml:space="preserve">  Financiación</v>
          </cell>
          <cell r="AB10" t="str">
            <v>Causaciones</v>
          </cell>
          <cell r="AD10" t="str">
            <v>Variación Reservas Netas</v>
          </cell>
        </row>
        <row r="11">
          <cell r="E11" t="str">
            <v>e ingresos</v>
          </cell>
          <cell r="F11" t="str">
            <v>no financieros</v>
          </cell>
          <cell r="G11" t="str">
            <v>financieros</v>
          </cell>
          <cell r="I11" t="str">
            <v>Mensual</v>
          </cell>
          <cell r="J11" t="str">
            <v xml:space="preserve">   Año corrido</v>
          </cell>
          <cell r="P11" t="str">
            <v>privado¹</v>
          </cell>
          <cell r="Q11" t="str">
            <v>extranjera</v>
          </cell>
          <cell r="R11" t="str">
            <v>oficial¹</v>
          </cell>
          <cell r="S11" t="str">
            <v>especiales²</v>
          </cell>
          <cell r="T11" t="str">
            <v>neta</v>
          </cell>
          <cell r="Z11" t="str">
            <v>déficit en</v>
          </cell>
          <cell r="AA11" t="str">
            <v>neta</v>
          </cell>
          <cell r="AB11" t="str">
            <v>valuac. y prov.</v>
          </cell>
          <cell r="AD11" t="str">
            <v>Mensual</v>
          </cell>
          <cell r="AE11" t="str">
            <v>Año corrido</v>
          </cell>
        </row>
        <row r="12">
          <cell r="E12" t="str">
            <v>personales</v>
          </cell>
          <cell r="Q12" t="str">
            <v>neta</v>
          </cell>
          <cell r="Z12" t="str">
            <v>Cta. Cte.</v>
          </cell>
        </row>
        <row r="13">
          <cell r="C13" t="str">
            <v>Ene/92</v>
          </cell>
          <cell r="D13">
            <v>114511</v>
          </cell>
          <cell r="E13">
            <v>153740</v>
          </cell>
          <cell r="F13">
            <v>29600</v>
          </cell>
          <cell r="G13">
            <v>33905</v>
          </cell>
          <cell r="I13">
            <v>331756</v>
          </cell>
          <cell r="J13">
            <v>331756</v>
          </cell>
          <cell r="O13" t="str">
            <v>Ene/92</v>
          </cell>
          <cell r="P13">
            <v>0</v>
          </cell>
          <cell r="Q13">
            <v>0</v>
          </cell>
          <cell r="R13">
            <v>0</v>
          </cell>
          <cell r="S13">
            <v>0</v>
          </cell>
          <cell r="T13">
            <v>0</v>
          </cell>
          <cell r="Y13" t="str">
            <v>Ene/92</v>
          </cell>
          <cell r="Z13">
            <v>0</v>
          </cell>
          <cell r="AA13">
            <v>0</v>
          </cell>
          <cell r="AB13">
            <v>0</v>
          </cell>
          <cell r="AD13">
            <v>0</v>
          </cell>
          <cell r="AE13">
            <v>0</v>
          </cell>
        </row>
        <row r="14">
          <cell r="C14" t="str">
            <v>Feb</v>
          </cell>
          <cell r="D14">
            <v>67955</v>
          </cell>
          <cell r="E14">
            <v>127936</v>
          </cell>
          <cell r="F14">
            <v>32100</v>
          </cell>
          <cell r="G14">
            <v>34048</v>
          </cell>
          <cell r="I14">
            <v>262039</v>
          </cell>
          <cell r="J14">
            <v>593795</v>
          </cell>
          <cell r="O14" t="str">
            <v>Feb</v>
          </cell>
          <cell r="P14">
            <v>0</v>
          </cell>
          <cell r="Q14">
            <v>0</v>
          </cell>
          <cell r="R14">
            <v>0</v>
          </cell>
          <cell r="S14">
            <v>0</v>
          </cell>
          <cell r="T14">
            <v>0</v>
          </cell>
          <cell r="Y14" t="str">
            <v>Feb</v>
          </cell>
          <cell r="Z14">
            <v>0</v>
          </cell>
          <cell r="AA14">
            <v>0</v>
          </cell>
          <cell r="AB14">
            <v>0</v>
          </cell>
          <cell r="AD14">
            <v>0</v>
          </cell>
          <cell r="AE14">
            <v>0</v>
          </cell>
        </row>
        <row r="15">
          <cell r="C15" t="str">
            <v>Mar</v>
          </cell>
          <cell r="D15">
            <v>87352</v>
          </cell>
          <cell r="E15">
            <v>161634</v>
          </cell>
          <cell r="F15">
            <v>31400</v>
          </cell>
          <cell r="G15">
            <v>29525</v>
          </cell>
          <cell r="I15">
            <v>309911</v>
          </cell>
          <cell r="J15">
            <v>903706</v>
          </cell>
          <cell r="O15" t="str">
            <v>Mar</v>
          </cell>
          <cell r="P15">
            <v>0</v>
          </cell>
          <cell r="Q15">
            <v>0</v>
          </cell>
          <cell r="R15">
            <v>0</v>
          </cell>
          <cell r="S15">
            <v>0</v>
          </cell>
          <cell r="T15">
            <v>0</v>
          </cell>
          <cell r="Y15" t="str">
            <v>Mar</v>
          </cell>
          <cell r="Z15">
            <v>0</v>
          </cell>
          <cell r="AA15">
            <v>0</v>
          </cell>
          <cell r="AB15">
            <v>0</v>
          </cell>
          <cell r="AD15">
            <v>0</v>
          </cell>
          <cell r="AE15">
            <v>0</v>
          </cell>
        </row>
        <row r="16">
          <cell r="C16" t="str">
            <v>Abr</v>
          </cell>
          <cell r="D16">
            <v>75665</v>
          </cell>
          <cell r="E16">
            <v>152252</v>
          </cell>
          <cell r="F16">
            <v>33200</v>
          </cell>
          <cell r="G16">
            <v>29504</v>
          </cell>
          <cell r="I16">
            <v>290621</v>
          </cell>
          <cell r="J16">
            <v>1194327</v>
          </cell>
          <cell r="O16" t="str">
            <v>Abr</v>
          </cell>
          <cell r="P16">
            <v>0</v>
          </cell>
          <cell r="Q16">
            <v>0</v>
          </cell>
          <cell r="R16">
            <v>0</v>
          </cell>
          <cell r="S16">
            <v>0</v>
          </cell>
          <cell r="T16">
            <v>0</v>
          </cell>
          <cell r="Y16" t="str">
            <v>Abr</v>
          </cell>
          <cell r="Z16">
            <v>0</v>
          </cell>
          <cell r="AA16">
            <v>0</v>
          </cell>
          <cell r="AB16">
            <v>0</v>
          </cell>
          <cell r="AD16">
            <v>0</v>
          </cell>
          <cell r="AE16">
            <v>0</v>
          </cell>
        </row>
        <row r="17">
          <cell r="C17" t="str">
            <v>May</v>
          </cell>
          <cell r="D17">
            <v>60910</v>
          </cell>
          <cell r="E17">
            <v>187880</v>
          </cell>
          <cell r="F17">
            <v>29400</v>
          </cell>
          <cell r="G17">
            <v>34161</v>
          </cell>
          <cell r="I17">
            <v>312351</v>
          </cell>
          <cell r="J17">
            <v>1506678</v>
          </cell>
          <cell r="O17" t="str">
            <v>May</v>
          </cell>
          <cell r="P17">
            <v>0</v>
          </cell>
          <cell r="Q17">
            <v>0</v>
          </cell>
          <cell r="R17">
            <v>0</v>
          </cell>
          <cell r="S17">
            <v>0</v>
          </cell>
          <cell r="T17">
            <v>0</v>
          </cell>
          <cell r="Y17" t="str">
            <v>May</v>
          </cell>
          <cell r="Z17">
            <v>0</v>
          </cell>
          <cell r="AA17">
            <v>0</v>
          </cell>
          <cell r="AB17">
            <v>0</v>
          </cell>
          <cell r="AD17">
            <v>0</v>
          </cell>
          <cell r="AE17">
            <v>0</v>
          </cell>
        </row>
        <row r="18">
          <cell r="C18" t="str">
            <v>Jun</v>
          </cell>
          <cell r="D18">
            <v>69787</v>
          </cell>
          <cell r="E18">
            <v>187504</v>
          </cell>
          <cell r="F18">
            <v>26300</v>
          </cell>
          <cell r="G18">
            <v>31825</v>
          </cell>
          <cell r="I18">
            <v>315416</v>
          </cell>
          <cell r="J18">
            <v>1822094</v>
          </cell>
          <cell r="O18" t="str">
            <v>Jun</v>
          </cell>
          <cell r="P18">
            <v>0</v>
          </cell>
          <cell r="Q18">
            <v>0</v>
          </cell>
          <cell r="R18">
            <v>0</v>
          </cell>
          <cell r="S18">
            <v>0</v>
          </cell>
          <cell r="T18">
            <v>0</v>
          </cell>
          <cell r="Y18" t="str">
            <v>Jun</v>
          </cell>
          <cell r="Z18">
            <v>0</v>
          </cell>
          <cell r="AA18">
            <v>0</v>
          </cell>
          <cell r="AB18">
            <v>0</v>
          </cell>
          <cell r="AD18">
            <v>0</v>
          </cell>
          <cell r="AE18">
            <v>0</v>
          </cell>
        </row>
        <row r="19">
          <cell r="C19" t="str">
            <v>Jul</v>
          </cell>
          <cell r="D19">
            <v>71327</v>
          </cell>
          <cell r="E19">
            <v>150709</v>
          </cell>
          <cell r="F19">
            <v>27800</v>
          </cell>
          <cell r="G19">
            <v>31572</v>
          </cell>
          <cell r="I19">
            <v>281408</v>
          </cell>
          <cell r="J19">
            <v>2103502</v>
          </cell>
          <cell r="O19" t="str">
            <v>Jul</v>
          </cell>
          <cell r="P19">
            <v>0</v>
          </cell>
          <cell r="Q19">
            <v>0</v>
          </cell>
          <cell r="R19">
            <v>0</v>
          </cell>
          <cell r="S19">
            <v>0</v>
          </cell>
          <cell r="T19">
            <v>0</v>
          </cell>
          <cell r="Y19" t="str">
            <v>Jul</v>
          </cell>
          <cell r="Z19">
            <v>0</v>
          </cell>
          <cell r="AA19">
            <v>0</v>
          </cell>
          <cell r="AB19">
            <v>0</v>
          </cell>
          <cell r="AD19">
            <v>0</v>
          </cell>
          <cell r="AE19">
            <v>0</v>
          </cell>
        </row>
        <row r="20">
          <cell r="C20" t="str">
            <v>Ago</v>
          </cell>
          <cell r="D20">
            <v>62021</v>
          </cell>
          <cell r="E20">
            <v>81215</v>
          </cell>
          <cell r="F20">
            <v>28100</v>
          </cell>
          <cell r="G20">
            <v>32021</v>
          </cell>
          <cell r="I20">
            <v>203357</v>
          </cell>
          <cell r="J20">
            <v>2306859</v>
          </cell>
          <cell r="O20" t="str">
            <v>Ago</v>
          </cell>
          <cell r="P20">
            <v>0</v>
          </cell>
          <cell r="Q20">
            <v>0</v>
          </cell>
          <cell r="R20">
            <v>0</v>
          </cell>
          <cell r="S20">
            <v>0</v>
          </cell>
          <cell r="T20">
            <v>0</v>
          </cell>
          <cell r="Y20" t="str">
            <v>Ago</v>
          </cell>
          <cell r="Z20">
            <v>0</v>
          </cell>
          <cell r="AA20">
            <v>0</v>
          </cell>
          <cell r="AB20">
            <v>0</v>
          </cell>
          <cell r="AD20">
            <v>0</v>
          </cell>
          <cell r="AE20">
            <v>0</v>
          </cell>
        </row>
        <row r="21">
          <cell r="C21" t="str">
            <v>Sep</v>
          </cell>
          <cell r="D21">
            <v>95781</v>
          </cell>
          <cell r="E21">
            <v>103732</v>
          </cell>
          <cell r="F21">
            <v>39900</v>
          </cell>
          <cell r="G21">
            <v>30567</v>
          </cell>
          <cell r="I21">
            <v>269980</v>
          </cell>
          <cell r="J21">
            <v>2576839</v>
          </cell>
          <cell r="O21" t="str">
            <v>Sep</v>
          </cell>
          <cell r="P21">
            <v>0</v>
          </cell>
          <cell r="Q21">
            <v>0</v>
          </cell>
          <cell r="R21">
            <v>0</v>
          </cell>
          <cell r="S21">
            <v>0</v>
          </cell>
          <cell r="T21">
            <v>0</v>
          </cell>
          <cell r="Y21" t="str">
            <v>Sep</v>
          </cell>
          <cell r="Z21">
            <v>0</v>
          </cell>
          <cell r="AA21">
            <v>0</v>
          </cell>
          <cell r="AB21">
            <v>0</v>
          </cell>
          <cell r="AD21">
            <v>0</v>
          </cell>
          <cell r="AE21">
            <v>0</v>
          </cell>
        </row>
        <row r="22">
          <cell r="C22" t="str">
            <v>Oct</v>
          </cell>
          <cell r="D22">
            <v>26679</v>
          </cell>
          <cell r="E22">
            <v>82878</v>
          </cell>
          <cell r="F22">
            <v>62000</v>
          </cell>
          <cell r="G22">
            <v>43353</v>
          </cell>
          <cell r="I22">
            <v>214910</v>
          </cell>
          <cell r="J22">
            <v>2791749</v>
          </cell>
          <cell r="O22" t="str">
            <v>Oct</v>
          </cell>
          <cell r="P22">
            <v>0</v>
          </cell>
          <cell r="Q22">
            <v>0</v>
          </cell>
          <cell r="R22">
            <v>0</v>
          </cell>
          <cell r="S22">
            <v>0</v>
          </cell>
          <cell r="T22">
            <v>0</v>
          </cell>
          <cell r="Y22" t="str">
            <v>Oct</v>
          </cell>
          <cell r="Z22">
            <v>0</v>
          </cell>
          <cell r="AA22">
            <v>0</v>
          </cell>
          <cell r="AB22">
            <v>0</v>
          </cell>
          <cell r="AD22">
            <v>0</v>
          </cell>
          <cell r="AE22">
            <v>0</v>
          </cell>
        </row>
        <row r="23">
          <cell r="C23" t="str">
            <v>Nov</v>
          </cell>
          <cell r="D23">
            <v>33120</v>
          </cell>
          <cell r="E23">
            <v>80885</v>
          </cell>
          <cell r="F23">
            <v>43100</v>
          </cell>
          <cell r="G23">
            <v>34207</v>
          </cell>
          <cell r="I23">
            <v>191312</v>
          </cell>
          <cell r="J23">
            <v>2983061</v>
          </cell>
          <cell r="O23" t="str">
            <v>Nov</v>
          </cell>
          <cell r="P23">
            <v>0</v>
          </cell>
          <cell r="Q23">
            <v>0</v>
          </cell>
          <cell r="R23">
            <v>0</v>
          </cell>
          <cell r="S23">
            <v>0</v>
          </cell>
          <cell r="T23">
            <v>0</v>
          </cell>
          <cell r="Y23" t="str">
            <v>Nov</v>
          </cell>
          <cell r="Z23">
            <v>0</v>
          </cell>
          <cell r="AA23">
            <v>0</v>
          </cell>
          <cell r="AB23">
            <v>0</v>
          </cell>
          <cell r="AD23">
            <v>0</v>
          </cell>
          <cell r="AE23">
            <v>0</v>
          </cell>
        </row>
        <row r="24">
          <cell r="C24" t="str">
            <v>Dic</v>
          </cell>
          <cell r="D24">
            <v>32277</v>
          </cell>
          <cell r="E24">
            <v>122500</v>
          </cell>
          <cell r="F24">
            <v>34000</v>
          </cell>
          <cell r="G24">
            <v>31163</v>
          </cell>
          <cell r="I24">
            <v>219940</v>
          </cell>
          <cell r="J24">
            <v>3203001</v>
          </cell>
          <cell r="O24" t="str">
            <v>Dic</v>
          </cell>
          <cell r="P24">
            <v>0</v>
          </cell>
          <cell r="Q24">
            <v>0</v>
          </cell>
          <cell r="R24">
            <v>0</v>
          </cell>
          <cell r="S24">
            <v>0</v>
          </cell>
          <cell r="T24">
            <v>0</v>
          </cell>
          <cell r="Y24" t="str">
            <v>Dic</v>
          </cell>
          <cell r="Z24">
            <v>0</v>
          </cell>
          <cell r="AA24">
            <v>0</v>
          </cell>
          <cell r="AB24">
            <v>0</v>
          </cell>
          <cell r="AD24">
            <v>0</v>
          </cell>
          <cell r="AE24">
            <v>0</v>
          </cell>
        </row>
        <row r="25">
          <cell r="C25" t="str">
            <v>Ene/93</v>
          </cell>
          <cell r="D25">
            <v>42301.246950000001</v>
          </cell>
          <cell r="E25">
            <v>50717.076639999999</v>
          </cell>
          <cell r="F25">
            <v>25797.451659999999</v>
          </cell>
          <cell r="G25">
            <v>3826.4597199999998</v>
          </cell>
          <cell r="I25">
            <v>122642.23497</v>
          </cell>
          <cell r="J25">
            <v>122642.23497</v>
          </cell>
          <cell r="O25" t="str">
            <v>Ene/93</v>
          </cell>
          <cell r="P25">
            <v>0</v>
          </cell>
          <cell r="Q25">
            <v>0</v>
          </cell>
          <cell r="R25">
            <v>0</v>
          </cell>
          <cell r="S25">
            <v>0</v>
          </cell>
          <cell r="T25">
            <v>0</v>
          </cell>
          <cell r="Y25" t="str">
            <v>Ene/93</v>
          </cell>
          <cell r="Z25">
            <v>0</v>
          </cell>
          <cell r="AA25">
            <v>0</v>
          </cell>
          <cell r="AB25">
            <v>0</v>
          </cell>
          <cell r="AD25">
            <v>0</v>
          </cell>
          <cell r="AE25">
            <v>0</v>
          </cell>
        </row>
        <row r="26">
          <cell r="C26" t="str">
            <v>Feb</v>
          </cell>
          <cell r="D26">
            <v>40683.953419999998</v>
          </cell>
          <cell r="E26">
            <v>84177.152990000002</v>
          </cell>
          <cell r="F26">
            <v>33469.500160000003</v>
          </cell>
          <cell r="G26">
            <v>19947.53514</v>
          </cell>
          <cell r="I26">
            <v>178278.14171</v>
          </cell>
          <cell r="J26">
            <v>300920.37667999999</v>
          </cell>
          <cell r="O26" t="str">
            <v>Feb</v>
          </cell>
          <cell r="P26">
            <v>0</v>
          </cell>
          <cell r="Q26">
            <v>0</v>
          </cell>
          <cell r="R26">
            <v>0</v>
          </cell>
          <cell r="S26">
            <v>0</v>
          </cell>
          <cell r="T26">
            <v>0</v>
          </cell>
          <cell r="Y26" t="str">
            <v>Feb</v>
          </cell>
          <cell r="Z26">
            <v>0</v>
          </cell>
          <cell r="AA26">
            <v>0</v>
          </cell>
          <cell r="AB26">
            <v>0</v>
          </cell>
          <cell r="AD26">
            <v>0</v>
          </cell>
          <cell r="AE26">
            <v>0</v>
          </cell>
        </row>
        <row r="27">
          <cell r="C27" t="str">
            <v>Mar</v>
          </cell>
          <cell r="D27">
            <v>65350.022790000003</v>
          </cell>
          <cell r="E27">
            <v>93550.699630000003</v>
          </cell>
          <cell r="F27">
            <v>48519.601139999999</v>
          </cell>
          <cell r="G27">
            <v>19575.386450000002</v>
          </cell>
          <cell r="I27">
            <v>226995.71001000001</v>
          </cell>
          <cell r="J27">
            <v>527916.08669000003</v>
          </cell>
          <cell r="O27" t="str">
            <v>Mar</v>
          </cell>
          <cell r="P27">
            <v>0</v>
          </cell>
          <cell r="Q27">
            <v>0</v>
          </cell>
          <cell r="R27">
            <v>0</v>
          </cell>
          <cell r="S27">
            <v>0</v>
          </cell>
          <cell r="T27">
            <v>0</v>
          </cell>
          <cell r="Y27" t="str">
            <v>Mar</v>
          </cell>
          <cell r="Z27">
            <v>0</v>
          </cell>
          <cell r="AA27">
            <v>0</v>
          </cell>
          <cell r="AB27">
            <v>0</v>
          </cell>
          <cell r="AD27">
            <v>0</v>
          </cell>
          <cell r="AE27">
            <v>0</v>
          </cell>
        </row>
        <row r="28">
          <cell r="C28" t="str">
            <v>Abr</v>
          </cell>
          <cell r="D28">
            <v>57920.03671</v>
          </cell>
          <cell r="E28">
            <v>118624.52353000001</v>
          </cell>
          <cell r="F28">
            <v>44640.802329999999</v>
          </cell>
          <cell r="G28">
            <v>34349.11073</v>
          </cell>
          <cell r="I28">
            <v>255534.47330000001</v>
          </cell>
          <cell r="J28">
            <v>783450.55998999998</v>
          </cell>
          <cell r="O28" t="str">
            <v>Abr</v>
          </cell>
          <cell r="P28">
            <v>0</v>
          </cell>
          <cell r="Q28">
            <v>0</v>
          </cell>
          <cell r="R28">
            <v>0</v>
          </cell>
          <cell r="S28">
            <v>0</v>
          </cell>
          <cell r="T28">
            <v>0</v>
          </cell>
          <cell r="Y28" t="str">
            <v>Abr</v>
          </cell>
          <cell r="Z28">
            <v>0</v>
          </cell>
          <cell r="AA28">
            <v>0</v>
          </cell>
          <cell r="AB28">
            <v>0</v>
          </cell>
          <cell r="AD28">
            <v>0</v>
          </cell>
          <cell r="AE28">
            <v>0</v>
          </cell>
        </row>
        <row r="29">
          <cell r="C29" t="str">
            <v>May</v>
          </cell>
          <cell r="D29">
            <v>81486.929959999994</v>
          </cell>
          <cell r="E29">
            <v>166883.22302999999</v>
          </cell>
          <cell r="F29">
            <v>51822.981200000002</v>
          </cell>
          <cell r="G29">
            <v>49345.340120000001</v>
          </cell>
          <cell r="I29">
            <v>349538.47431000002</v>
          </cell>
          <cell r="J29">
            <v>1132989.0342999999</v>
          </cell>
          <cell r="O29" t="str">
            <v>May</v>
          </cell>
          <cell r="P29">
            <v>0</v>
          </cell>
          <cell r="Q29">
            <v>0</v>
          </cell>
          <cell r="R29">
            <v>0</v>
          </cell>
          <cell r="S29">
            <v>0</v>
          </cell>
          <cell r="T29">
            <v>0</v>
          </cell>
          <cell r="Y29" t="str">
            <v>May</v>
          </cell>
          <cell r="Z29">
            <v>0</v>
          </cell>
          <cell r="AA29">
            <v>0</v>
          </cell>
          <cell r="AB29">
            <v>0</v>
          </cell>
          <cell r="AD29">
            <v>0</v>
          </cell>
          <cell r="AE29">
            <v>0</v>
          </cell>
        </row>
        <row r="30">
          <cell r="C30" t="str">
            <v>Jun</v>
          </cell>
          <cell r="D30">
            <v>77198.400869999998</v>
          </cell>
          <cell r="E30">
            <v>196376.38672000001</v>
          </cell>
          <cell r="F30">
            <v>76262.833329999994</v>
          </cell>
          <cell r="G30">
            <v>72506.699349999995</v>
          </cell>
          <cell r="I30">
            <v>422344.32027000003</v>
          </cell>
          <cell r="J30">
            <v>1555333.35457</v>
          </cell>
          <cell r="O30" t="str">
            <v>Jun</v>
          </cell>
          <cell r="P30">
            <v>0</v>
          </cell>
          <cell r="Q30">
            <v>0</v>
          </cell>
          <cell r="R30">
            <v>0</v>
          </cell>
          <cell r="S30">
            <v>0</v>
          </cell>
          <cell r="T30">
            <v>0</v>
          </cell>
          <cell r="Y30" t="str">
            <v>Jun</v>
          </cell>
          <cell r="Z30">
            <v>0</v>
          </cell>
          <cell r="AA30">
            <v>0</v>
          </cell>
          <cell r="AB30">
            <v>0</v>
          </cell>
          <cell r="AD30">
            <v>0</v>
          </cell>
          <cell r="AE30">
            <v>0</v>
          </cell>
        </row>
        <row r="31">
          <cell r="C31" t="str">
            <v>Jul</v>
          </cell>
          <cell r="D31">
            <v>71646.485990000001</v>
          </cell>
          <cell r="E31">
            <v>96500.261679999996</v>
          </cell>
          <cell r="F31">
            <v>54008.703730000001</v>
          </cell>
          <cell r="G31">
            <v>49172.853779999998</v>
          </cell>
          <cell r="I31">
            <v>271328.30518000002</v>
          </cell>
          <cell r="J31">
            <v>1826661.6597500001</v>
          </cell>
          <cell r="O31" t="str">
            <v>Jul</v>
          </cell>
          <cell r="P31">
            <v>0</v>
          </cell>
          <cell r="Q31">
            <v>0</v>
          </cell>
          <cell r="R31">
            <v>0</v>
          </cell>
          <cell r="S31">
            <v>0</v>
          </cell>
          <cell r="T31">
            <v>0</v>
          </cell>
          <cell r="Y31" t="str">
            <v>Jul</v>
          </cell>
          <cell r="Z31">
            <v>0</v>
          </cell>
          <cell r="AA31">
            <v>0</v>
          </cell>
          <cell r="AB31">
            <v>0</v>
          </cell>
          <cell r="AD31">
            <v>0</v>
          </cell>
          <cell r="AE31">
            <v>0</v>
          </cell>
        </row>
        <row r="32">
          <cell r="C32" t="str">
            <v>Ago</v>
          </cell>
          <cell r="D32">
            <v>74645.982380000001</v>
          </cell>
          <cell r="E32">
            <v>80957.482440000007</v>
          </cell>
          <cell r="F32">
            <v>41071.064689999999</v>
          </cell>
          <cell r="G32">
            <v>72102.743210000001</v>
          </cell>
          <cell r="I32">
            <v>268777.27272000001</v>
          </cell>
          <cell r="J32">
            <v>2095438.9324700001</v>
          </cell>
          <cell r="O32" t="str">
            <v>Ago</v>
          </cell>
          <cell r="P32">
            <v>0</v>
          </cell>
          <cell r="Q32">
            <v>0</v>
          </cell>
          <cell r="R32">
            <v>0</v>
          </cell>
          <cell r="S32">
            <v>0</v>
          </cell>
          <cell r="T32">
            <v>0</v>
          </cell>
          <cell r="Y32" t="str">
            <v>Ago</v>
          </cell>
          <cell r="Z32">
            <v>0</v>
          </cell>
          <cell r="AA32">
            <v>0</v>
          </cell>
          <cell r="AB32">
            <v>0</v>
          </cell>
          <cell r="AD32">
            <v>0</v>
          </cell>
          <cell r="AE32">
            <v>0</v>
          </cell>
        </row>
        <row r="33">
          <cell r="C33" t="str">
            <v>Sep</v>
          </cell>
          <cell r="D33">
            <v>61686.985249999998</v>
          </cell>
          <cell r="E33">
            <v>94210.686660000007</v>
          </cell>
          <cell r="F33">
            <v>49176.18219</v>
          </cell>
          <cell r="G33">
            <v>52466.730109999997</v>
          </cell>
          <cell r="I33">
            <v>257540.58421</v>
          </cell>
          <cell r="J33">
            <v>2352979.5166800003</v>
          </cell>
          <cell r="O33" t="str">
            <v>Sep</v>
          </cell>
          <cell r="P33">
            <v>0</v>
          </cell>
          <cell r="Q33">
            <v>0</v>
          </cell>
          <cell r="R33">
            <v>0</v>
          </cell>
          <cell r="S33">
            <v>0</v>
          </cell>
          <cell r="T33">
            <v>0</v>
          </cell>
          <cell r="Y33" t="str">
            <v>Sep</v>
          </cell>
          <cell r="Z33">
            <v>0</v>
          </cell>
          <cell r="AA33">
            <v>0</v>
          </cell>
          <cell r="AB33">
            <v>0</v>
          </cell>
          <cell r="AD33">
            <v>0</v>
          </cell>
          <cell r="AE33">
            <v>0</v>
          </cell>
        </row>
        <row r="34">
          <cell r="C34" t="str">
            <v>Oct</v>
          </cell>
          <cell r="D34">
            <v>49725.894390000001</v>
          </cell>
          <cell r="E34">
            <v>50325.549939999997</v>
          </cell>
          <cell r="F34">
            <v>59841.582900000001</v>
          </cell>
          <cell r="G34">
            <v>63327.290690000002</v>
          </cell>
          <cell r="I34">
            <v>223220.31792</v>
          </cell>
          <cell r="J34">
            <v>2576199.8346000002</v>
          </cell>
          <cell r="O34" t="str">
            <v>Oct*</v>
          </cell>
          <cell r="P34">
            <v>0</v>
          </cell>
          <cell r="Q34">
            <v>0</v>
          </cell>
          <cell r="R34">
            <v>0</v>
          </cell>
          <cell r="S34">
            <v>0</v>
          </cell>
          <cell r="T34">
            <v>0</v>
          </cell>
          <cell r="Y34" t="str">
            <v>Oct*</v>
          </cell>
          <cell r="Z34">
            <v>0</v>
          </cell>
          <cell r="AA34">
            <v>0</v>
          </cell>
          <cell r="AB34">
            <v>0</v>
          </cell>
          <cell r="AD34">
            <v>0</v>
          </cell>
          <cell r="AE34">
            <v>0</v>
          </cell>
        </row>
        <row r="35">
          <cell r="C35" t="str">
            <v>Nov</v>
          </cell>
          <cell r="D35">
            <v>73458.465620000003</v>
          </cell>
          <cell r="E35">
            <v>58802.51902</v>
          </cell>
          <cell r="F35">
            <v>48203.709430000003</v>
          </cell>
          <cell r="G35">
            <v>43088.265059999998</v>
          </cell>
          <cell r="I35">
            <v>223552.95913</v>
          </cell>
          <cell r="J35">
            <v>2799752.79373</v>
          </cell>
          <cell r="O35" t="str">
            <v>Nov*</v>
          </cell>
          <cell r="P35">
            <v>0</v>
          </cell>
          <cell r="Q35">
            <v>0</v>
          </cell>
          <cell r="R35">
            <v>0</v>
          </cell>
          <cell r="S35">
            <v>0</v>
          </cell>
          <cell r="T35">
            <v>0</v>
          </cell>
          <cell r="Y35" t="str">
            <v>Nov*</v>
          </cell>
          <cell r="Z35">
            <v>0</v>
          </cell>
          <cell r="AA35">
            <v>0</v>
          </cell>
          <cell r="AB35">
            <v>0</v>
          </cell>
          <cell r="AD35">
            <v>0</v>
          </cell>
          <cell r="AE35">
            <v>0</v>
          </cell>
        </row>
        <row r="36">
          <cell r="C36" t="str">
            <v>Dic*</v>
          </cell>
          <cell r="D36">
            <v>38267.381179999997</v>
          </cell>
          <cell r="E36">
            <v>61910.056080000002</v>
          </cell>
          <cell r="F36">
            <v>90751.412259999997</v>
          </cell>
          <cell r="G36">
            <v>49646.904309999998</v>
          </cell>
          <cell r="I36">
            <v>240575.75383</v>
          </cell>
          <cell r="J36">
            <v>3040328.5475599999</v>
          </cell>
          <cell r="O36" t="str">
            <v>Dic*</v>
          </cell>
          <cell r="P36">
            <v>0</v>
          </cell>
          <cell r="Q36">
            <v>0</v>
          </cell>
          <cell r="R36">
            <v>0</v>
          </cell>
          <cell r="S36">
            <v>0</v>
          </cell>
          <cell r="T36">
            <v>0</v>
          </cell>
          <cell r="Y36" t="str">
            <v>Dic*</v>
          </cell>
          <cell r="Z36">
            <v>0</v>
          </cell>
          <cell r="AA36">
            <v>0</v>
          </cell>
          <cell r="AB36">
            <v>0</v>
          </cell>
          <cell r="AD36">
            <v>0</v>
          </cell>
          <cell r="AE36">
            <v>0</v>
          </cell>
        </row>
        <row r="37">
          <cell r="B37">
            <v>1994</v>
          </cell>
          <cell r="C37" t="str">
            <v>Ene</v>
          </cell>
          <cell r="D37">
            <v>52309.503879999997</v>
          </cell>
          <cell r="E37">
            <v>60242.882149999998</v>
          </cell>
          <cell r="F37">
            <v>89650.704140000002</v>
          </cell>
          <cell r="G37">
            <v>9462.7562500000004</v>
          </cell>
          <cell r="I37">
            <v>211665.84641999999</v>
          </cell>
          <cell r="J37">
            <v>211665.84641999999</v>
          </cell>
          <cell r="N37">
            <v>1994</v>
          </cell>
          <cell r="O37" t="str">
            <v>Ene</v>
          </cell>
          <cell r="P37">
            <v>98856.574869999997</v>
          </cell>
          <cell r="Q37">
            <v>4289.4307799999997</v>
          </cell>
          <cell r="R37">
            <v>36038.230360000001</v>
          </cell>
          <cell r="S37">
            <v>-58487.178059999998</v>
          </cell>
          <cell r="T37">
            <v>80697.057950000002</v>
          </cell>
          <cell r="X37">
            <v>1994</v>
          </cell>
          <cell r="Y37" t="str">
            <v>Ene</v>
          </cell>
          <cell r="Z37">
            <v>-4908.22703</v>
          </cell>
          <cell r="AA37">
            <v>80697.057950000002</v>
          </cell>
          <cell r="AB37">
            <v>44490.059780000003</v>
          </cell>
          <cell r="AD37">
            <v>120278.89070000002</v>
          </cell>
          <cell r="AE37">
            <v>120278.89070000002</v>
          </cell>
        </row>
        <row r="38">
          <cell r="C38" t="str">
            <v>Feb</v>
          </cell>
          <cell r="D38">
            <v>64373.86765</v>
          </cell>
          <cell r="E38">
            <v>61938.00589</v>
          </cell>
          <cell r="F38">
            <v>72270.177389999997</v>
          </cell>
          <cell r="G38">
            <v>28929.449619999999</v>
          </cell>
          <cell r="I38">
            <v>227511.50055</v>
          </cell>
          <cell r="J38">
            <v>439177.34696999996</v>
          </cell>
          <cell r="O38" t="str">
            <v>Feb</v>
          </cell>
          <cell r="P38">
            <v>64279.223619999997</v>
          </cell>
          <cell r="Q38">
            <v>54150.321340000002</v>
          </cell>
          <cell r="R38">
            <v>-828.8905299999999</v>
          </cell>
          <cell r="S38">
            <v>-72515.964080000005</v>
          </cell>
          <cell r="T38">
            <v>45084.690349999997</v>
          </cell>
          <cell r="Y38" t="str">
            <v>Feb</v>
          </cell>
          <cell r="Z38">
            <v>11986.49914</v>
          </cell>
          <cell r="AA38">
            <v>45084.690349999997</v>
          </cell>
          <cell r="AB38">
            <v>34718.121619999998</v>
          </cell>
          <cell r="AD38">
            <v>91789.311109999995</v>
          </cell>
          <cell r="AE38">
            <v>212068.20181</v>
          </cell>
        </row>
        <row r="39">
          <cell r="C39" t="str">
            <v>Mar</v>
          </cell>
          <cell r="D39">
            <v>73804.892139999996</v>
          </cell>
          <cell r="E39">
            <v>61026.077149999997</v>
          </cell>
          <cell r="F39">
            <v>149632.56168000001</v>
          </cell>
          <cell r="G39">
            <v>27905.126489999999</v>
          </cell>
          <cell r="I39">
            <v>312368.65746000002</v>
          </cell>
          <cell r="J39">
            <v>751546.00442999997</v>
          </cell>
          <cell r="O39" t="str">
            <v>Mar</v>
          </cell>
          <cell r="P39">
            <v>129551.92991000001</v>
          </cell>
          <cell r="Q39">
            <v>9726.9258000000009</v>
          </cell>
          <cell r="R39">
            <v>10458.380590000001</v>
          </cell>
          <cell r="S39">
            <v>-62354.540079999999</v>
          </cell>
          <cell r="T39">
            <v>87382.696219999998</v>
          </cell>
          <cell r="Y39" t="str">
            <v>Mar</v>
          </cell>
          <cell r="Z39">
            <v>-37545.162400000001</v>
          </cell>
          <cell r="AA39">
            <v>87382.696219999998</v>
          </cell>
          <cell r="AB39">
            <v>-300</v>
          </cell>
          <cell r="AD39">
            <v>49537.533819999997</v>
          </cell>
          <cell r="AE39">
            <v>261605.73563000001</v>
          </cell>
        </row>
        <row r="40">
          <cell r="C40" t="str">
            <v>Abr</v>
          </cell>
          <cell r="D40">
            <v>73059.445259999993</v>
          </cell>
          <cell r="E40">
            <v>69096.412479999999</v>
          </cell>
          <cell r="F40">
            <v>80471.967480000007</v>
          </cell>
          <cell r="G40">
            <v>33748.590669999998</v>
          </cell>
          <cell r="I40">
            <v>256376.41589</v>
          </cell>
          <cell r="J40">
            <v>1007922.42032</v>
          </cell>
          <cell r="O40" t="str">
            <v>Abr</v>
          </cell>
          <cell r="P40">
            <v>47093.828269999998</v>
          </cell>
          <cell r="Q40">
            <v>-3644.83925</v>
          </cell>
          <cell r="R40">
            <v>-117689.03946</v>
          </cell>
          <cell r="S40">
            <v>29204.909790000002</v>
          </cell>
          <cell r="T40">
            <v>-45035.140650000001</v>
          </cell>
          <cell r="Y40" t="str">
            <v>Abr</v>
          </cell>
          <cell r="Z40">
            <v>-211922.83567</v>
          </cell>
          <cell r="AA40">
            <v>-45035.140650000001</v>
          </cell>
          <cell r="AB40">
            <v>7100</v>
          </cell>
          <cell r="AD40">
            <v>-249857.97632000002</v>
          </cell>
          <cell r="AE40">
            <v>11747.759309999994</v>
          </cell>
        </row>
        <row r="41">
          <cell r="C41" t="str">
            <v>May</v>
          </cell>
          <cell r="D41">
            <v>89141.745869999999</v>
          </cell>
          <cell r="E41">
            <v>73205.126600000003</v>
          </cell>
          <cell r="F41">
            <v>77062.059139999998</v>
          </cell>
          <cell r="G41">
            <v>50202.986570000001</v>
          </cell>
          <cell r="I41">
            <v>289611.91817999998</v>
          </cell>
          <cell r="J41">
            <v>1297534.3385000001</v>
          </cell>
          <cell r="O41" t="str">
            <v>May</v>
          </cell>
          <cell r="P41">
            <v>77540.745519999997</v>
          </cell>
          <cell r="Q41">
            <v>46822.13841</v>
          </cell>
          <cell r="R41">
            <v>17791.5088</v>
          </cell>
          <cell r="S41">
            <v>-67474.35411</v>
          </cell>
          <cell r="T41">
            <v>74680.038620000007</v>
          </cell>
          <cell r="Y41" t="str">
            <v>May</v>
          </cell>
          <cell r="Z41">
            <v>-80495.011620000005</v>
          </cell>
          <cell r="AA41">
            <v>74680.038620000007</v>
          </cell>
          <cell r="AB41">
            <v>-24400</v>
          </cell>
          <cell r="AD41">
            <v>-30214.972999999998</v>
          </cell>
          <cell r="AE41">
            <v>-18467.213690000004</v>
          </cell>
        </row>
        <row r="42">
          <cell r="C42" t="str">
            <v>Jun</v>
          </cell>
          <cell r="D42">
            <v>28983.359229999998</v>
          </cell>
          <cell r="E42">
            <v>73202.831709999999</v>
          </cell>
          <cell r="F42">
            <v>84461.793130000005</v>
          </cell>
          <cell r="G42">
            <v>35883.778319999998</v>
          </cell>
          <cell r="I42">
            <v>222531.76238999999</v>
          </cell>
          <cell r="J42">
            <v>1520066.1008900001</v>
          </cell>
          <cell r="O42" t="str">
            <v>Jun</v>
          </cell>
          <cell r="P42">
            <v>81499.983550000004</v>
          </cell>
          <cell r="Q42">
            <v>47933.055240000002</v>
          </cell>
          <cell r="R42">
            <v>78901.906310000006</v>
          </cell>
          <cell r="S42">
            <v>50103.131099999999</v>
          </cell>
          <cell r="T42">
            <v>258438.07620000001</v>
          </cell>
          <cell r="Y42" t="str">
            <v>Jun</v>
          </cell>
          <cell r="Z42">
            <v>-198288.44552000001</v>
          </cell>
          <cell r="AA42">
            <v>258438.07620000001</v>
          </cell>
          <cell r="AB42">
            <v>78000</v>
          </cell>
          <cell r="AD42">
            <v>138149.63068</v>
          </cell>
          <cell r="AE42">
            <v>119682.41699</v>
          </cell>
        </row>
        <row r="43">
          <cell r="C43" t="str">
            <v>Jul</v>
          </cell>
          <cell r="D43">
            <v>26809.723010000002</v>
          </cell>
          <cell r="E43">
            <v>53870.473660000003</v>
          </cell>
          <cell r="F43">
            <v>99130.333379999996</v>
          </cell>
          <cell r="G43">
            <v>40250.966249999998</v>
          </cell>
          <cell r="I43">
            <v>220061.4963</v>
          </cell>
          <cell r="J43">
            <v>1740127.5971900001</v>
          </cell>
          <cell r="O43" t="str">
            <v>Jul</v>
          </cell>
          <cell r="P43">
            <v>57597.961060000001</v>
          </cell>
          <cell r="Q43">
            <v>45992.493949999996</v>
          </cell>
          <cell r="R43">
            <v>6421.5344699999996</v>
          </cell>
          <cell r="S43">
            <v>19696.643769999999</v>
          </cell>
          <cell r="T43">
            <v>129708.63325</v>
          </cell>
          <cell r="Y43" t="str">
            <v>Jul</v>
          </cell>
          <cell r="Z43">
            <v>-157479.63325000001</v>
          </cell>
          <cell r="AA43">
            <v>129708.63325</v>
          </cell>
          <cell r="AB43">
            <v>6300</v>
          </cell>
          <cell r="AD43">
            <v>-21471.000000000015</v>
          </cell>
          <cell r="AE43">
            <v>98211.416989999983</v>
          </cell>
        </row>
        <row r="44">
          <cell r="C44" t="str">
            <v>Ago</v>
          </cell>
          <cell r="D44">
            <v>46806.30833</v>
          </cell>
          <cell r="E44">
            <v>86839.308529999995</v>
          </cell>
          <cell r="F44">
            <v>118279.30605</v>
          </cell>
          <cell r="G44">
            <v>56747.821629999999</v>
          </cell>
          <cell r="I44">
            <v>308672.74453999999</v>
          </cell>
          <cell r="J44">
            <v>2048800.34173</v>
          </cell>
          <cell r="O44" t="str">
            <v>Ago</v>
          </cell>
          <cell r="P44">
            <v>177739.83257999999</v>
          </cell>
          <cell r="Q44">
            <v>60334.076099999998</v>
          </cell>
          <cell r="R44">
            <v>-39035.508719999998</v>
          </cell>
          <cell r="S44">
            <v>89581.632180000001</v>
          </cell>
          <cell r="T44">
            <v>288620.03214000002</v>
          </cell>
          <cell r="Y44" t="str">
            <v>Ago</v>
          </cell>
          <cell r="Z44">
            <v>-261226.38242000001</v>
          </cell>
          <cell r="AA44">
            <v>288620.03214000002</v>
          </cell>
          <cell r="AB44">
            <v>-23400</v>
          </cell>
          <cell r="AD44">
            <v>3993.6497200000158</v>
          </cell>
          <cell r="AE44">
            <v>102205.06671</v>
          </cell>
        </row>
        <row r="45">
          <cell r="C45" t="str">
            <v>Sep</v>
          </cell>
          <cell r="D45">
            <v>50895.738290000001</v>
          </cell>
          <cell r="E45">
            <v>89909.724260000003</v>
          </cell>
          <cell r="F45">
            <v>155005.60112000001</v>
          </cell>
          <cell r="G45">
            <v>45676.038439999997</v>
          </cell>
          <cell r="I45">
            <v>341487.10210999998</v>
          </cell>
          <cell r="J45">
            <v>2390287.4438399998</v>
          </cell>
          <cell r="O45" t="str">
            <v>Sep</v>
          </cell>
          <cell r="P45">
            <v>216333.40627000001</v>
          </cell>
          <cell r="Q45">
            <v>50085.761939999997</v>
          </cell>
          <cell r="R45">
            <v>-205960.07115999999</v>
          </cell>
          <cell r="S45">
            <v>-66595.684150000001</v>
          </cell>
          <cell r="T45">
            <v>-6136.5870999999997</v>
          </cell>
          <cell r="Y45" t="str">
            <v>Sep</v>
          </cell>
          <cell r="Z45">
            <v>-194206.77778</v>
          </cell>
          <cell r="AA45">
            <v>-6136.5870999999997</v>
          </cell>
          <cell r="AB45">
            <v>4100</v>
          </cell>
          <cell r="AD45">
            <v>-196243.36488000001</v>
          </cell>
          <cell r="AE45">
            <v>-94038.298170000009</v>
          </cell>
        </row>
        <row r="46">
          <cell r="C46" t="str">
            <v>Oct</v>
          </cell>
          <cell r="D46">
            <v>48493.281779999998</v>
          </cell>
          <cell r="E46">
            <v>70984.330579999994</v>
          </cell>
          <cell r="F46">
            <v>114169.16753000001</v>
          </cell>
          <cell r="G46">
            <v>63604.113019999997</v>
          </cell>
          <cell r="I46">
            <v>297250.89291</v>
          </cell>
          <cell r="J46">
            <v>2687538.3367499998</v>
          </cell>
          <cell r="O46" t="str">
            <v>Oct</v>
          </cell>
          <cell r="P46">
            <v>172969.08447</v>
          </cell>
          <cell r="Q46">
            <v>45239.316630000001</v>
          </cell>
          <cell r="R46">
            <v>411723.13660000003</v>
          </cell>
          <cell r="S46">
            <v>-393317.60996999999</v>
          </cell>
          <cell r="T46">
            <v>236613.92773</v>
          </cell>
          <cell r="Y46" t="str">
            <v>Oct</v>
          </cell>
          <cell r="Z46">
            <v>-274095.51711999997</v>
          </cell>
          <cell r="AA46">
            <v>236613.92773</v>
          </cell>
          <cell r="AB46">
            <v>54200</v>
          </cell>
          <cell r="AD46">
            <v>16718.410610000021</v>
          </cell>
          <cell r="AE46">
            <v>-77319.887559999988</v>
          </cell>
        </row>
        <row r="47">
          <cell r="C47" t="str">
            <v>Nov</v>
          </cell>
          <cell r="D47">
            <v>47797.082909999997</v>
          </cell>
          <cell r="E47">
            <v>68346.038339999999</v>
          </cell>
          <cell r="F47">
            <v>128588.14045000001</v>
          </cell>
          <cell r="G47">
            <v>38600.24901</v>
          </cell>
          <cell r="I47">
            <v>283331.51071</v>
          </cell>
          <cell r="J47">
            <v>2970869.8474599998</v>
          </cell>
          <cell r="O47" t="str">
            <v>Nov</v>
          </cell>
          <cell r="P47">
            <v>228192.99898999999</v>
          </cell>
          <cell r="Q47">
            <v>74313.191720000003</v>
          </cell>
          <cell r="R47">
            <v>-492267.71341999999</v>
          </cell>
          <cell r="S47">
            <v>396268.53165999998</v>
          </cell>
          <cell r="T47">
            <v>206507.00894999999</v>
          </cell>
          <cell r="Y47" t="str">
            <v>Nov</v>
          </cell>
          <cell r="Z47">
            <v>-174322.05843</v>
          </cell>
          <cell r="AA47">
            <v>206507.00894999999</v>
          </cell>
          <cell r="AB47">
            <v>-94700</v>
          </cell>
          <cell r="AD47">
            <v>-62515.049480000016</v>
          </cell>
          <cell r="AE47">
            <v>-139834.93703999999</v>
          </cell>
        </row>
        <row r="48">
          <cell r="C48" t="str">
            <v>Dic</v>
          </cell>
          <cell r="D48">
            <v>43863.74469</v>
          </cell>
          <cell r="E48">
            <v>66387.114029999997</v>
          </cell>
          <cell r="F48">
            <v>153399.67124</v>
          </cell>
          <cell r="G48">
            <v>29204.404569999999</v>
          </cell>
          <cell r="I48">
            <v>292854.93453000003</v>
          </cell>
          <cell r="J48">
            <v>3263724.78199</v>
          </cell>
          <cell r="O48" t="str">
            <v>Dic</v>
          </cell>
          <cell r="P48">
            <v>467034.03188000002</v>
          </cell>
          <cell r="Q48">
            <v>175005.48923000001</v>
          </cell>
          <cell r="R48">
            <v>97280.945909999995</v>
          </cell>
          <cell r="S48">
            <v>-52859.75389</v>
          </cell>
          <cell r="T48">
            <v>686460.71313000005</v>
          </cell>
          <cell r="Y48" t="str">
            <v>Dic</v>
          </cell>
          <cell r="Z48">
            <v>-332204.55943999998</v>
          </cell>
          <cell r="AA48">
            <v>686460.71313000005</v>
          </cell>
          <cell r="AB48">
            <v>-81108.181400000001</v>
          </cell>
          <cell r="AD48">
            <v>273147.97229000006</v>
          </cell>
          <cell r="AE48">
            <v>133313.03525000007</v>
          </cell>
        </row>
        <row r="49">
          <cell r="B49">
            <v>1995</v>
          </cell>
          <cell r="C49" t="str">
            <v>Ene</v>
          </cell>
          <cell r="D49">
            <v>41711.25877</v>
          </cell>
          <cell r="E49">
            <v>63400.035909999999</v>
          </cell>
          <cell r="F49">
            <v>128962.54674999999</v>
          </cell>
          <cell r="G49">
            <v>24618.388719999999</v>
          </cell>
          <cell r="I49">
            <v>258692.23014999999</v>
          </cell>
          <cell r="J49">
            <v>258692.23014999999</v>
          </cell>
          <cell r="N49">
            <v>1995</v>
          </cell>
          <cell r="O49" t="str">
            <v>Ene</v>
          </cell>
          <cell r="P49">
            <v>143569.62966999999</v>
          </cell>
          <cell r="Q49">
            <v>48357.10555</v>
          </cell>
          <cell r="R49">
            <v>24618.561959999999</v>
          </cell>
          <cell r="S49">
            <v>122751.70388930275</v>
          </cell>
          <cell r="T49">
            <v>339297.00106930273</v>
          </cell>
          <cell r="X49">
            <v>1995</v>
          </cell>
          <cell r="Y49" t="str">
            <v>Ene</v>
          </cell>
          <cell r="Z49">
            <v>-477955.06040999998</v>
          </cell>
          <cell r="AA49">
            <v>339297.00106930273</v>
          </cell>
          <cell r="AB49">
            <v>87100</v>
          </cell>
          <cell r="AD49">
            <v>-51558.059340697248</v>
          </cell>
          <cell r="AE49">
            <v>-51558.059340697248</v>
          </cell>
        </row>
        <row r="50">
          <cell r="C50" t="str">
            <v>Feb</v>
          </cell>
          <cell r="D50">
            <v>38329.761680000003</v>
          </cell>
          <cell r="E50">
            <v>84006.784180000002</v>
          </cell>
          <cell r="F50">
            <v>112723.14274</v>
          </cell>
          <cell r="G50">
            <v>61941.215210000002</v>
          </cell>
          <cell r="I50">
            <v>297000.90380999999</v>
          </cell>
          <cell r="J50">
            <v>555693.13396000001</v>
          </cell>
          <cell r="O50" t="str">
            <v>Feb</v>
          </cell>
          <cell r="P50">
            <v>167235.90609</v>
          </cell>
          <cell r="Q50">
            <v>-33118.975530000003</v>
          </cell>
          <cell r="R50">
            <v>21680.152890000001</v>
          </cell>
          <cell r="S50">
            <v>99878.838681691719</v>
          </cell>
          <cell r="T50">
            <v>255675.92213169171</v>
          </cell>
          <cell r="Y50" t="str">
            <v>Feb</v>
          </cell>
          <cell r="Z50">
            <v>-205466.01811999999</v>
          </cell>
          <cell r="AA50">
            <v>255675.92213169171</v>
          </cell>
          <cell r="AB50">
            <v>81900</v>
          </cell>
          <cell r="AD50">
            <v>132109.90401169172</v>
          </cell>
          <cell r="AE50">
            <v>80551.844670994469</v>
          </cell>
        </row>
        <row r="51">
          <cell r="C51" t="str">
            <v>Mar</v>
          </cell>
          <cell r="D51">
            <v>39958.250529999998</v>
          </cell>
          <cell r="E51">
            <v>84447.491559999995</v>
          </cell>
          <cell r="F51">
            <v>117271.22602</v>
          </cell>
          <cell r="G51">
            <v>102748.03232</v>
          </cell>
          <cell r="I51">
            <v>344425.00043000001</v>
          </cell>
          <cell r="J51">
            <v>900118.13439000002</v>
          </cell>
          <cell r="O51" t="str">
            <v>Mar</v>
          </cell>
          <cell r="P51">
            <v>62144.35007</v>
          </cell>
          <cell r="Q51">
            <v>30581.720700000002</v>
          </cell>
          <cell r="R51">
            <v>99740.515159999995</v>
          </cell>
          <cell r="S51">
            <v>39033.927901390503</v>
          </cell>
          <cell r="T51">
            <v>231500.5138313905</v>
          </cell>
          <cell r="Y51" t="str">
            <v>Mar</v>
          </cell>
          <cell r="Z51">
            <v>-176885.52640999999</v>
          </cell>
          <cell r="AA51">
            <v>231500.5138313905</v>
          </cell>
          <cell r="AB51">
            <v>176000</v>
          </cell>
          <cell r="AD51">
            <v>230614.98742139051</v>
          </cell>
          <cell r="AE51">
            <v>311166.83209238498</v>
          </cell>
        </row>
        <row r="52">
          <cell r="C52" t="str">
            <v>Abr</v>
          </cell>
          <cell r="D52">
            <v>70180.781560000003</v>
          </cell>
          <cell r="E52">
            <v>61651.118499999997</v>
          </cell>
          <cell r="F52">
            <v>80738.672919999997</v>
          </cell>
          <cell r="G52">
            <v>63062.4732</v>
          </cell>
          <cell r="I52">
            <v>275633.04618</v>
          </cell>
          <cell r="J52">
            <v>1175751.1805700001</v>
          </cell>
          <cell r="O52" t="str">
            <v>Abr</v>
          </cell>
          <cell r="P52">
            <v>55584.171750000001</v>
          </cell>
          <cell r="Q52">
            <v>82985.410140000007</v>
          </cell>
          <cell r="R52">
            <v>130551.51465</v>
          </cell>
          <cell r="S52">
            <v>50044.918176803003</v>
          </cell>
          <cell r="T52">
            <v>319166.01471680298</v>
          </cell>
          <cell r="Y52" t="str">
            <v>Abr</v>
          </cell>
          <cell r="Z52">
            <v>-239205.68786999999</v>
          </cell>
          <cell r="AA52">
            <v>319166.01471680298</v>
          </cell>
          <cell r="AB52">
            <v>15600</v>
          </cell>
          <cell r="AD52">
            <v>95560.326846802986</v>
          </cell>
          <cell r="AE52">
            <v>406727.158939188</v>
          </cell>
        </row>
        <row r="53">
          <cell r="C53" t="str">
            <v>May</v>
          </cell>
          <cell r="D53">
            <v>25562.6368</v>
          </cell>
          <cell r="E53">
            <v>58275.838250000001</v>
          </cell>
          <cell r="F53">
            <v>84679.832290000006</v>
          </cell>
          <cell r="G53">
            <v>88134.270560000004</v>
          </cell>
          <cell r="I53">
            <v>256652.5779</v>
          </cell>
          <cell r="J53">
            <v>1432403.75847</v>
          </cell>
          <cell r="O53" t="str">
            <v>May</v>
          </cell>
          <cell r="P53">
            <v>71191.692439999999</v>
          </cell>
          <cell r="Q53">
            <v>51272.074260000001</v>
          </cell>
          <cell r="R53">
            <v>2276.3267799999999</v>
          </cell>
          <cell r="S53">
            <v>81855.649012119626</v>
          </cell>
          <cell r="T53">
            <v>206595.74249211964</v>
          </cell>
          <cell r="Y53" t="str">
            <v>May</v>
          </cell>
          <cell r="Z53">
            <v>-117195.81692</v>
          </cell>
          <cell r="AA53">
            <v>206595.74249211964</v>
          </cell>
          <cell r="AB53">
            <v>20400</v>
          </cell>
          <cell r="AD53">
            <v>109799.92557211964</v>
          </cell>
          <cell r="AE53">
            <v>516527.08451130765</v>
          </cell>
        </row>
        <row r="54">
          <cell r="C54" t="str">
            <v>Jun</v>
          </cell>
          <cell r="D54">
            <v>20500.318159999999</v>
          </cell>
          <cell r="E54">
            <v>83019.513149999999</v>
          </cell>
          <cell r="F54">
            <v>93810.030249999996</v>
          </cell>
          <cell r="G54">
            <v>80447.631810000006</v>
          </cell>
          <cell r="I54">
            <v>277777.49336999998</v>
          </cell>
          <cell r="J54">
            <v>1710181.25184</v>
          </cell>
          <cell r="O54" t="str">
            <v>Jun</v>
          </cell>
          <cell r="P54">
            <v>113051.40820999999</v>
          </cell>
          <cell r="Q54">
            <v>77918.42611</v>
          </cell>
          <cell r="R54">
            <v>8972.4019499999995</v>
          </cell>
          <cell r="S54">
            <v>6495.8332846068433</v>
          </cell>
          <cell r="T54">
            <v>206438.06955460683</v>
          </cell>
          <cell r="Y54" t="str">
            <v>Jun</v>
          </cell>
          <cell r="Z54">
            <v>-156844.81007000001</v>
          </cell>
          <cell r="AA54">
            <v>206438.06955460683</v>
          </cell>
          <cell r="AB54">
            <v>-14300</v>
          </cell>
          <cell r="AD54">
            <v>35293.259484606824</v>
          </cell>
          <cell r="AE54">
            <v>551820.34399591445</v>
          </cell>
        </row>
        <row r="55">
          <cell r="C55" t="str">
            <v>Jul</v>
          </cell>
          <cell r="D55">
            <v>20631.327929999999</v>
          </cell>
          <cell r="E55">
            <v>59973.907809999997</v>
          </cell>
          <cell r="F55">
            <v>107877.99182</v>
          </cell>
          <cell r="G55">
            <v>93638.569520000005</v>
          </cell>
          <cell r="I55">
            <v>282121.79707999999</v>
          </cell>
          <cell r="J55">
            <v>1992303.04892</v>
          </cell>
          <cell r="O55" t="str">
            <v>Jul</v>
          </cell>
          <cell r="P55">
            <v>44918.940820000003</v>
          </cell>
          <cell r="Q55">
            <v>111383.95411000001</v>
          </cell>
          <cell r="R55">
            <v>9987.0619900000002</v>
          </cell>
          <cell r="S55">
            <v>63531.18312419299</v>
          </cell>
          <cell r="T55">
            <v>229821.14004419299</v>
          </cell>
          <cell r="Y55" t="str">
            <v>Jul</v>
          </cell>
          <cell r="Z55">
            <v>-176625.1643</v>
          </cell>
          <cell r="AA55">
            <v>229821.14004419299</v>
          </cell>
          <cell r="AB55">
            <v>-64100</v>
          </cell>
          <cell r="AD55">
            <v>-10904.024255807017</v>
          </cell>
          <cell r="AE55">
            <v>540916.3197401074</v>
          </cell>
        </row>
        <row r="56">
          <cell r="C56" t="str">
            <v>Ago</v>
          </cell>
          <cell r="D56">
            <v>28506.81336</v>
          </cell>
          <cell r="E56">
            <v>63388.673880000002</v>
          </cell>
          <cell r="F56">
            <v>105925.40003</v>
          </cell>
          <cell r="G56">
            <v>73020.323390000005</v>
          </cell>
          <cell r="I56">
            <v>270841.21065999998</v>
          </cell>
          <cell r="J56">
            <v>2263144.2595799998</v>
          </cell>
          <cell r="O56" t="str">
            <v>Ago</v>
          </cell>
          <cell r="P56">
            <v>183535.44448000001</v>
          </cell>
          <cell r="Q56">
            <v>-66648.095719999998</v>
          </cell>
          <cell r="R56">
            <v>-14091.56842</v>
          </cell>
          <cell r="S56">
            <v>-12424.589011947748</v>
          </cell>
          <cell r="T56">
            <v>90371.191328052257</v>
          </cell>
          <cell r="Y56" t="str">
            <v>Ago</v>
          </cell>
          <cell r="Z56">
            <v>-209246.42288999999</v>
          </cell>
          <cell r="AA56">
            <v>90371.191328052257</v>
          </cell>
          <cell r="AB56">
            <v>-143400</v>
          </cell>
          <cell r="AD56">
            <v>-262275.23156194773</v>
          </cell>
          <cell r="AE56">
            <v>278641.08817815967</v>
          </cell>
        </row>
        <row r="57">
          <cell r="C57" t="str">
            <v>Sep</v>
          </cell>
          <cell r="D57">
            <v>83793.364019999994</v>
          </cell>
          <cell r="E57">
            <v>76892.941269999996</v>
          </cell>
          <cell r="F57">
            <v>91811.859670000005</v>
          </cell>
          <cell r="G57">
            <v>47981.389439999999</v>
          </cell>
          <cell r="I57">
            <v>300479.55440000002</v>
          </cell>
          <cell r="J57">
            <v>2563623.8139800001</v>
          </cell>
          <cell r="O57" t="str">
            <v>Sep</v>
          </cell>
          <cell r="P57">
            <v>-18296.775539999999</v>
          </cell>
          <cell r="Q57">
            <v>36850.066509999997</v>
          </cell>
          <cell r="R57">
            <v>48733.607649999998</v>
          </cell>
          <cell r="S57">
            <v>20417.189695171648</v>
          </cell>
          <cell r="T57">
            <v>87704.088315171655</v>
          </cell>
          <cell r="Y57" t="str">
            <v>Sep</v>
          </cell>
          <cell r="Z57">
            <v>-116777.29058</v>
          </cell>
          <cell r="AA57">
            <v>87704.088315171655</v>
          </cell>
          <cell r="AB57">
            <v>72700</v>
          </cell>
          <cell r="AD57">
            <v>43626.797735171654</v>
          </cell>
          <cell r="AE57">
            <v>322267.88591333129</v>
          </cell>
        </row>
        <row r="58">
          <cell r="C58" t="str">
            <v>Oct</v>
          </cell>
          <cell r="D58">
            <v>27231.271949999998</v>
          </cell>
          <cell r="E58">
            <v>53995.978450000002</v>
          </cell>
          <cell r="F58">
            <v>105527.89139999999</v>
          </cell>
          <cell r="G58">
            <v>85835.413010000004</v>
          </cell>
          <cell r="I58">
            <v>272590.55481</v>
          </cell>
          <cell r="J58">
            <v>2836214.3687900002</v>
          </cell>
          <cell r="O58" t="str">
            <v>Oct</v>
          </cell>
          <cell r="P58">
            <v>87438.95074</v>
          </cell>
          <cell r="Q58">
            <v>25395.76252</v>
          </cell>
          <cell r="R58">
            <v>120971.30626</v>
          </cell>
          <cell r="S58">
            <v>-12243.83171350412</v>
          </cell>
          <cell r="T58">
            <v>221562.18780649587</v>
          </cell>
          <cell r="Y58" t="str">
            <v>Oct</v>
          </cell>
          <cell r="Z58">
            <v>-190856.47665999999</v>
          </cell>
          <cell r="AA58">
            <v>221562.18780649587</v>
          </cell>
          <cell r="AB58">
            <v>-3082.10898</v>
          </cell>
          <cell r="AD58">
            <v>27623.602166495886</v>
          </cell>
          <cell r="AE58">
            <v>349891.48807982716</v>
          </cell>
        </row>
        <row r="59">
          <cell r="C59" t="str">
            <v>Nov</v>
          </cell>
          <cell r="D59">
            <v>24002.866699999999</v>
          </cell>
          <cell r="E59">
            <v>46460.505270000001</v>
          </cell>
          <cell r="F59">
            <v>130948.7715</v>
          </cell>
          <cell r="G59">
            <v>96390.929170000003</v>
          </cell>
          <cell r="I59">
            <v>297803.07264000003</v>
          </cell>
          <cell r="J59">
            <v>3134017.4414300001</v>
          </cell>
          <cell r="O59" t="str">
            <v>Nov</v>
          </cell>
          <cell r="P59">
            <v>7998.7105700000002</v>
          </cell>
          <cell r="Q59">
            <v>51429.882189999997</v>
          </cell>
          <cell r="R59">
            <v>62644.161910000003</v>
          </cell>
          <cell r="S59">
            <v>124166.64094829815</v>
          </cell>
          <cell r="T59">
            <v>246239.39561829815</v>
          </cell>
          <cell r="Y59" t="str">
            <v>Nov</v>
          </cell>
          <cell r="Z59">
            <v>-274965.58091000002</v>
          </cell>
          <cell r="AA59">
            <v>246239.39561829815</v>
          </cell>
          <cell r="AB59">
            <v>-44336.783459999999</v>
          </cell>
          <cell r="AD59">
            <v>-73062.968751701876</v>
          </cell>
          <cell r="AE59">
            <v>276828.51932812529</v>
          </cell>
        </row>
        <row r="60">
          <cell r="C60" t="str">
            <v>Dic</v>
          </cell>
          <cell r="D60">
            <v>22633.610830000001</v>
          </cell>
          <cell r="E60">
            <v>51622.96774</v>
          </cell>
          <cell r="F60">
            <v>103558.50347</v>
          </cell>
          <cell r="G60">
            <v>47926.6878</v>
          </cell>
          <cell r="I60">
            <v>225741.76983999999</v>
          </cell>
          <cell r="J60">
            <v>3359759.2112700003</v>
          </cell>
          <cell r="O60" t="str">
            <v>Dic</v>
          </cell>
          <cell r="P60">
            <v>29139.539570000001</v>
          </cell>
          <cell r="Q60">
            <v>56125.644740000003</v>
          </cell>
          <cell r="R60">
            <v>133415.13857000001</v>
          </cell>
          <cell r="S60">
            <v>39267.760271982799</v>
          </cell>
          <cell r="T60">
            <v>257948.08315198281</v>
          </cell>
          <cell r="Y60" t="str">
            <v>Dic</v>
          </cell>
          <cell r="Z60">
            <v>-31222.553620000002</v>
          </cell>
          <cell r="AA60">
            <v>257948.08315198281</v>
          </cell>
          <cell r="AB60">
            <v>-181532.75495999999</v>
          </cell>
          <cell r="AD60">
            <v>45192.774571982824</v>
          </cell>
          <cell r="AE60">
            <v>322021.29390010808</v>
          </cell>
        </row>
        <row r="61">
          <cell r="B61">
            <v>1996</v>
          </cell>
          <cell r="C61" t="str">
            <v>Ene</v>
          </cell>
          <cell r="D61">
            <v>22899.513849999999</v>
          </cell>
          <cell r="E61">
            <v>49575.174469999998</v>
          </cell>
          <cell r="F61">
            <v>112768.81318</v>
          </cell>
          <cell r="G61">
            <v>15695.37383</v>
          </cell>
          <cell r="I61">
            <v>200938.87533000001</v>
          </cell>
          <cell r="J61">
            <v>200938.87533000001</v>
          </cell>
          <cell r="N61">
            <v>1996</v>
          </cell>
          <cell r="O61" t="str">
            <v>Ene</v>
          </cell>
          <cell r="P61">
            <v>-40330.620990000003</v>
          </cell>
          <cell r="Q61">
            <v>50185.876210000002</v>
          </cell>
          <cell r="R61">
            <v>20364.71285</v>
          </cell>
          <cell r="S61">
            <v>71124.668130000005</v>
          </cell>
          <cell r="T61">
            <v>101344.63619999999</v>
          </cell>
          <cell r="X61">
            <v>1996</v>
          </cell>
          <cell r="Y61" t="str">
            <v>Ene</v>
          </cell>
          <cell r="Z61">
            <v>-238568.97372000001</v>
          </cell>
          <cell r="AA61">
            <v>101344.63619999999</v>
          </cell>
          <cell r="AB61">
            <v>-23876.388029999998</v>
          </cell>
          <cell r="AD61">
            <v>-161100.72555</v>
          </cell>
          <cell r="AE61">
            <v>-161100.72555</v>
          </cell>
        </row>
        <row r="62">
          <cell r="C62" t="str">
            <v>Feb</v>
          </cell>
          <cell r="D62">
            <v>27577.540980000002</v>
          </cell>
          <cell r="E62">
            <v>46465.095130000002</v>
          </cell>
          <cell r="F62">
            <v>106113.89786</v>
          </cell>
          <cell r="G62">
            <v>44046.990949999999</v>
          </cell>
          <cell r="I62">
            <v>224203.52492</v>
          </cell>
          <cell r="J62">
            <v>425142.40025000001</v>
          </cell>
          <cell r="O62" t="str">
            <v>Feb</v>
          </cell>
          <cell r="P62">
            <v>-66237.995299999995</v>
          </cell>
          <cell r="Q62">
            <v>86730.358689999994</v>
          </cell>
          <cell r="R62">
            <v>9528.5926799999997</v>
          </cell>
          <cell r="S62">
            <v>163838.44205000001</v>
          </cell>
          <cell r="T62">
            <v>193859.39812</v>
          </cell>
          <cell r="Y62" t="str">
            <v>Feb</v>
          </cell>
          <cell r="Z62">
            <v>-326371.81503</v>
          </cell>
          <cell r="AA62">
            <v>193859.39812</v>
          </cell>
          <cell r="AB62">
            <v>-19906.674760000002</v>
          </cell>
          <cell r="AD62">
            <v>-152419.09166999999</v>
          </cell>
          <cell r="AE62">
            <v>-313519.81721999997</v>
          </cell>
        </row>
        <row r="63">
          <cell r="C63" t="str">
            <v>Mar</v>
          </cell>
          <cell r="D63">
            <v>26353.06409</v>
          </cell>
          <cell r="E63">
            <v>47293.942840000003</v>
          </cell>
          <cell r="F63">
            <v>114764.5958</v>
          </cell>
          <cell r="G63">
            <v>17303.944909999998</v>
          </cell>
          <cell r="I63">
            <v>205715.54764</v>
          </cell>
          <cell r="J63">
            <v>630857.94788999995</v>
          </cell>
          <cell r="O63" t="str">
            <v>Mar</v>
          </cell>
          <cell r="P63">
            <v>-67683.923330000005</v>
          </cell>
          <cell r="Q63">
            <v>130152.84555</v>
          </cell>
          <cell r="R63">
            <v>97762.016950000005</v>
          </cell>
          <cell r="S63">
            <v>96131.26225</v>
          </cell>
          <cell r="T63">
            <v>256362.20142</v>
          </cell>
          <cell r="Y63" t="str">
            <v>Mar</v>
          </cell>
          <cell r="Z63">
            <v>-329557.06891999999</v>
          </cell>
          <cell r="AA63">
            <v>256362.20142</v>
          </cell>
          <cell r="AB63">
            <v>-11691.39759</v>
          </cell>
          <cell r="AD63">
            <v>-84886.265090000001</v>
          </cell>
          <cell r="AE63">
            <v>-398406.08230999997</v>
          </cell>
        </row>
        <row r="64">
          <cell r="C64" t="str">
            <v>Abr</v>
          </cell>
          <cell r="D64">
            <v>23274.633259999999</v>
          </cell>
          <cell r="E64">
            <v>47676.27046</v>
          </cell>
          <cell r="F64">
            <v>107494.97004</v>
          </cell>
          <cell r="G64">
            <v>73504.390750000006</v>
          </cell>
          <cell r="I64">
            <v>251950.26451000001</v>
          </cell>
          <cell r="J64">
            <v>882808.21239999996</v>
          </cell>
          <cell r="O64" t="str">
            <v>Abr</v>
          </cell>
          <cell r="P64">
            <v>80856.792860000001</v>
          </cell>
          <cell r="Q64">
            <v>33964.461759999998</v>
          </cell>
          <cell r="R64">
            <v>70055.915410000001</v>
          </cell>
          <cell r="S64">
            <v>80960.977010000002</v>
          </cell>
          <cell r="T64">
            <v>265838.14704000001</v>
          </cell>
          <cell r="Y64" t="str">
            <v>Abr</v>
          </cell>
          <cell r="Z64">
            <v>-234077.67530999999</v>
          </cell>
          <cell r="AA64">
            <v>265838.14704000001</v>
          </cell>
          <cell r="AB64">
            <v>-56638.006789999999</v>
          </cell>
          <cell r="AD64">
            <v>-24877.53505999998</v>
          </cell>
          <cell r="AE64">
            <v>-423283.61736999993</v>
          </cell>
        </row>
        <row r="65">
          <cell r="C65" t="str">
            <v>May</v>
          </cell>
          <cell r="D65">
            <v>29721.292010000001</v>
          </cell>
          <cell r="E65">
            <v>51156.910259999997</v>
          </cell>
          <cell r="F65">
            <v>181217.02299</v>
          </cell>
          <cell r="G65">
            <v>61871.30932</v>
          </cell>
          <cell r="I65">
            <v>323966.53457999998</v>
          </cell>
          <cell r="J65">
            <v>1206774.7469799998</v>
          </cell>
          <cell r="O65" t="str">
            <v>May</v>
          </cell>
          <cell r="P65">
            <v>25157.610820000002</v>
          </cell>
          <cell r="Q65">
            <v>147287.12737</v>
          </cell>
          <cell r="R65">
            <v>53110.505069999999</v>
          </cell>
          <cell r="S65">
            <v>-24079.155289999999</v>
          </cell>
          <cell r="T65">
            <v>201476.08796999999</v>
          </cell>
          <cell r="Y65" t="str">
            <v>May</v>
          </cell>
          <cell r="Z65">
            <v>-152563.13746999999</v>
          </cell>
          <cell r="AA65">
            <v>201476.08796999999</v>
          </cell>
          <cell r="AB65">
            <v>-26857.717489999999</v>
          </cell>
          <cell r="AD65">
            <v>22055.233010000007</v>
          </cell>
          <cell r="AE65">
            <v>-401228.38435999991</v>
          </cell>
        </row>
        <row r="66">
          <cell r="C66" t="str">
            <v>Jun</v>
          </cell>
          <cell r="D66">
            <v>20992.78369</v>
          </cell>
          <cell r="E66">
            <v>42844.480250000001</v>
          </cell>
          <cell r="F66">
            <v>151970.89472000001</v>
          </cell>
          <cell r="G66">
            <v>30649.272710000001</v>
          </cell>
          <cell r="I66">
            <v>246457.43137000001</v>
          </cell>
          <cell r="J66">
            <v>1453232.1783499997</v>
          </cell>
          <cell r="O66" t="str">
            <v>Jun</v>
          </cell>
          <cell r="P66">
            <v>128186.79743999999</v>
          </cell>
          <cell r="Q66">
            <v>40342.036740000003</v>
          </cell>
          <cell r="R66">
            <v>184275.29897</v>
          </cell>
          <cell r="S66">
            <v>39659.98734</v>
          </cell>
          <cell r="T66">
            <v>392464.12049</v>
          </cell>
          <cell r="Y66" t="str">
            <v>Jun</v>
          </cell>
          <cell r="Z66">
            <v>-389358.69994999998</v>
          </cell>
          <cell r="AA66">
            <v>392464.12049</v>
          </cell>
          <cell r="AB66">
            <v>34871.336790000001</v>
          </cell>
          <cell r="AD66">
            <v>37976.757330000022</v>
          </cell>
          <cell r="AE66">
            <v>-363251.62702999986</v>
          </cell>
        </row>
        <row r="67">
          <cell r="C67" t="str">
            <v>Jul</v>
          </cell>
          <cell r="D67">
            <v>20230.240419999998</v>
          </cell>
          <cell r="E67">
            <v>52596.778200000001</v>
          </cell>
          <cell r="F67">
            <v>182870.67297000001</v>
          </cell>
          <cell r="G67">
            <v>58729.736219999999</v>
          </cell>
          <cell r="I67">
            <v>314427.42781000002</v>
          </cell>
          <cell r="J67">
            <v>1767659.6061599997</v>
          </cell>
          <cell r="O67" t="str">
            <v>Jul</v>
          </cell>
          <cell r="P67">
            <v>129120.34388</v>
          </cell>
          <cell r="Q67">
            <v>59135.37139</v>
          </cell>
          <cell r="R67">
            <v>30047.612580000001</v>
          </cell>
          <cell r="S67">
            <v>168739.38618</v>
          </cell>
          <cell r="T67">
            <v>387042.71402999997</v>
          </cell>
          <cell r="Y67" t="str">
            <v>Jul</v>
          </cell>
          <cell r="Z67">
            <v>-399711.28879000002</v>
          </cell>
          <cell r="AA67">
            <v>387042.71402999997</v>
          </cell>
          <cell r="AB67">
            <v>84779.777170000001</v>
          </cell>
          <cell r="AD67">
            <v>72111.202409999954</v>
          </cell>
          <cell r="AE67">
            <v>-291140.42461999989</v>
          </cell>
        </row>
        <row r="68">
          <cell r="C68" t="str">
            <v>Ago</v>
          </cell>
          <cell r="D68">
            <v>17988.050329999998</v>
          </cell>
          <cell r="E68">
            <v>57976.512349999997</v>
          </cell>
          <cell r="F68">
            <v>164654.95149000001</v>
          </cell>
          <cell r="G68">
            <v>53953.119729999999</v>
          </cell>
          <cell r="I68">
            <v>294572.63390000002</v>
          </cell>
          <cell r="J68">
            <v>2062232.2400599997</v>
          </cell>
          <cell r="O68" t="str">
            <v>Ago</v>
          </cell>
          <cell r="P68">
            <v>61147.39028</v>
          </cell>
          <cell r="Q68">
            <v>477789.85781999998</v>
          </cell>
          <cell r="R68">
            <v>17407.873100000001</v>
          </cell>
          <cell r="S68">
            <v>-106158.224</v>
          </cell>
          <cell r="T68">
            <v>450186.89720000001</v>
          </cell>
          <cell r="Y68" t="str">
            <v>Ago</v>
          </cell>
          <cell r="Z68">
            <v>-411732.33283999999</v>
          </cell>
          <cell r="AA68">
            <v>450186.89720000001</v>
          </cell>
          <cell r="AB68">
            <v>-13588.42944</v>
          </cell>
          <cell r="AD68">
            <v>24866.134920000019</v>
          </cell>
          <cell r="AE68">
            <v>-266274.28969999985</v>
          </cell>
        </row>
        <row r="69">
          <cell r="C69" t="str">
            <v>Sep</v>
          </cell>
          <cell r="D69">
            <v>16514.125049999999</v>
          </cell>
          <cell r="E69">
            <v>47650.746200000001</v>
          </cell>
          <cell r="F69">
            <v>137401.427</v>
          </cell>
          <cell r="G69">
            <v>50573.503129999997</v>
          </cell>
          <cell r="I69">
            <v>252139.80137999999</v>
          </cell>
          <cell r="J69">
            <v>2314372.0414399998</v>
          </cell>
          <cell r="O69" t="str">
            <v>Sep</v>
          </cell>
          <cell r="P69">
            <v>179221.81007000001</v>
          </cell>
          <cell r="Q69">
            <v>43040.20822</v>
          </cell>
          <cell r="R69">
            <v>79654.787960000001</v>
          </cell>
          <cell r="S69">
            <v>176256.75755000001</v>
          </cell>
          <cell r="T69">
            <v>478173.5638</v>
          </cell>
          <cell r="Y69" t="str">
            <v>Sep</v>
          </cell>
          <cell r="Z69">
            <v>-431051.32952000003</v>
          </cell>
          <cell r="AA69">
            <v>478173.5638</v>
          </cell>
          <cell r="AB69">
            <v>-11065.67182</v>
          </cell>
          <cell r="AD69">
            <v>36056.562459999972</v>
          </cell>
          <cell r="AE69">
            <v>-230217.72723999986</v>
          </cell>
        </row>
        <row r="70">
          <cell r="C70" t="str">
            <v>Oct</v>
          </cell>
          <cell r="D70">
            <v>14103.00279</v>
          </cell>
          <cell r="E70">
            <v>53392.264600000002</v>
          </cell>
          <cell r="F70">
            <v>200706.43750999999</v>
          </cell>
          <cell r="G70">
            <v>76114.325219999999</v>
          </cell>
          <cell r="I70">
            <v>344316.03012000001</v>
          </cell>
          <cell r="J70">
            <v>2658688.0715600001</v>
          </cell>
          <cell r="O70" t="str">
            <v>Oct</v>
          </cell>
          <cell r="P70">
            <v>269626.18899</v>
          </cell>
          <cell r="Q70">
            <v>99079.514509999994</v>
          </cell>
          <cell r="R70">
            <v>79723.635150000002</v>
          </cell>
          <cell r="S70">
            <v>112212.53756</v>
          </cell>
          <cell r="T70">
            <v>560641.87621000002</v>
          </cell>
          <cell r="Y70" t="str">
            <v>Oct</v>
          </cell>
          <cell r="Z70">
            <v>-450867.19182000001</v>
          </cell>
          <cell r="AA70">
            <v>560641.87621000002</v>
          </cell>
          <cell r="AB70">
            <v>34731.23947</v>
          </cell>
          <cell r="AD70">
            <v>144505.92386000001</v>
          </cell>
          <cell r="AE70">
            <v>-85711.803379999852</v>
          </cell>
        </row>
        <row r="71">
          <cell r="C71" t="str">
            <v>Nov</v>
          </cell>
          <cell r="D71">
            <v>13891.11865</v>
          </cell>
          <cell r="E71">
            <v>81506.972299999994</v>
          </cell>
          <cell r="F71">
            <v>148665.11379</v>
          </cell>
          <cell r="G71">
            <v>51596.901810000003</v>
          </cell>
          <cell r="I71">
            <v>295660.10655000003</v>
          </cell>
          <cell r="J71">
            <v>2954348.1781100002</v>
          </cell>
          <cell r="O71" t="str">
            <v>Nov</v>
          </cell>
          <cell r="P71">
            <v>194745.59312000001</v>
          </cell>
          <cell r="Q71">
            <v>144232.24082000001</v>
          </cell>
          <cell r="R71">
            <v>737.92822999999999</v>
          </cell>
          <cell r="S71">
            <v>28498.125209999998</v>
          </cell>
          <cell r="T71">
            <v>368213.88737999997</v>
          </cell>
          <cell r="Y71" t="str">
            <v>Nov</v>
          </cell>
          <cell r="Z71">
            <v>-248423.10313999999</v>
          </cell>
          <cell r="AA71">
            <v>368213.88737999997</v>
          </cell>
          <cell r="AB71">
            <v>19423.95176</v>
          </cell>
          <cell r="AD71">
            <v>139214.73599999998</v>
          </cell>
          <cell r="AE71">
            <v>53502.932620000123</v>
          </cell>
        </row>
        <row r="72">
          <cell r="C72" t="str">
            <v>Dic</v>
          </cell>
          <cell r="D72">
            <v>20260.908220000001</v>
          </cell>
          <cell r="E72">
            <v>62434.69786</v>
          </cell>
          <cell r="F72">
            <v>131195.71226</v>
          </cell>
          <cell r="G72">
            <v>51202.323980000001</v>
          </cell>
          <cell r="I72">
            <v>265093.64231999998</v>
          </cell>
          <cell r="J72">
            <v>3219441.8204300003</v>
          </cell>
          <cell r="O72" t="str">
            <v>Dic</v>
          </cell>
          <cell r="P72">
            <v>1101611.38023</v>
          </cell>
          <cell r="Q72">
            <v>341220.60255000001</v>
          </cell>
          <cell r="R72">
            <v>261939.95509</v>
          </cell>
          <cell r="S72">
            <v>210847.80858000001</v>
          </cell>
          <cell r="T72">
            <v>1915619.74645</v>
          </cell>
          <cell r="Y72" t="str">
            <v>Dic</v>
          </cell>
          <cell r="Z72">
            <v>-377179.07351000002</v>
          </cell>
          <cell r="AA72">
            <v>1915619.74645</v>
          </cell>
          <cell r="AB72">
            <v>-19788.449489999999</v>
          </cell>
          <cell r="AD72">
            <v>1518652.2234499999</v>
          </cell>
          <cell r="AE72">
            <v>1572155.15607</v>
          </cell>
        </row>
        <row r="73">
          <cell r="B73" t="str">
            <v>1997 (p)</v>
          </cell>
          <cell r="C73" t="str">
            <v>Ene</v>
          </cell>
          <cell r="D73">
            <v>21458.873970000001</v>
          </cell>
          <cell r="E73">
            <v>53235.418460000001</v>
          </cell>
          <cell r="F73">
            <v>179265.639</v>
          </cell>
          <cell r="G73">
            <v>26111.2084</v>
          </cell>
          <cell r="I73">
            <v>280071.13983</v>
          </cell>
          <cell r="J73">
            <v>280071.13983</v>
          </cell>
          <cell r="N73" t="str">
            <v>1997 (p)</v>
          </cell>
          <cell r="O73" t="str">
            <v>Ene</v>
          </cell>
          <cell r="P73">
            <v>192010.09516</v>
          </cell>
          <cell r="Q73">
            <v>49727.278480000001</v>
          </cell>
          <cell r="R73">
            <v>-2176.2264599999999</v>
          </cell>
          <cell r="S73">
            <v>159832.60722999999</v>
          </cell>
          <cell r="T73">
            <v>399393.75440999999</v>
          </cell>
          <cell r="X73" t="str">
            <v>1997 (p)</v>
          </cell>
          <cell r="Y73" t="str">
            <v>Ene</v>
          </cell>
          <cell r="Z73">
            <v>-374670.18338</v>
          </cell>
          <cell r="AA73">
            <v>399393.75440999999</v>
          </cell>
          <cell r="AB73">
            <v>-86604.702720000001</v>
          </cell>
          <cell r="AD73">
            <v>-61881.131690000009</v>
          </cell>
          <cell r="AE73">
            <v>-61881.131690000009</v>
          </cell>
        </row>
        <row r="74">
          <cell r="C74" t="str">
            <v>Feb</v>
          </cell>
          <cell r="D74">
            <v>28531.56163</v>
          </cell>
          <cell r="E74">
            <v>53430.161339999999</v>
          </cell>
          <cell r="F74">
            <v>167711.70702999999</v>
          </cell>
          <cell r="G74">
            <v>57735.138980000003</v>
          </cell>
          <cell r="I74">
            <v>307408.56897999998</v>
          </cell>
          <cell r="J74">
            <v>587479.70880999998</v>
          </cell>
          <cell r="O74" t="str">
            <v>Feb</v>
          </cell>
          <cell r="P74">
            <v>72508.045559999999</v>
          </cell>
          <cell r="Q74">
            <v>149482.68074000001</v>
          </cell>
          <cell r="R74">
            <v>60671.078630000004</v>
          </cell>
          <cell r="S74">
            <v>214184.70962000001</v>
          </cell>
          <cell r="T74">
            <v>496846.51455000002</v>
          </cell>
          <cell r="Y74" t="str">
            <v>Feb</v>
          </cell>
          <cell r="Z74">
            <v>-495470.9032</v>
          </cell>
          <cell r="AA74">
            <v>496846.51455000002</v>
          </cell>
          <cell r="AB74">
            <v>-19787.58783</v>
          </cell>
          <cell r="AD74">
            <v>-18411.976479999979</v>
          </cell>
          <cell r="AE74">
            <v>-80293.108169999992</v>
          </cell>
        </row>
        <row r="75">
          <cell r="C75" t="str">
            <v>Mar</v>
          </cell>
          <cell r="D75">
            <v>26395.88781</v>
          </cell>
          <cell r="E75">
            <v>48933.485950000002</v>
          </cell>
          <cell r="F75">
            <v>169274.33472000001</v>
          </cell>
          <cell r="G75">
            <v>41656.971460000001</v>
          </cell>
          <cell r="I75">
            <v>286260.67994</v>
          </cell>
          <cell r="J75">
            <v>873740.38874999993</v>
          </cell>
          <cell r="O75" t="str">
            <v>Mar</v>
          </cell>
          <cell r="P75">
            <v>145518.20142999999</v>
          </cell>
          <cell r="Q75">
            <v>115282.03014</v>
          </cell>
          <cell r="R75">
            <v>42076.733619999999</v>
          </cell>
          <cell r="S75">
            <v>205573.82957999999</v>
          </cell>
          <cell r="T75">
            <v>508450.79476999998</v>
          </cell>
          <cell r="Y75" t="str">
            <v>Mar</v>
          </cell>
          <cell r="Z75">
            <v>-380883.24284999998</v>
          </cell>
          <cell r="AA75">
            <v>508450.79476999998</v>
          </cell>
          <cell r="AB75">
            <v>-4147.7064600000003</v>
          </cell>
          <cell r="AD75">
            <v>123419.84546</v>
          </cell>
          <cell r="AE75">
            <v>43126.737290000005</v>
          </cell>
        </row>
        <row r="76">
          <cell r="C76" t="str">
            <v>Abr</v>
          </cell>
          <cell r="D76">
            <v>23844.492450000002</v>
          </cell>
          <cell r="E76">
            <v>56425.952250000002</v>
          </cell>
          <cell r="F76">
            <v>211381.38768000001</v>
          </cell>
          <cell r="G76">
            <v>51215.742109999999</v>
          </cell>
          <cell r="I76">
            <v>342867.57449000003</v>
          </cell>
          <cell r="J76">
            <v>1216607.96324</v>
          </cell>
          <cell r="O76" t="str">
            <v>Abr</v>
          </cell>
          <cell r="P76">
            <v>215006.34015999999</v>
          </cell>
          <cell r="Q76">
            <v>130947.99625</v>
          </cell>
          <cell r="R76">
            <v>45714.39329</v>
          </cell>
          <cell r="S76">
            <v>99256.357879999996</v>
          </cell>
          <cell r="T76">
            <v>490925.08757999999</v>
          </cell>
          <cell r="Y76" t="str">
            <v>Abr</v>
          </cell>
          <cell r="Z76">
            <v>-422551.31335000001</v>
          </cell>
          <cell r="AA76">
            <v>490925.08757999999</v>
          </cell>
          <cell r="AB76">
            <v>-12613.658020000001</v>
          </cell>
          <cell r="AD76">
            <v>55760.116209999978</v>
          </cell>
          <cell r="AE76">
            <v>98886.853499999983</v>
          </cell>
        </row>
        <row r="77">
          <cell r="C77" t="str">
            <v>May</v>
          </cell>
          <cell r="D77">
            <v>23464.624019999999</v>
          </cell>
          <cell r="E77">
            <v>44465.201229999999</v>
          </cell>
          <cell r="F77">
            <v>164210.54204999999</v>
          </cell>
          <cell r="G77">
            <v>64158.514560000003</v>
          </cell>
          <cell r="I77">
            <v>296298.88186000002</v>
          </cell>
          <cell r="J77">
            <v>1512906.8451</v>
          </cell>
          <cell r="O77" t="str">
            <v>May</v>
          </cell>
          <cell r="P77">
            <v>239184.55519000001</v>
          </cell>
          <cell r="Q77">
            <v>117239.6121</v>
          </cell>
          <cell r="R77">
            <v>-4989.0539600000002</v>
          </cell>
          <cell r="S77">
            <v>-22556.11968</v>
          </cell>
          <cell r="T77">
            <v>328878.99365000002</v>
          </cell>
          <cell r="Y77" t="str">
            <v>May</v>
          </cell>
          <cell r="Z77">
            <v>-207528.13717</v>
          </cell>
          <cell r="AA77">
            <v>328878.99365000002</v>
          </cell>
          <cell r="AB77">
            <v>103234.88262</v>
          </cell>
          <cell r="AD77">
            <v>224585.73910000001</v>
          </cell>
          <cell r="AE77">
            <v>323472.59259999997</v>
          </cell>
        </row>
        <row r="78">
          <cell r="C78" t="str">
            <v>Jun</v>
          </cell>
          <cell r="D78">
            <v>18666.104780000001</v>
          </cell>
          <cell r="E78">
            <v>42922.177459999999</v>
          </cell>
          <cell r="F78">
            <v>133770.70005000001</v>
          </cell>
          <cell r="G78">
            <v>89551.005399999995</v>
          </cell>
          <cell r="I78">
            <v>284909.98768999998</v>
          </cell>
          <cell r="J78">
            <v>1797816.8327899999</v>
          </cell>
          <cell r="O78" t="str">
            <v>Jun</v>
          </cell>
          <cell r="P78">
            <v>127401.26209</v>
          </cell>
          <cell r="Q78">
            <v>37219.075729999997</v>
          </cell>
          <cell r="R78">
            <v>98502.926000000007</v>
          </cell>
          <cell r="S78">
            <v>72729.2889</v>
          </cell>
          <cell r="T78">
            <v>335852.55271999998</v>
          </cell>
          <cell r="Y78" t="str">
            <v>Jun</v>
          </cell>
          <cell r="Z78">
            <v>-268503.92920999997</v>
          </cell>
          <cell r="AA78">
            <v>335852.55271999998</v>
          </cell>
          <cell r="AB78">
            <v>-16290.00525</v>
          </cell>
          <cell r="AD78">
            <v>51058.618260000003</v>
          </cell>
          <cell r="AE78">
            <v>374531.21085999999</v>
          </cell>
        </row>
        <row r="79">
          <cell r="C79" t="str">
            <v>Jul</v>
          </cell>
          <cell r="D79">
            <v>16509.88292</v>
          </cell>
          <cell r="E79">
            <v>51599.196389999997</v>
          </cell>
          <cell r="F79">
            <v>149496.96163999999</v>
          </cell>
          <cell r="G79">
            <v>73204.575679999994</v>
          </cell>
          <cell r="I79">
            <v>290810.61663</v>
          </cell>
          <cell r="J79">
            <v>2088627.44942</v>
          </cell>
          <cell r="O79" t="str">
            <v>Jul</v>
          </cell>
          <cell r="P79">
            <v>110466.79066</v>
          </cell>
          <cell r="Q79">
            <v>253845.3498</v>
          </cell>
          <cell r="R79">
            <v>51225.493450000002</v>
          </cell>
          <cell r="S79">
            <v>-94256.468999999997</v>
          </cell>
          <cell r="T79">
            <v>321281.16490999999</v>
          </cell>
          <cell r="Y79" t="str">
            <v>Jul</v>
          </cell>
          <cell r="Z79">
            <v>-264067.52395</v>
          </cell>
          <cell r="AA79">
            <v>321281.16490999999</v>
          </cell>
          <cell r="AB79">
            <v>-48781.607880000003</v>
          </cell>
          <cell r="AD79">
            <v>8432.0330799999865</v>
          </cell>
          <cell r="AE79">
            <v>382963.24393999996</v>
          </cell>
        </row>
        <row r="80">
          <cell r="C80" t="str">
            <v>Ago</v>
          </cell>
          <cell r="D80">
            <v>12483.22834</v>
          </cell>
          <cell r="E80">
            <v>39491.414960000002</v>
          </cell>
          <cell r="F80">
            <v>143572.23147</v>
          </cell>
          <cell r="G80">
            <v>81572.851240000004</v>
          </cell>
          <cell r="I80">
            <v>277119.72600999998</v>
          </cell>
          <cell r="J80">
            <v>2365747.1754299998</v>
          </cell>
          <cell r="O80" t="str">
            <v>Ago</v>
          </cell>
          <cell r="P80">
            <v>37726.592109999998</v>
          </cell>
          <cell r="Q80">
            <v>72316.851479999998</v>
          </cell>
          <cell r="R80">
            <v>79015.404259999996</v>
          </cell>
          <cell r="S80">
            <v>152112.35292</v>
          </cell>
          <cell r="T80">
            <v>341171.20077</v>
          </cell>
          <cell r="Y80" t="str">
            <v>Ago</v>
          </cell>
          <cell r="Z80">
            <v>-360503.07724999997</v>
          </cell>
          <cell r="AA80">
            <v>341171.20077</v>
          </cell>
          <cell r="AB80">
            <v>20697.60111</v>
          </cell>
          <cell r="AD80">
            <v>1365.7246300000224</v>
          </cell>
          <cell r="AE80">
            <v>384328.96856999997</v>
          </cell>
        </row>
        <row r="81">
          <cell r="C81" t="str">
            <v>Sep</v>
          </cell>
          <cell r="D81">
            <v>16334.681200000001</v>
          </cell>
          <cell r="E81">
            <v>52744.689079999996</v>
          </cell>
          <cell r="F81">
            <v>157138.80377999999</v>
          </cell>
          <cell r="G81">
            <v>68840.195129999993</v>
          </cell>
          <cell r="I81">
            <v>295058.36919</v>
          </cell>
          <cell r="J81">
            <v>2660805.5446199998</v>
          </cell>
          <cell r="O81" t="str">
            <v>Sep</v>
          </cell>
          <cell r="P81">
            <v>-95000.641229999994</v>
          </cell>
          <cell r="Q81">
            <v>222371.19696</v>
          </cell>
          <cell r="R81">
            <v>43911.842420000001</v>
          </cell>
          <cell r="S81">
            <v>91968.901190000004</v>
          </cell>
          <cell r="T81">
            <v>263251.29934000003</v>
          </cell>
          <cell r="Y81" t="str">
            <v>Sep</v>
          </cell>
          <cell r="Z81">
            <v>-390693.57530999999</v>
          </cell>
          <cell r="AA81">
            <v>263251.29934000003</v>
          </cell>
          <cell r="AB81">
            <v>75243.923989999996</v>
          </cell>
          <cell r="AD81">
            <v>-52198.351979999963</v>
          </cell>
          <cell r="AE81">
            <v>332130.61658999999</v>
          </cell>
        </row>
        <row r="82">
          <cell r="C82" t="str">
            <v>Oct</v>
          </cell>
          <cell r="D82">
            <v>11612.36325</v>
          </cell>
          <cell r="E82">
            <v>51320.680919999999</v>
          </cell>
          <cell r="F82">
            <v>163909.54290999999</v>
          </cell>
          <cell r="G82">
            <v>135955.71891</v>
          </cell>
          <cell r="I82">
            <v>362798.30599000002</v>
          </cell>
          <cell r="J82">
            <v>3023603.8506100001</v>
          </cell>
          <cell r="O82" t="str">
            <v>Oct</v>
          </cell>
          <cell r="P82">
            <v>24700.78744</v>
          </cell>
          <cell r="Q82">
            <v>139115.98645999999</v>
          </cell>
          <cell r="R82">
            <v>29956.165359999999</v>
          </cell>
          <cell r="S82">
            <v>119041.85800000001</v>
          </cell>
          <cell r="T82">
            <v>312814.79726000002</v>
          </cell>
          <cell r="Y82" t="str">
            <v>Oct</v>
          </cell>
          <cell r="Z82">
            <v>-468380.16363000002</v>
          </cell>
          <cell r="AA82">
            <v>312814.79726000002</v>
          </cell>
          <cell r="AB82">
            <v>84511.02966</v>
          </cell>
          <cell r="AD82">
            <v>-71054.336710000003</v>
          </cell>
          <cell r="AE82">
            <v>261076.27987999999</v>
          </cell>
        </row>
        <row r="83">
          <cell r="C83" t="str">
            <v>Nov</v>
          </cell>
          <cell r="D83">
            <v>8897.1105499999994</v>
          </cell>
          <cell r="E83">
            <v>64508.007290000001</v>
          </cell>
          <cell r="F83">
            <v>128513.30305</v>
          </cell>
          <cell r="G83">
            <v>77227.288709999993</v>
          </cell>
          <cell r="I83">
            <v>279145.7096</v>
          </cell>
          <cell r="J83">
            <v>3302749.5602100003</v>
          </cell>
          <cell r="O83" t="str">
            <v>Nov</v>
          </cell>
          <cell r="P83">
            <v>254261.07813000001</v>
          </cell>
          <cell r="Q83">
            <v>80707.009720000002</v>
          </cell>
          <cell r="R83">
            <v>14870.71225</v>
          </cell>
          <cell r="S83">
            <v>-56106.877130000001</v>
          </cell>
          <cell r="T83">
            <v>293731.92297000001</v>
          </cell>
          <cell r="Y83" t="str">
            <v>Nov</v>
          </cell>
          <cell r="Z83">
            <v>-372885.19235000003</v>
          </cell>
          <cell r="AA83">
            <v>293731.92297000001</v>
          </cell>
          <cell r="AB83">
            <v>-92655.165349999996</v>
          </cell>
          <cell r="AD83">
            <v>-171808.43473000001</v>
          </cell>
          <cell r="AE83">
            <v>89267.845149999979</v>
          </cell>
        </row>
        <row r="84">
          <cell r="C84" t="str">
            <v>Dic*</v>
          </cell>
          <cell r="D84">
            <v>10132.466899999999</v>
          </cell>
          <cell r="E84">
            <v>46590.802000000003</v>
          </cell>
          <cell r="F84">
            <v>171270.48352000001</v>
          </cell>
          <cell r="G84">
            <v>81626.550369999997</v>
          </cell>
          <cell r="I84">
            <v>309620.30278999999</v>
          </cell>
          <cell r="J84">
            <v>3612369.8630000004</v>
          </cell>
          <cell r="O84" t="str">
            <v>Dic*</v>
          </cell>
          <cell r="P84">
            <v>325608.04703000002</v>
          </cell>
          <cell r="Q84">
            <v>104433.15297</v>
          </cell>
          <cell r="R84">
            <v>-145634.39257</v>
          </cell>
          <cell r="S84">
            <v>339664.25956999999</v>
          </cell>
          <cell r="T84">
            <v>624071.06700000004</v>
          </cell>
          <cell r="Y84" t="str">
            <v>Dic*</v>
          </cell>
          <cell r="Z84">
            <v>-704786.19742999994</v>
          </cell>
          <cell r="AA84">
            <v>624071.06700000004</v>
          </cell>
          <cell r="AB84">
            <v>-23843.962</v>
          </cell>
          <cell r="AD84">
            <v>-104559.0924299999</v>
          </cell>
          <cell r="AE84">
            <v>-15291.247279999923</v>
          </cell>
        </row>
        <row r="85">
          <cell r="B85" t="str">
            <v>1998 (p)</v>
          </cell>
          <cell r="C85" t="str">
            <v>Ene</v>
          </cell>
          <cell r="D85">
            <v>10350.36</v>
          </cell>
          <cell r="E85">
            <v>38654.15</v>
          </cell>
          <cell r="F85">
            <v>141359.57999999999</v>
          </cell>
          <cell r="G85">
            <v>64620.83</v>
          </cell>
          <cell r="I85">
            <v>254984.93</v>
          </cell>
          <cell r="J85">
            <v>254984.93</v>
          </cell>
          <cell r="N85" t="str">
            <v>1998 (p)</v>
          </cell>
          <cell r="O85" t="str">
            <v>Ene</v>
          </cell>
          <cell r="P85">
            <v>-31332.01</v>
          </cell>
          <cell r="Q85">
            <v>99502.02</v>
          </cell>
          <cell r="R85">
            <v>20191.490000000002</v>
          </cell>
          <cell r="S85">
            <v>74486.600000000006</v>
          </cell>
          <cell r="T85">
            <v>162848.10999999999</v>
          </cell>
          <cell r="X85" t="str">
            <v>1998 (p)</v>
          </cell>
          <cell r="Y85" t="str">
            <v>Ene</v>
          </cell>
          <cell r="Z85">
            <v>-348426.18</v>
          </cell>
          <cell r="AA85">
            <v>162848.10999999999</v>
          </cell>
          <cell r="AB85">
            <v>51421.14</v>
          </cell>
          <cell r="AD85">
            <v>-134156.93</v>
          </cell>
          <cell r="AE85">
            <v>-134156.93</v>
          </cell>
        </row>
        <row r="86">
          <cell r="C86" t="str">
            <v>Feb</v>
          </cell>
          <cell r="D86">
            <v>10893.68</v>
          </cell>
          <cell r="E86">
            <v>38069.46</v>
          </cell>
          <cell r="F86">
            <v>175743.2</v>
          </cell>
          <cell r="G86">
            <v>84835.18</v>
          </cell>
          <cell r="I86">
            <v>309541.51</v>
          </cell>
          <cell r="J86">
            <v>564526.43999999994</v>
          </cell>
          <cell r="O86" t="str">
            <v>Feb</v>
          </cell>
          <cell r="P86">
            <v>-156472.51</v>
          </cell>
          <cell r="Q86">
            <v>-23378.959999999999</v>
          </cell>
          <cell r="R86">
            <v>75058.59</v>
          </cell>
          <cell r="S86">
            <v>228413.5</v>
          </cell>
          <cell r="T86">
            <v>123620.62</v>
          </cell>
          <cell r="Y86" t="str">
            <v>Feb</v>
          </cell>
          <cell r="Z86">
            <v>-502325.52</v>
          </cell>
          <cell r="AA86">
            <v>123620.62</v>
          </cell>
          <cell r="AB86">
            <v>-4553.8900000000003</v>
          </cell>
          <cell r="AD86">
            <v>-383258.79000000004</v>
          </cell>
          <cell r="AE86">
            <v>-517415.72000000003</v>
          </cell>
        </row>
        <row r="87">
          <cell r="C87" t="str">
            <v>Mar</v>
          </cell>
          <cell r="D87">
            <v>13134.91</v>
          </cell>
          <cell r="E87">
            <v>40891.97</v>
          </cell>
          <cell r="F87">
            <v>198210.64</v>
          </cell>
          <cell r="G87">
            <v>53448.95</v>
          </cell>
          <cell r="I87">
            <v>305686.46999999997</v>
          </cell>
          <cell r="J87">
            <v>870212.90999999992</v>
          </cell>
          <cell r="O87" t="str">
            <v>Mar</v>
          </cell>
          <cell r="P87">
            <v>-53401.21</v>
          </cell>
          <cell r="Q87">
            <v>306741.19</v>
          </cell>
          <cell r="R87">
            <v>112396.05</v>
          </cell>
          <cell r="S87">
            <v>30810.97</v>
          </cell>
          <cell r="T87">
            <v>396546.99</v>
          </cell>
          <cell r="Y87" t="str">
            <v>Mar</v>
          </cell>
          <cell r="Z87">
            <v>-364162.52</v>
          </cell>
          <cell r="AA87">
            <v>396546.99</v>
          </cell>
          <cell r="AB87">
            <v>-47351.27</v>
          </cell>
          <cell r="AD87">
            <v>-14966.800000000025</v>
          </cell>
          <cell r="AE87">
            <v>-532382.52</v>
          </cell>
        </row>
        <row r="88">
          <cell r="C88" t="str">
            <v>Abr</v>
          </cell>
          <cell r="D88">
            <v>11312.82</v>
          </cell>
          <cell r="E88">
            <v>20504.63</v>
          </cell>
          <cell r="F88">
            <v>132084.14000000001</v>
          </cell>
          <cell r="G88">
            <v>58506.01</v>
          </cell>
          <cell r="I88">
            <v>222407.6</v>
          </cell>
          <cell r="J88">
            <v>1092620.51</v>
          </cell>
          <cell r="O88" t="str">
            <v>Abr</v>
          </cell>
          <cell r="P88">
            <v>139867.62</v>
          </cell>
          <cell r="Q88">
            <v>1862.3</v>
          </cell>
          <cell r="R88">
            <v>-82200.7</v>
          </cell>
          <cell r="S88">
            <v>360769.95</v>
          </cell>
          <cell r="T88">
            <v>420299.17</v>
          </cell>
          <cell r="Y88" t="str">
            <v>Abr</v>
          </cell>
          <cell r="Z88">
            <v>-437407.52</v>
          </cell>
          <cell r="AA88">
            <v>420299.17</v>
          </cell>
          <cell r="AB88">
            <v>46255.37</v>
          </cell>
          <cell r="AD88">
            <v>29147.019999999968</v>
          </cell>
          <cell r="AE88">
            <v>-503235.50000000006</v>
          </cell>
        </row>
        <row r="89">
          <cell r="C89" t="str">
            <v>May</v>
          </cell>
          <cell r="D89">
            <v>11299.3</v>
          </cell>
          <cell r="E89">
            <v>42845.34</v>
          </cell>
          <cell r="F89">
            <v>146338.59</v>
          </cell>
          <cell r="G89">
            <v>64830.01</v>
          </cell>
          <cell r="I89">
            <v>265313.24</v>
          </cell>
          <cell r="J89">
            <v>1357933.75</v>
          </cell>
          <cell r="O89" t="str">
            <v>May</v>
          </cell>
          <cell r="P89">
            <v>-79317.759999999995</v>
          </cell>
          <cell r="Q89">
            <v>116938.7</v>
          </cell>
          <cell r="R89">
            <v>1452.76</v>
          </cell>
          <cell r="S89">
            <v>56047.37</v>
          </cell>
          <cell r="T89">
            <v>95121.07</v>
          </cell>
          <cell r="Y89" t="str">
            <v>May</v>
          </cell>
          <cell r="Z89">
            <v>-306738.15999999997</v>
          </cell>
          <cell r="AA89">
            <v>95121.07</v>
          </cell>
          <cell r="AB89">
            <v>-9538.5</v>
          </cell>
          <cell r="AD89">
            <v>-221155.58999999997</v>
          </cell>
          <cell r="AE89">
            <v>-724391.09000000008</v>
          </cell>
        </row>
        <row r="90">
          <cell r="C90" t="str">
            <v>Jun</v>
          </cell>
          <cell r="D90">
            <v>8542.1299999999992</v>
          </cell>
          <cell r="E90">
            <v>39315.74</v>
          </cell>
          <cell r="F90">
            <v>216487.16</v>
          </cell>
          <cell r="G90">
            <v>73331.039999999994</v>
          </cell>
          <cell r="I90">
            <v>337676.07</v>
          </cell>
          <cell r="J90">
            <v>1695609.82</v>
          </cell>
          <cell r="O90" t="str">
            <v>Jun</v>
          </cell>
          <cell r="P90">
            <v>245343.97</v>
          </cell>
          <cell r="Q90">
            <v>45753.22</v>
          </cell>
          <cell r="R90">
            <v>99029.96</v>
          </cell>
          <cell r="S90">
            <v>-236034.1</v>
          </cell>
          <cell r="T90">
            <v>154093.04999999999</v>
          </cell>
          <cell r="Y90" t="str">
            <v>Jun</v>
          </cell>
          <cell r="Z90">
            <v>-264890.26</v>
          </cell>
          <cell r="AA90">
            <v>154093.04999999999</v>
          </cell>
          <cell r="AB90">
            <v>-11642.94</v>
          </cell>
          <cell r="AD90">
            <v>-122440.15000000002</v>
          </cell>
          <cell r="AE90">
            <v>-846831.24000000011</v>
          </cell>
        </row>
        <row r="91">
          <cell r="C91" t="str">
            <v>Jul</v>
          </cell>
          <cell r="D91">
            <v>13305.43</v>
          </cell>
          <cell r="E91">
            <v>44901.56</v>
          </cell>
          <cell r="F91">
            <v>173022.91</v>
          </cell>
          <cell r="G91">
            <v>73759.42</v>
          </cell>
          <cell r="I91">
            <v>304989.31</v>
          </cell>
          <cell r="J91">
            <v>2000599.1300000001</v>
          </cell>
          <cell r="O91" t="str">
            <v>Jul</v>
          </cell>
          <cell r="P91">
            <v>104147.92</v>
          </cell>
          <cell r="Q91">
            <v>67419.34</v>
          </cell>
          <cell r="R91">
            <v>22597.29</v>
          </cell>
          <cell r="S91">
            <v>205193.55</v>
          </cell>
          <cell r="T91">
            <v>399358.1</v>
          </cell>
          <cell r="Y91" t="str">
            <v>Jul</v>
          </cell>
          <cell r="Z91">
            <v>-358849.07</v>
          </cell>
          <cell r="AA91">
            <v>399358.1</v>
          </cell>
          <cell r="AB91">
            <v>-20763.150000000001</v>
          </cell>
          <cell r="AD91">
            <v>19745.879999999968</v>
          </cell>
          <cell r="AE91">
            <v>-827085.3600000001</v>
          </cell>
        </row>
        <row r="92">
          <cell r="C92" t="str">
            <v>Ago</v>
          </cell>
          <cell r="D92">
            <v>14915.26</v>
          </cell>
          <cell r="E92">
            <v>37989.919999999998</v>
          </cell>
          <cell r="F92">
            <v>165859.29</v>
          </cell>
          <cell r="G92">
            <v>61032.17</v>
          </cell>
          <cell r="I92">
            <v>279796.64</v>
          </cell>
          <cell r="J92">
            <v>2280395.77</v>
          </cell>
          <cell r="O92" t="str">
            <v>Ago</v>
          </cell>
          <cell r="P92">
            <v>22458.76</v>
          </cell>
          <cell r="Q92">
            <v>123808.86</v>
          </cell>
          <cell r="R92">
            <v>94869.87</v>
          </cell>
          <cell r="S92">
            <v>19392.7</v>
          </cell>
          <cell r="T92">
            <v>260530.19</v>
          </cell>
          <cell r="Y92" t="str">
            <v>Ago</v>
          </cell>
          <cell r="Z92">
            <v>-485730.44</v>
          </cell>
          <cell r="AA92">
            <v>260530.19</v>
          </cell>
          <cell r="AB92">
            <v>80609.039999999994</v>
          </cell>
          <cell r="AD92">
            <v>-144591.21000000002</v>
          </cell>
          <cell r="AE92">
            <v>-971676.57000000007</v>
          </cell>
        </row>
        <row r="93">
          <cell r="C93" t="str">
            <v>Sep</v>
          </cell>
          <cell r="D93">
            <v>16112.31</v>
          </cell>
          <cell r="E93">
            <v>41540.68</v>
          </cell>
          <cell r="F93">
            <v>158923.64000000001</v>
          </cell>
          <cell r="G93">
            <v>87479.14</v>
          </cell>
          <cell r="I93">
            <v>304055.77</v>
          </cell>
          <cell r="J93">
            <v>2584451.54</v>
          </cell>
          <cell r="O93" t="str">
            <v>Sep</v>
          </cell>
          <cell r="P93">
            <v>38638.35</v>
          </cell>
          <cell r="Q93">
            <v>-28011.25</v>
          </cell>
          <cell r="R93">
            <v>105483.87</v>
          </cell>
          <cell r="S93">
            <v>116893.55</v>
          </cell>
          <cell r="T93">
            <v>233004.53</v>
          </cell>
          <cell r="Y93" t="str">
            <v>Sep</v>
          </cell>
          <cell r="Z93">
            <v>-544634.78</v>
          </cell>
          <cell r="AA93">
            <v>233004.53</v>
          </cell>
          <cell r="AB93">
            <v>130316.84</v>
          </cell>
          <cell r="AD93">
            <v>-181313.41</v>
          </cell>
          <cell r="AE93">
            <v>-1152989.98</v>
          </cell>
        </row>
        <row r="94">
          <cell r="C94" t="str">
            <v>Oct</v>
          </cell>
          <cell r="D94">
            <v>18547.2</v>
          </cell>
          <cell r="E94">
            <v>47377.14</v>
          </cell>
          <cell r="F94">
            <v>219066.48</v>
          </cell>
          <cell r="G94">
            <v>154365.04999999999</v>
          </cell>
          <cell r="I94">
            <v>439355.88</v>
          </cell>
          <cell r="J94">
            <v>3023807.42</v>
          </cell>
          <cell r="O94" t="str">
            <v>Oct</v>
          </cell>
          <cell r="P94">
            <v>-79962.52</v>
          </cell>
          <cell r="Q94">
            <v>281071.24</v>
          </cell>
          <cell r="R94">
            <v>37354.61</v>
          </cell>
          <cell r="S94">
            <v>-27857.3</v>
          </cell>
          <cell r="T94">
            <v>210606.02</v>
          </cell>
          <cell r="Y94" t="str">
            <v>Oct</v>
          </cell>
          <cell r="Z94">
            <v>-264364.52</v>
          </cell>
          <cell r="AA94">
            <v>210606.02</v>
          </cell>
          <cell r="AB94">
            <v>27411.05</v>
          </cell>
          <cell r="AD94">
            <v>-26347.45000000003</v>
          </cell>
          <cell r="AE94">
            <v>-1179337.43</v>
          </cell>
        </row>
        <row r="95">
          <cell r="C95" t="str">
            <v>Nov</v>
          </cell>
          <cell r="D95">
            <v>24314.69</v>
          </cell>
          <cell r="E95">
            <v>44269.94</v>
          </cell>
          <cell r="F95">
            <v>184052.61</v>
          </cell>
          <cell r="G95">
            <v>97184.81</v>
          </cell>
          <cell r="I95">
            <v>349822.05</v>
          </cell>
          <cell r="J95">
            <v>3373629.4699999997</v>
          </cell>
          <cell r="O95" t="str">
            <v>Nov</v>
          </cell>
          <cell r="P95">
            <v>97681.36</v>
          </cell>
          <cell r="Q95">
            <v>68340.259999999995</v>
          </cell>
          <cell r="R95">
            <v>14484.96</v>
          </cell>
          <cell r="S95">
            <v>40799.53</v>
          </cell>
          <cell r="T95">
            <v>221306.12</v>
          </cell>
          <cell r="Y95" t="str">
            <v>Nov</v>
          </cell>
          <cell r="Z95">
            <v>-126822.47</v>
          </cell>
          <cell r="AA95">
            <v>221306.12</v>
          </cell>
          <cell r="AB95">
            <v>-121735.41</v>
          </cell>
          <cell r="AD95">
            <v>-27251.760000000009</v>
          </cell>
          <cell r="AE95">
            <v>-1206589.19</v>
          </cell>
        </row>
        <row r="96">
          <cell r="C96" t="str">
            <v>Dic*</v>
          </cell>
          <cell r="D96">
            <v>16940.04</v>
          </cell>
          <cell r="E96">
            <v>59954.76</v>
          </cell>
          <cell r="F96">
            <v>207862.27</v>
          </cell>
          <cell r="G96">
            <v>59423.1</v>
          </cell>
          <cell r="I96">
            <v>344180.17</v>
          </cell>
          <cell r="J96">
            <v>3717809.6399999997</v>
          </cell>
          <cell r="O96" t="str">
            <v>Dic*</v>
          </cell>
          <cell r="P96">
            <v>170131.23</v>
          </cell>
          <cell r="Q96">
            <v>274086.99</v>
          </cell>
          <cell r="R96">
            <v>34125.620000000003</v>
          </cell>
          <cell r="S96">
            <v>-224072.13</v>
          </cell>
          <cell r="T96">
            <v>254271.72</v>
          </cell>
          <cell r="Y96" t="str">
            <v>Dic*</v>
          </cell>
          <cell r="Z96">
            <v>-265991.27</v>
          </cell>
          <cell r="AA96">
            <v>254271.72</v>
          </cell>
          <cell r="AB96">
            <v>41058.42</v>
          </cell>
          <cell r="AD96">
            <v>29338.869999999981</v>
          </cell>
          <cell r="AE96">
            <v>-1177250.32</v>
          </cell>
        </row>
        <row r="110">
          <cell r="B110" t="str">
            <v>Cuadro II-3B</v>
          </cell>
          <cell r="N110" t="str">
            <v>Cuadro II-4B</v>
          </cell>
          <cell r="X110" t="str">
            <v>Cuadro II-5B</v>
          </cell>
        </row>
        <row r="112">
          <cell r="B112" t="str">
            <v>REINTEGROS POR SERVICIOS FINANCIEROS Y NO FINANCIEROS</v>
          </cell>
          <cell r="N112" t="str">
            <v>CUENTA DE CAPITAL</v>
          </cell>
          <cell r="X112" t="str">
            <v>BALANZA CAMBIARIA</v>
          </cell>
        </row>
        <row r="114">
          <cell r="B114" t="str">
            <v>(Valores acumulados)</v>
          </cell>
          <cell r="N114" t="str">
            <v>(Valores acumulados)</v>
          </cell>
          <cell r="X114" t="str">
            <v>(Valores acumulados)</v>
          </cell>
        </row>
        <row r="116">
          <cell r="G116" t="str">
            <v xml:space="preserve">               (Miles de dólares)</v>
          </cell>
          <cell r="S116" t="str">
            <v xml:space="preserve">                         (Miles de dólares)</v>
          </cell>
          <cell r="AB116" t="str">
            <v xml:space="preserve">                                (Miles de dólares)</v>
          </cell>
        </row>
        <row r="117">
          <cell r="B117" t="str">
            <v>Período</v>
          </cell>
          <cell r="D117" t="str">
            <v>Turismo</v>
          </cell>
          <cell r="E117" t="str">
            <v>Transferencias</v>
          </cell>
          <cell r="F117" t="str">
            <v>Otros servicios</v>
          </cell>
          <cell r="G117" t="str">
            <v>Servicios</v>
          </cell>
          <cell r="I117" t="str">
            <v xml:space="preserve">    Servicios</v>
          </cell>
          <cell r="N117" t="str">
            <v>Período</v>
          </cell>
          <cell r="P117" t="str">
            <v>Sector</v>
          </cell>
          <cell r="Q117" t="str">
            <v>Inversión</v>
          </cell>
          <cell r="R117" t="str">
            <v>Sector</v>
          </cell>
          <cell r="S117" t="str">
            <v>Operaciones</v>
          </cell>
          <cell r="T117" t="str">
            <v>Financiación</v>
          </cell>
          <cell r="Y117" t="str">
            <v>Período</v>
          </cell>
          <cell r="Z117" t="str">
            <v>Superávit o</v>
          </cell>
          <cell r="AA117" t="str">
            <v xml:space="preserve">  Financiación</v>
          </cell>
          <cell r="AB117" t="str">
            <v>Causaciones</v>
          </cell>
          <cell r="AD117" t="str">
            <v>Var. reservas</v>
          </cell>
        </row>
        <row r="118">
          <cell r="E118" t="str">
            <v>e ingresos</v>
          </cell>
          <cell r="F118" t="str">
            <v>no financieros</v>
          </cell>
          <cell r="G118" t="str">
            <v>financieros</v>
          </cell>
          <cell r="I118" t="str">
            <v>totales</v>
          </cell>
          <cell r="P118" t="str">
            <v>privado¹</v>
          </cell>
          <cell r="Q118" t="str">
            <v>extranjera</v>
          </cell>
          <cell r="R118" t="str">
            <v>oficial¹</v>
          </cell>
          <cell r="S118" t="str">
            <v>especiales²</v>
          </cell>
          <cell r="T118" t="str">
            <v>neta</v>
          </cell>
          <cell r="Z118" t="str">
            <v>déficit en</v>
          </cell>
          <cell r="AA118" t="str">
            <v>neta</v>
          </cell>
          <cell r="AB118" t="str">
            <v>valuac. y prov.</v>
          </cell>
          <cell r="AD118" t="str">
            <v>netas</v>
          </cell>
        </row>
        <row r="119">
          <cell r="E119" t="str">
            <v>personales</v>
          </cell>
          <cell r="Q119" t="str">
            <v>neta</v>
          </cell>
          <cell r="Z119" t="str">
            <v>Cta. Cte.</v>
          </cell>
        </row>
        <row r="120">
          <cell r="C120" t="str">
            <v>Ene/92</v>
          </cell>
          <cell r="D120">
            <v>114511</v>
          </cell>
          <cell r="E120">
            <v>153740</v>
          </cell>
          <cell r="F120">
            <v>29600</v>
          </cell>
          <cell r="G120">
            <v>33905</v>
          </cell>
          <cell r="I120">
            <v>331756</v>
          </cell>
          <cell r="O120" t="str">
            <v>Ene/92</v>
          </cell>
          <cell r="P120">
            <v>0</v>
          </cell>
          <cell r="Q120">
            <v>0</v>
          </cell>
          <cell r="R120">
            <v>0</v>
          </cell>
          <cell r="S120">
            <v>0</v>
          </cell>
          <cell r="T120">
            <v>0</v>
          </cell>
          <cell r="Y120" t="str">
            <v>Ene/92</v>
          </cell>
          <cell r="Z120">
            <v>0</v>
          </cell>
          <cell r="AA120">
            <v>0</v>
          </cell>
          <cell r="AB120">
            <v>0</v>
          </cell>
          <cell r="AD120">
            <v>0</v>
          </cell>
        </row>
        <row r="121">
          <cell r="C121" t="str">
            <v>Feb</v>
          </cell>
          <cell r="D121">
            <v>182466</v>
          </cell>
          <cell r="E121">
            <v>281676</v>
          </cell>
          <cell r="F121">
            <v>61700</v>
          </cell>
          <cell r="G121">
            <v>67953</v>
          </cell>
          <cell r="I121">
            <v>593795</v>
          </cell>
          <cell r="O121" t="str">
            <v>Feb</v>
          </cell>
          <cell r="P121">
            <v>0</v>
          </cell>
          <cell r="Q121">
            <v>0</v>
          </cell>
          <cell r="R121">
            <v>0</v>
          </cell>
          <cell r="S121">
            <v>0</v>
          </cell>
          <cell r="T121">
            <v>0</v>
          </cell>
          <cell r="Y121" t="str">
            <v>Feb</v>
          </cell>
          <cell r="Z121">
            <v>0</v>
          </cell>
          <cell r="AA121">
            <v>0</v>
          </cell>
          <cell r="AB121">
            <v>0</v>
          </cell>
          <cell r="AD121">
            <v>0</v>
          </cell>
        </row>
        <row r="122">
          <cell r="C122" t="str">
            <v>Mar</v>
          </cell>
          <cell r="D122">
            <v>269818</v>
          </cell>
          <cell r="E122">
            <v>443310</v>
          </cell>
          <cell r="F122">
            <v>93100</v>
          </cell>
          <cell r="G122">
            <v>97478</v>
          </cell>
          <cell r="I122">
            <v>903706</v>
          </cell>
          <cell r="O122" t="str">
            <v>Mar</v>
          </cell>
          <cell r="P122">
            <v>0</v>
          </cell>
          <cell r="Q122">
            <v>0</v>
          </cell>
          <cell r="R122">
            <v>0</v>
          </cell>
          <cell r="S122">
            <v>0</v>
          </cell>
          <cell r="T122">
            <v>0</v>
          </cell>
          <cell r="Y122" t="str">
            <v>Mar</v>
          </cell>
          <cell r="Z122">
            <v>0</v>
          </cell>
          <cell r="AA122">
            <v>0</v>
          </cell>
          <cell r="AB122">
            <v>0</v>
          </cell>
          <cell r="AD122">
            <v>0</v>
          </cell>
        </row>
        <row r="123">
          <cell r="C123" t="str">
            <v>Abr</v>
          </cell>
          <cell r="D123">
            <v>345483</v>
          </cell>
          <cell r="E123">
            <v>595562</v>
          </cell>
          <cell r="F123">
            <v>126300</v>
          </cell>
          <cell r="G123">
            <v>126982</v>
          </cell>
          <cell r="I123">
            <v>1194327</v>
          </cell>
          <cell r="O123" t="str">
            <v>Abr</v>
          </cell>
          <cell r="P123">
            <v>0</v>
          </cell>
          <cell r="Q123">
            <v>0</v>
          </cell>
          <cell r="R123">
            <v>0</v>
          </cell>
          <cell r="S123">
            <v>0</v>
          </cell>
          <cell r="T123">
            <v>0</v>
          </cell>
          <cell r="Y123" t="str">
            <v>Abr</v>
          </cell>
          <cell r="Z123">
            <v>0</v>
          </cell>
          <cell r="AA123">
            <v>0</v>
          </cell>
          <cell r="AB123">
            <v>0</v>
          </cell>
          <cell r="AD123">
            <v>0</v>
          </cell>
        </row>
        <row r="124">
          <cell r="C124" t="str">
            <v>May</v>
          </cell>
          <cell r="D124">
            <v>406393</v>
          </cell>
          <cell r="E124">
            <v>783442</v>
          </cell>
          <cell r="F124">
            <v>155700</v>
          </cell>
          <cell r="G124">
            <v>161143</v>
          </cell>
          <cell r="I124">
            <v>1506678</v>
          </cell>
          <cell r="O124" t="str">
            <v>May</v>
          </cell>
          <cell r="P124">
            <v>0</v>
          </cell>
          <cell r="Q124">
            <v>0</v>
          </cell>
          <cell r="R124">
            <v>0</v>
          </cell>
          <cell r="S124">
            <v>0</v>
          </cell>
          <cell r="T124">
            <v>0</v>
          </cell>
          <cell r="Y124" t="str">
            <v>May</v>
          </cell>
          <cell r="Z124">
            <v>0</v>
          </cell>
          <cell r="AA124">
            <v>0</v>
          </cell>
          <cell r="AB124">
            <v>0</v>
          </cell>
          <cell r="AD124">
            <v>0</v>
          </cell>
        </row>
        <row r="125">
          <cell r="C125" t="str">
            <v>Jun</v>
          </cell>
          <cell r="D125">
            <v>476180</v>
          </cell>
          <cell r="E125">
            <v>970946</v>
          </cell>
          <cell r="F125">
            <v>182000</v>
          </cell>
          <cell r="G125">
            <v>192968</v>
          </cell>
          <cell r="I125">
            <v>1822094</v>
          </cell>
          <cell r="O125" t="str">
            <v>Jun</v>
          </cell>
          <cell r="P125">
            <v>0</v>
          </cell>
          <cell r="Q125">
            <v>0</v>
          </cell>
          <cell r="R125">
            <v>0</v>
          </cell>
          <cell r="S125">
            <v>0</v>
          </cell>
          <cell r="T125">
            <v>0</v>
          </cell>
          <cell r="Y125" t="str">
            <v>Jun</v>
          </cell>
          <cell r="Z125">
            <v>0</v>
          </cell>
          <cell r="AA125">
            <v>0</v>
          </cell>
          <cell r="AB125">
            <v>0</v>
          </cell>
          <cell r="AD125">
            <v>0</v>
          </cell>
        </row>
        <row r="126">
          <cell r="C126" t="str">
            <v>Jul</v>
          </cell>
          <cell r="D126">
            <v>547507</v>
          </cell>
          <cell r="E126">
            <v>1121655</v>
          </cell>
          <cell r="F126">
            <v>209800</v>
          </cell>
          <cell r="G126">
            <v>224540</v>
          </cell>
          <cell r="I126">
            <v>2103502</v>
          </cell>
          <cell r="O126" t="str">
            <v>Jul</v>
          </cell>
          <cell r="P126">
            <v>0</v>
          </cell>
          <cell r="Q126">
            <v>0</v>
          </cell>
          <cell r="R126">
            <v>0</v>
          </cell>
          <cell r="S126">
            <v>0</v>
          </cell>
          <cell r="T126">
            <v>0</v>
          </cell>
          <cell r="Y126" t="str">
            <v>Jul</v>
          </cell>
          <cell r="Z126">
            <v>0</v>
          </cell>
          <cell r="AA126">
            <v>0</v>
          </cell>
          <cell r="AB126">
            <v>0</v>
          </cell>
          <cell r="AD126">
            <v>0</v>
          </cell>
        </row>
        <row r="127">
          <cell r="C127" t="str">
            <v>Ago</v>
          </cell>
          <cell r="D127">
            <v>609528</v>
          </cell>
          <cell r="E127">
            <v>1202870</v>
          </cell>
          <cell r="F127">
            <v>237900</v>
          </cell>
          <cell r="G127">
            <v>256561</v>
          </cell>
          <cell r="I127">
            <v>2306859</v>
          </cell>
          <cell r="O127" t="str">
            <v>Ago</v>
          </cell>
          <cell r="P127">
            <v>0</v>
          </cell>
          <cell r="Q127">
            <v>0</v>
          </cell>
          <cell r="R127">
            <v>0</v>
          </cell>
          <cell r="S127">
            <v>0</v>
          </cell>
          <cell r="T127">
            <v>0</v>
          </cell>
          <cell r="Y127" t="str">
            <v>Ago</v>
          </cell>
          <cell r="Z127">
            <v>0</v>
          </cell>
          <cell r="AA127">
            <v>0</v>
          </cell>
          <cell r="AB127">
            <v>0</v>
          </cell>
          <cell r="AD127">
            <v>0</v>
          </cell>
        </row>
        <row r="128">
          <cell r="C128" t="str">
            <v>Sep</v>
          </cell>
          <cell r="D128">
            <v>705309</v>
          </cell>
          <cell r="E128">
            <v>1306602</v>
          </cell>
          <cell r="F128">
            <v>277800</v>
          </cell>
          <cell r="G128">
            <v>287128</v>
          </cell>
          <cell r="I128">
            <v>2576839</v>
          </cell>
          <cell r="O128" t="str">
            <v>Sep</v>
          </cell>
          <cell r="P128">
            <v>0</v>
          </cell>
          <cell r="Q128">
            <v>0</v>
          </cell>
          <cell r="R128">
            <v>0</v>
          </cell>
          <cell r="S128">
            <v>0</v>
          </cell>
          <cell r="T128">
            <v>0</v>
          </cell>
          <cell r="Y128" t="str">
            <v>Sep</v>
          </cell>
          <cell r="Z128">
            <v>0</v>
          </cell>
          <cell r="AA128">
            <v>0</v>
          </cell>
          <cell r="AB128">
            <v>0</v>
          </cell>
          <cell r="AD128">
            <v>0</v>
          </cell>
        </row>
        <row r="129">
          <cell r="C129" t="str">
            <v>Oct</v>
          </cell>
          <cell r="D129">
            <v>731988</v>
          </cell>
          <cell r="E129">
            <v>1389480</v>
          </cell>
          <cell r="F129">
            <v>339800</v>
          </cell>
          <cell r="G129">
            <v>330481</v>
          </cell>
          <cell r="I129">
            <v>2791749</v>
          </cell>
          <cell r="O129" t="str">
            <v>Oct</v>
          </cell>
          <cell r="P129">
            <v>0</v>
          </cell>
          <cell r="Q129">
            <v>0</v>
          </cell>
          <cell r="R129">
            <v>0</v>
          </cell>
          <cell r="S129">
            <v>0</v>
          </cell>
          <cell r="T129">
            <v>0</v>
          </cell>
          <cell r="Y129" t="str">
            <v>Oct</v>
          </cell>
          <cell r="Z129">
            <v>0</v>
          </cell>
          <cell r="AA129">
            <v>0</v>
          </cell>
          <cell r="AB129">
            <v>0</v>
          </cell>
          <cell r="AD129">
            <v>0</v>
          </cell>
        </row>
        <row r="130">
          <cell r="C130" t="str">
            <v>Nov</v>
          </cell>
          <cell r="D130">
            <v>765108</v>
          </cell>
          <cell r="E130">
            <v>1470365</v>
          </cell>
          <cell r="F130">
            <v>382900</v>
          </cell>
          <cell r="G130">
            <v>364688</v>
          </cell>
          <cell r="I130">
            <v>2983061</v>
          </cell>
          <cell r="O130" t="str">
            <v>Nov</v>
          </cell>
          <cell r="P130">
            <v>0</v>
          </cell>
          <cell r="Q130">
            <v>0</v>
          </cell>
          <cell r="R130">
            <v>0</v>
          </cell>
          <cell r="S130">
            <v>0</v>
          </cell>
          <cell r="T130">
            <v>0</v>
          </cell>
          <cell r="Y130" t="str">
            <v>Nov</v>
          </cell>
          <cell r="Z130">
            <v>0</v>
          </cell>
          <cell r="AA130">
            <v>0</v>
          </cell>
          <cell r="AB130">
            <v>0</v>
          </cell>
          <cell r="AD130">
            <v>0</v>
          </cell>
        </row>
        <row r="131">
          <cell r="C131" t="str">
            <v>Dic</v>
          </cell>
          <cell r="D131">
            <v>797385</v>
          </cell>
          <cell r="E131">
            <v>1592865</v>
          </cell>
          <cell r="F131">
            <v>416900</v>
          </cell>
          <cell r="G131">
            <v>395851</v>
          </cell>
          <cell r="I131">
            <v>3203001</v>
          </cell>
          <cell r="O131" t="str">
            <v>Dic</v>
          </cell>
          <cell r="P131">
            <v>0</v>
          </cell>
          <cell r="Q131">
            <v>0</v>
          </cell>
          <cell r="R131">
            <v>0</v>
          </cell>
          <cell r="S131">
            <v>0</v>
          </cell>
          <cell r="T131">
            <v>0</v>
          </cell>
          <cell r="Y131" t="str">
            <v>Dic</v>
          </cell>
          <cell r="Z131">
            <v>0</v>
          </cell>
          <cell r="AA131">
            <v>0</v>
          </cell>
          <cell r="AB131">
            <v>0</v>
          </cell>
          <cell r="AD131">
            <v>0</v>
          </cell>
        </row>
        <row r="132">
          <cell r="C132" t="str">
            <v>Ene/93</v>
          </cell>
          <cell r="D132">
            <v>42301.246950000001</v>
          </cell>
          <cell r="E132">
            <v>50717.076639999999</v>
          </cell>
          <cell r="F132">
            <v>25797.451659999999</v>
          </cell>
          <cell r="G132">
            <v>3826.4597199999998</v>
          </cell>
          <cell r="I132">
            <v>122642.23497</v>
          </cell>
          <cell r="O132" t="str">
            <v>Ene/93</v>
          </cell>
          <cell r="P132">
            <v>0</v>
          </cell>
          <cell r="Q132">
            <v>0</v>
          </cell>
          <cell r="R132">
            <v>0</v>
          </cell>
          <cell r="S132">
            <v>0</v>
          </cell>
          <cell r="T132">
            <v>0</v>
          </cell>
          <cell r="Y132" t="str">
            <v>Ene/93</v>
          </cell>
          <cell r="Z132">
            <v>0</v>
          </cell>
          <cell r="AA132">
            <v>0</v>
          </cell>
          <cell r="AB132">
            <v>0</v>
          </cell>
          <cell r="AD132">
            <v>0</v>
          </cell>
        </row>
        <row r="133">
          <cell r="C133" t="str">
            <v>Feb</v>
          </cell>
          <cell r="D133">
            <v>82985.200370000006</v>
          </cell>
          <cell r="E133">
            <v>134894.22963000002</v>
          </cell>
          <cell r="F133">
            <v>59266.951820000002</v>
          </cell>
          <cell r="G133">
            <v>23773.994859999999</v>
          </cell>
          <cell r="I133">
            <v>300920.37667999999</v>
          </cell>
          <cell r="O133" t="str">
            <v>Feb</v>
          </cell>
          <cell r="P133">
            <v>0</v>
          </cell>
          <cell r="Q133">
            <v>0</v>
          </cell>
          <cell r="R133">
            <v>0</v>
          </cell>
          <cell r="S133">
            <v>0</v>
          </cell>
          <cell r="T133">
            <v>0</v>
          </cell>
          <cell r="Y133" t="str">
            <v>Feb</v>
          </cell>
          <cell r="Z133">
            <v>0</v>
          </cell>
          <cell r="AA133">
            <v>0</v>
          </cell>
          <cell r="AB133">
            <v>0</v>
          </cell>
          <cell r="AD133">
            <v>0</v>
          </cell>
        </row>
        <row r="134">
          <cell r="C134" t="str">
            <v>Mar</v>
          </cell>
          <cell r="D134">
            <v>148335.22315999999</v>
          </cell>
          <cell r="E134">
            <v>228444.92926</v>
          </cell>
          <cell r="F134">
            <v>107786.55296</v>
          </cell>
          <cell r="G134">
            <v>43349.381309999997</v>
          </cell>
          <cell r="I134">
            <v>527916.08669000003</v>
          </cell>
          <cell r="O134" t="str">
            <v>Mar</v>
          </cell>
          <cell r="P134">
            <v>0</v>
          </cell>
          <cell r="Q134">
            <v>0</v>
          </cell>
          <cell r="R134">
            <v>0</v>
          </cell>
          <cell r="S134">
            <v>0</v>
          </cell>
          <cell r="T134">
            <v>0</v>
          </cell>
          <cell r="Y134" t="str">
            <v>Mar</v>
          </cell>
          <cell r="Z134">
            <v>0</v>
          </cell>
          <cell r="AA134">
            <v>0</v>
          </cell>
          <cell r="AB134">
            <v>0</v>
          </cell>
          <cell r="AD134">
            <v>0</v>
          </cell>
        </row>
        <row r="135">
          <cell r="C135" t="str">
            <v>Abr</v>
          </cell>
          <cell r="D135">
            <v>206255.25987000001</v>
          </cell>
          <cell r="E135">
            <v>347069.45279000001</v>
          </cell>
          <cell r="F135">
            <v>152427.35529000001</v>
          </cell>
          <cell r="G135">
            <v>77698.492039999997</v>
          </cell>
          <cell r="I135">
            <v>783450.55998999998</v>
          </cell>
          <cell r="O135" t="str">
            <v>Abr</v>
          </cell>
          <cell r="P135">
            <v>0</v>
          </cell>
          <cell r="Q135">
            <v>0</v>
          </cell>
          <cell r="R135">
            <v>0</v>
          </cell>
          <cell r="S135">
            <v>0</v>
          </cell>
          <cell r="T135">
            <v>0</v>
          </cell>
          <cell r="Y135" t="str">
            <v>Abr</v>
          </cell>
          <cell r="Z135">
            <v>0</v>
          </cell>
          <cell r="AA135">
            <v>0</v>
          </cell>
          <cell r="AB135">
            <v>0</v>
          </cell>
          <cell r="AD135">
            <v>0</v>
          </cell>
        </row>
        <row r="136">
          <cell r="C136" t="str">
            <v>May</v>
          </cell>
          <cell r="D136">
            <v>287742.18982999999</v>
          </cell>
          <cell r="E136">
            <v>513952.67582</v>
          </cell>
          <cell r="F136">
            <v>204250.33649000002</v>
          </cell>
          <cell r="G136">
            <v>127043.83215999999</v>
          </cell>
          <cell r="I136">
            <v>1132989.0342999999</v>
          </cell>
          <cell r="O136" t="str">
            <v>May</v>
          </cell>
          <cell r="P136">
            <v>0</v>
          </cell>
          <cell r="Q136">
            <v>0</v>
          </cell>
          <cell r="R136">
            <v>0</v>
          </cell>
          <cell r="S136">
            <v>0</v>
          </cell>
          <cell r="T136">
            <v>0</v>
          </cell>
          <cell r="Y136" t="str">
            <v>May</v>
          </cell>
          <cell r="Z136">
            <v>0</v>
          </cell>
          <cell r="AA136">
            <v>0</v>
          </cell>
          <cell r="AB136">
            <v>0</v>
          </cell>
          <cell r="AD136">
            <v>0</v>
          </cell>
        </row>
        <row r="137">
          <cell r="C137" t="str">
            <v>Jun</v>
          </cell>
          <cell r="D137">
            <v>364940.5907</v>
          </cell>
          <cell r="E137">
            <v>710329.06254000007</v>
          </cell>
          <cell r="F137">
            <v>280513.16982000001</v>
          </cell>
          <cell r="G137">
            <v>199550.53151</v>
          </cell>
          <cell r="I137">
            <v>1555333.35457</v>
          </cell>
          <cell r="O137" t="str">
            <v>Jun</v>
          </cell>
          <cell r="P137">
            <v>0</v>
          </cell>
          <cell r="Q137">
            <v>0</v>
          </cell>
          <cell r="R137">
            <v>0</v>
          </cell>
          <cell r="S137">
            <v>0</v>
          </cell>
          <cell r="T137">
            <v>0</v>
          </cell>
          <cell r="Y137" t="str">
            <v>Jun</v>
          </cell>
          <cell r="Z137">
            <v>0</v>
          </cell>
          <cell r="AA137">
            <v>0</v>
          </cell>
          <cell r="AB137">
            <v>0</v>
          </cell>
          <cell r="AD137">
            <v>0</v>
          </cell>
        </row>
        <row r="138">
          <cell r="C138" t="str">
            <v>Jul</v>
          </cell>
          <cell r="D138">
            <v>436587.07669000002</v>
          </cell>
          <cell r="E138">
            <v>806829.32422000007</v>
          </cell>
          <cell r="F138">
            <v>334521.87355000002</v>
          </cell>
          <cell r="G138">
            <v>248723.38529000001</v>
          </cell>
          <cell r="I138">
            <v>1826661.6597500001</v>
          </cell>
          <cell r="O138" t="str">
            <v>Jul</v>
          </cell>
          <cell r="P138">
            <v>0</v>
          </cell>
          <cell r="Q138">
            <v>0</v>
          </cell>
          <cell r="R138">
            <v>0</v>
          </cell>
          <cell r="S138">
            <v>0</v>
          </cell>
          <cell r="T138">
            <v>0</v>
          </cell>
          <cell r="Y138" t="str">
            <v>Jul</v>
          </cell>
          <cell r="Z138">
            <v>0</v>
          </cell>
          <cell r="AA138">
            <v>0</v>
          </cell>
          <cell r="AB138">
            <v>0</v>
          </cell>
          <cell r="AD138">
            <v>0</v>
          </cell>
        </row>
        <row r="139">
          <cell r="C139" t="str">
            <v>Ago</v>
          </cell>
          <cell r="D139">
            <v>511233.05907000002</v>
          </cell>
          <cell r="E139">
            <v>887786.80666000012</v>
          </cell>
          <cell r="F139">
            <v>375592.93824000005</v>
          </cell>
          <cell r="G139">
            <v>320826.12849999999</v>
          </cell>
          <cell r="I139">
            <v>2095438.9324700001</v>
          </cell>
          <cell r="O139" t="str">
            <v>Ago</v>
          </cell>
          <cell r="P139">
            <v>0</v>
          </cell>
          <cell r="Q139">
            <v>0</v>
          </cell>
          <cell r="R139">
            <v>0</v>
          </cell>
          <cell r="S139">
            <v>0</v>
          </cell>
          <cell r="T139">
            <v>0</v>
          </cell>
          <cell r="Y139" t="str">
            <v>Ago</v>
          </cell>
          <cell r="Z139">
            <v>0</v>
          </cell>
          <cell r="AA139">
            <v>0</v>
          </cell>
          <cell r="AB139">
            <v>0</v>
          </cell>
          <cell r="AD139">
            <v>0</v>
          </cell>
        </row>
        <row r="140">
          <cell r="C140" t="str">
            <v>Sep</v>
          </cell>
          <cell r="D140">
            <v>572920.04431999999</v>
          </cell>
          <cell r="E140">
            <v>981997.49332000013</v>
          </cell>
          <cell r="F140">
            <v>424769.12043000007</v>
          </cell>
          <cell r="G140">
            <v>373292.85861</v>
          </cell>
          <cell r="I140">
            <v>2352979.5166800003</v>
          </cell>
          <cell r="O140" t="str">
            <v>Sep</v>
          </cell>
          <cell r="P140">
            <v>0</v>
          </cell>
          <cell r="Q140">
            <v>0</v>
          </cell>
          <cell r="R140">
            <v>0</v>
          </cell>
          <cell r="S140">
            <v>0</v>
          </cell>
          <cell r="T140">
            <v>0</v>
          </cell>
          <cell r="Y140" t="str">
            <v>Sep</v>
          </cell>
          <cell r="Z140">
            <v>0</v>
          </cell>
          <cell r="AA140">
            <v>0</v>
          </cell>
          <cell r="AB140">
            <v>0</v>
          </cell>
          <cell r="AD140">
            <v>0</v>
          </cell>
        </row>
        <row r="141">
          <cell r="C141" t="str">
            <v>Oct*</v>
          </cell>
          <cell r="D141">
            <v>622645.93871000002</v>
          </cell>
          <cell r="E141">
            <v>1032323.0432600002</v>
          </cell>
          <cell r="F141">
            <v>484610.70333000005</v>
          </cell>
          <cell r="G141">
            <v>436620.14929999999</v>
          </cell>
          <cell r="I141">
            <v>2576199.8346000002</v>
          </cell>
          <cell r="O141" t="str">
            <v>Oct*</v>
          </cell>
          <cell r="P141">
            <v>0</v>
          </cell>
          <cell r="Q141">
            <v>0</v>
          </cell>
          <cell r="R141">
            <v>0</v>
          </cell>
          <cell r="S141">
            <v>0</v>
          </cell>
          <cell r="T141">
            <v>0</v>
          </cell>
          <cell r="Y141" t="str">
            <v>Oct*</v>
          </cell>
          <cell r="Z141">
            <v>0</v>
          </cell>
          <cell r="AA141">
            <v>0</v>
          </cell>
          <cell r="AB141">
            <v>0</v>
          </cell>
          <cell r="AD141">
            <v>0</v>
          </cell>
        </row>
        <row r="142">
          <cell r="C142" t="str">
            <v>Nov*</v>
          </cell>
          <cell r="D142">
            <v>696104.40433000005</v>
          </cell>
          <cell r="E142">
            <v>1091125.5622800002</v>
          </cell>
          <cell r="F142">
            <v>532814.41276000009</v>
          </cell>
          <cell r="G142">
            <v>479708.41436</v>
          </cell>
          <cell r="I142">
            <v>2799752.79373</v>
          </cell>
          <cell r="O142" t="str">
            <v>Nov*</v>
          </cell>
          <cell r="P142">
            <v>0</v>
          </cell>
          <cell r="Q142">
            <v>0</v>
          </cell>
          <cell r="R142">
            <v>0</v>
          </cell>
          <cell r="S142">
            <v>0</v>
          </cell>
          <cell r="T142">
            <v>0</v>
          </cell>
          <cell r="Y142" t="str">
            <v>Nov*</v>
          </cell>
          <cell r="Z142">
            <v>0</v>
          </cell>
          <cell r="AA142">
            <v>0</v>
          </cell>
          <cell r="AB142">
            <v>0</v>
          </cell>
          <cell r="AD142">
            <v>0</v>
          </cell>
        </row>
        <row r="143">
          <cell r="C143" t="str">
            <v>Dic*</v>
          </cell>
          <cell r="D143">
            <v>734371.78551000007</v>
          </cell>
          <cell r="E143">
            <v>1153035.6183600002</v>
          </cell>
          <cell r="F143">
            <v>623565.82502000011</v>
          </cell>
          <cell r="G143">
            <v>529355.31866999995</v>
          </cell>
          <cell r="I143">
            <v>3040328.5475599999</v>
          </cell>
          <cell r="O143" t="str">
            <v>Dic*</v>
          </cell>
          <cell r="P143">
            <v>0</v>
          </cell>
          <cell r="Q143">
            <v>0</v>
          </cell>
          <cell r="R143">
            <v>0</v>
          </cell>
          <cell r="S143">
            <v>0</v>
          </cell>
          <cell r="T143">
            <v>0</v>
          </cell>
          <cell r="Y143" t="str">
            <v>Dic*</v>
          </cell>
          <cell r="Z143">
            <v>0</v>
          </cell>
          <cell r="AA143">
            <v>0</v>
          </cell>
          <cell r="AB143">
            <v>0</v>
          </cell>
          <cell r="AD143">
            <v>0</v>
          </cell>
        </row>
        <row r="144">
          <cell r="B144">
            <v>1994</v>
          </cell>
          <cell r="C144" t="str">
            <v>Ene</v>
          </cell>
          <cell r="D144">
            <v>52309.503879999997</v>
          </cell>
          <cell r="E144">
            <v>60242.882149999998</v>
          </cell>
          <cell r="F144">
            <v>89650.704140000002</v>
          </cell>
          <cell r="G144">
            <v>9462.7562500000004</v>
          </cell>
          <cell r="I144">
            <v>211665.84641999999</v>
          </cell>
          <cell r="N144">
            <v>1994</v>
          </cell>
          <cell r="O144" t="str">
            <v>Ene</v>
          </cell>
          <cell r="P144">
            <v>98856.574869999997</v>
          </cell>
          <cell r="Q144">
            <v>4289.4307799999997</v>
          </cell>
          <cell r="R144">
            <v>36038.230360000001</v>
          </cell>
          <cell r="S144">
            <v>-58487.178059999998</v>
          </cell>
          <cell r="T144">
            <v>80697.057950000002</v>
          </cell>
          <cell r="X144">
            <v>1994</v>
          </cell>
          <cell r="Y144" t="str">
            <v>Ene</v>
          </cell>
          <cell r="Z144">
            <v>-4908.22703</v>
          </cell>
          <cell r="AA144">
            <v>80697.057950000002</v>
          </cell>
          <cell r="AB144">
            <v>44490.059780000003</v>
          </cell>
          <cell r="AD144">
            <v>120278.89070000002</v>
          </cell>
        </row>
        <row r="145">
          <cell r="C145" t="str">
            <v>Feb</v>
          </cell>
          <cell r="D145">
            <v>116683.37153</v>
          </cell>
          <cell r="E145">
            <v>122180.88803999999</v>
          </cell>
          <cell r="F145">
            <v>161920.88153000001</v>
          </cell>
          <cell r="G145">
            <v>38392.205869999998</v>
          </cell>
          <cell r="I145">
            <v>439177.34696999996</v>
          </cell>
          <cell r="O145" t="str">
            <v>Feb</v>
          </cell>
          <cell r="P145">
            <v>163135.79848999999</v>
          </cell>
          <cell r="Q145">
            <v>58439.752120000005</v>
          </cell>
          <cell r="R145">
            <v>35209.339830000004</v>
          </cell>
          <cell r="S145">
            <v>-131003.14214000001</v>
          </cell>
          <cell r="T145">
            <v>125781.74830000001</v>
          </cell>
          <cell r="Y145" t="str">
            <v>Feb</v>
          </cell>
          <cell r="Z145">
            <v>7078.2721099999999</v>
          </cell>
          <cell r="AA145">
            <v>125781.74830000001</v>
          </cell>
          <cell r="AB145">
            <v>79208.181400000001</v>
          </cell>
          <cell r="AD145">
            <v>212068.20181</v>
          </cell>
        </row>
        <row r="146">
          <cell r="C146" t="str">
            <v>Mar</v>
          </cell>
          <cell r="D146">
            <v>190488.26367000001</v>
          </cell>
          <cell r="E146">
            <v>183206.96518999999</v>
          </cell>
          <cell r="F146">
            <v>311553.44321000006</v>
          </cell>
          <cell r="G146">
            <v>66297.33236</v>
          </cell>
          <cell r="I146">
            <v>751546.00442999997</v>
          </cell>
          <cell r="O146" t="str">
            <v>Mar</v>
          </cell>
          <cell r="P146">
            <v>292687.72840000002</v>
          </cell>
          <cell r="Q146">
            <v>68166.677920000002</v>
          </cell>
          <cell r="R146">
            <v>45667.720420000005</v>
          </cell>
          <cell r="S146">
            <v>-193357.68222000002</v>
          </cell>
          <cell r="T146">
            <v>213164.44452000002</v>
          </cell>
          <cell r="Y146" t="str">
            <v>Mar</v>
          </cell>
          <cell r="Z146">
            <v>-30466.890290000003</v>
          </cell>
          <cell r="AA146">
            <v>213164.44452000002</v>
          </cell>
          <cell r="AB146">
            <v>78908.181400000001</v>
          </cell>
          <cell r="AD146">
            <v>261605.73563000001</v>
          </cell>
        </row>
        <row r="147">
          <cell r="C147" t="str">
            <v>Abr</v>
          </cell>
          <cell r="D147">
            <v>263547.70893000002</v>
          </cell>
          <cell r="E147">
            <v>252303.37766999999</v>
          </cell>
          <cell r="F147">
            <v>392025.41069000005</v>
          </cell>
          <cell r="G147">
            <v>100045.92303000001</v>
          </cell>
          <cell r="I147">
            <v>1007922.42032</v>
          </cell>
          <cell r="O147" t="str">
            <v>Abr</v>
          </cell>
          <cell r="P147">
            <v>339781.55667000002</v>
          </cell>
          <cell r="Q147">
            <v>64521.838670000005</v>
          </cell>
          <cell r="R147">
            <v>-72021.319040000002</v>
          </cell>
          <cell r="S147">
            <v>-164152.77243000001</v>
          </cell>
          <cell r="T147">
            <v>168129.30387</v>
          </cell>
          <cell r="Y147" t="str">
            <v>Abr</v>
          </cell>
          <cell r="Z147">
            <v>-242389.72596000001</v>
          </cell>
          <cell r="AA147">
            <v>168129.30387</v>
          </cell>
          <cell r="AB147">
            <v>86008.181400000001</v>
          </cell>
          <cell r="AD147">
            <v>11747.759309999994</v>
          </cell>
        </row>
        <row r="148">
          <cell r="C148" t="str">
            <v>May</v>
          </cell>
          <cell r="D148">
            <v>352689.45480000001</v>
          </cell>
          <cell r="E148">
            <v>325508.50426999998</v>
          </cell>
          <cell r="F148">
            <v>469087.46983000007</v>
          </cell>
          <cell r="G148">
            <v>150248.90960000001</v>
          </cell>
          <cell r="I148">
            <v>1297534.3385000001</v>
          </cell>
          <cell r="O148" t="str">
            <v>May</v>
          </cell>
          <cell r="P148">
            <v>417322.30219000002</v>
          </cell>
          <cell r="Q148">
            <v>111343.97708000001</v>
          </cell>
          <cell r="R148">
            <v>-54229.810240000006</v>
          </cell>
          <cell r="S148">
            <v>-231627.12654000003</v>
          </cell>
          <cell r="T148">
            <v>242809.34249000001</v>
          </cell>
          <cell r="Y148" t="str">
            <v>May</v>
          </cell>
          <cell r="Z148">
            <v>-322884.73758000002</v>
          </cell>
          <cell r="AA148">
            <v>242809.34249000001</v>
          </cell>
          <cell r="AB148">
            <v>61608.181400000001</v>
          </cell>
          <cell r="AD148">
            <v>-18467.213690000004</v>
          </cell>
        </row>
        <row r="149">
          <cell r="C149" t="str">
            <v>Jun</v>
          </cell>
          <cell r="D149">
            <v>381672.81403000001</v>
          </cell>
          <cell r="E149">
            <v>398711.33597999997</v>
          </cell>
          <cell r="F149">
            <v>553549.26296000008</v>
          </cell>
          <cell r="G149">
            <v>186132.68792</v>
          </cell>
          <cell r="I149">
            <v>1520066.1008900001</v>
          </cell>
          <cell r="O149" t="str">
            <v>Jun</v>
          </cell>
          <cell r="P149">
            <v>498822.28574000002</v>
          </cell>
          <cell r="Q149">
            <v>159277.03232</v>
          </cell>
          <cell r="R149">
            <v>24672.09607</v>
          </cell>
          <cell r="S149">
            <v>-181523.99544000003</v>
          </cell>
          <cell r="T149">
            <v>501247.41869000002</v>
          </cell>
          <cell r="Y149" t="str">
            <v>Jun</v>
          </cell>
          <cell r="Z149">
            <v>-521173.18310000002</v>
          </cell>
          <cell r="AA149">
            <v>501247.41869000002</v>
          </cell>
          <cell r="AB149">
            <v>139608.1814</v>
          </cell>
          <cell r="AD149">
            <v>119682.41699</v>
          </cell>
        </row>
        <row r="150">
          <cell r="C150" t="str">
            <v>Jul</v>
          </cell>
          <cell r="D150">
            <v>408482.53704000002</v>
          </cell>
          <cell r="E150">
            <v>452581.80963999999</v>
          </cell>
          <cell r="F150">
            <v>652679.59634000005</v>
          </cell>
          <cell r="G150">
            <v>226383.65416999999</v>
          </cell>
          <cell r="I150">
            <v>1740127.5971900001</v>
          </cell>
          <cell r="O150" t="str">
            <v>Jul</v>
          </cell>
          <cell r="P150">
            <v>556420.24680000008</v>
          </cell>
          <cell r="Q150">
            <v>205269.52627</v>
          </cell>
          <cell r="R150">
            <v>31093.630539999998</v>
          </cell>
          <cell r="S150">
            <v>-161827.35167000003</v>
          </cell>
          <cell r="T150">
            <v>630956.05194000003</v>
          </cell>
          <cell r="Y150" t="str">
            <v>Jul</v>
          </cell>
          <cell r="Z150">
            <v>-678652.81634999998</v>
          </cell>
          <cell r="AA150">
            <v>630956.05194000003</v>
          </cell>
          <cell r="AB150">
            <v>145908.1814</v>
          </cell>
          <cell r="AD150">
            <v>98211.416990000056</v>
          </cell>
        </row>
        <row r="151">
          <cell r="C151" t="str">
            <v>Ago</v>
          </cell>
          <cell r="D151">
            <v>455288.84537</v>
          </cell>
          <cell r="E151">
            <v>539421.11817000003</v>
          </cell>
          <cell r="F151">
            <v>770958.90239000006</v>
          </cell>
          <cell r="G151">
            <v>283131.47580000001</v>
          </cell>
          <cell r="I151">
            <v>2048800.34173</v>
          </cell>
          <cell r="O151" t="str">
            <v>Ago</v>
          </cell>
          <cell r="P151">
            <v>734160.07938000001</v>
          </cell>
          <cell r="Q151">
            <v>265603.60236999998</v>
          </cell>
          <cell r="R151">
            <v>-7941.8781799999997</v>
          </cell>
          <cell r="S151">
            <v>-72245.719490000032</v>
          </cell>
          <cell r="T151">
            <v>919576.08408000006</v>
          </cell>
          <cell r="Y151" t="str">
            <v>Ago</v>
          </cell>
          <cell r="Z151">
            <v>-939879.19877000002</v>
          </cell>
          <cell r="AA151">
            <v>919576.08408000006</v>
          </cell>
          <cell r="AB151">
            <v>122508.1814</v>
          </cell>
          <cell r="AD151">
            <v>102205.06671000004</v>
          </cell>
        </row>
        <row r="152">
          <cell r="C152" t="str">
            <v>Sep</v>
          </cell>
          <cell r="D152">
            <v>506184.58366</v>
          </cell>
          <cell r="E152">
            <v>629330.84243000008</v>
          </cell>
          <cell r="F152">
            <v>925964.50351000007</v>
          </cell>
          <cell r="G152">
            <v>328807.51423999999</v>
          </cell>
          <cell r="I152">
            <v>2390287.4438399998</v>
          </cell>
          <cell r="O152" t="str">
            <v>Sep</v>
          </cell>
          <cell r="P152">
            <v>950493.48565000005</v>
          </cell>
          <cell r="Q152">
            <v>315689.36430999998</v>
          </cell>
          <cell r="R152">
            <v>-213901.94933999999</v>
          </cell>
          <cell r="S152">
            <v>-138841.40364000003</v>
          </cell>
          <cell r="T152">
            <v>913439.49698000005</v>
          </cell>
          <cell r="Y152" t="str">
            <v>Sep</v>
          </cell>
          <cell r="Z152">
            <v>-1134085.97655</v>
          </cell>
          <cell r="AA152">
            <v>913439.49698000005</v>
          </cell>
          <cell r="AB152">
            <v>126608.1814</v>
          </cell>
          <cell r="AD152">
            <v>-94038.298169999965</v>
          </cell>
        </row>
        <row r="153">
          <cell r="C153" t="str">
            <v>Oct</v>
          </cell>
          <cell r="D153">
            <v>554677.86543999997</v>
          </cell>
          <cell r="E153">
            <v>700315.17301000003</v>
          </cell>
          <cell r="F153">
            <v>1040133.67104</v>
          </cell>
          <cell r="G153">
            <v>392411.62725999998</v>
          </cell>
          <cell r="I153">
            <v>2687538.3367499998</v>
          </cell>
          <cell r="O153" t="str">
            <v>Oct</v>
          </cell>
          <cell r="P153">
            <v>1123462.57012</v>
          </cell>
          <cell r="Q153">
            <v>360928.68093999999</v>
          </cell>
          <cell r="R153">
            <v>197821.18726000004</v>
          </cell>
          <cell r="S153">
            <v>-532159.01361000002</v>
          </cell>
          <cell r="T153">
            <v>1150053.4247099999</v>
          </cell>
          <cell r="Y153" t="str">
            <v>Oct</v>
          </cell>
          <cell r="Z153">
            <v>-1408181.49367</v>
          </cell>
          <cell r="AA153">
            <v>1150053.4247099999</v>
          </cell>
          <cell r="AB153">
            <v>180808.1814</v>
          </cell>
          <cell r="AD153">
            <v>-77319.887560000061</v>
          </cell>
        </row>
        <row r="154">
          <cell r="C154" t="str">
            <v>Nov</v>
          </cell>
          <cell r="D154">
            <v>602474.94834999996</v>
          </cell>
          <cell r="E154">
            <v>768661.21135</v>
          </cell>
          <cell r="F154">
            <v>1168721.81149</v>
          </cell>
          <cell r="G154">
            <v>431011.87627000001</v>
          </cell>
          <cell r="I154">
            <v>2970869.8474599998</v>
          </cell>
          <cell r="O154" t="str">
            <v>Nov</v>
          </cell>
          <cell r="P154">
            <v>1351655.56911</v>
          </cell>
          <cell r="Q154">
            <v>435241.87265999999</v>
          </cell>
          <cell r="R154">
            <v>-294446.52615999995</v>
          </cell>
          <cell r="S154">
            <v>-135890.48195000004</v>
          </cell>
          <cell r="T154">
            <v>1356560.4336599999</v>
          </cell>
          <cell r="Y154" t="str">
            <v>Nov</v>
          </cell>
          <cell r="Z154">
            <v>-1582503.5521</v>
          </cell>
          <cell r="AA154">
            <v>1356560.4336599999</v>
          </cell>
          <cell r="AB154">
            <v>86108.181400000001</v>
          </cell>
          <cell r="AD154">
            <v>-139834.93704000011</v>
          </cell>
        </row>
        <row r="155">
          <cell r="C155" t="str">
            <v>Dic</v>
          </cell>
          <cell r="D155">
            <v>646338.69303999993</v>
          </cell>
          <cell r="E155">
            <v>835048.32538000005</v>
          </cell>
          <cell r="F155">
            <v>1322121.48273</v>
          </cell>
          <cell r="G155">
            <v>460216.28084000002</v>
          </cell>
          <cell r="I155">
            <v>3263724.78199</v>
          </cell>
          <cell r="O155" t="str">
            <v>Dic</v>
          </cell>
          <cell r="P155">
            <v>1818689.6009900002</v>
          </cell>
          <cell r="Q155">
            <v>610247.36189000006</v>
          </cell>
          <cell r="R155">
            <v>-197165.58024999994</v>
          </cell>
          <cell r="S155">
            <v>-188750.23584000004</v>
          </cell>
          <cell r="T155">
            <v>2043021.1467899999</v>
          </cell>
          <cell r="Y155" t="str">
            <v>Dic</v>
          </cell>
          <cell r="Z155">
            <v>-1914708.11154</v>
          </cell>
          <cell r="AA155">
            <v>2043021.1467899999</v>
          </cell>
          <cell r="AB155">
            <v>5000</v>
          </cell>
          <cell r="AD155">
            <v>133313.03524999996</v>
          </cell>
        </row>
        <row r="156">
          <cell r="B156">
            <v>1995</v>
          </cell>
          <cell r="C156" t="str">
            <v>Ene</v>
          </cell>
          <cell r="D156">
            <v>41711.25877</v>
          </cell>
          <cell r="E156">
            <v>63400.035909999999</v>
          </cell>
          <cell r="F156">
            <v>128962.54674999999</v>
          </cell>
          <cell r="G156">
            <v>24618.388719999999</v>
          </cell>
          <cell r="I156">
            <v>258692.23014999999</v>
          </cell>
          <cell r="N156">
            <v>1995</v>
          </cell>
          <cell r="O156" t="str">
            <v>Ene</v>
          </cell>
          <cell r="P156">
            <v>143569.62966999999</v>
          </cell>
          <cell r="Q156">
            <v>48357.10555</v>
          </cell>
          <cell r="R156">
            <v>24618.561959999999</v>
          </cell>
          <cell r="S156">
            <v>122751.70388930275</v>
          </cell>
          <cell r="T156">
            <v>339297.00106930273</v>
          </cell>
          <cell r="X156">
            <v>1995</v>
          </cell>
          <cell r="Y156" t="str">
            <v>Ene</v>
          </cell>
          <cell r="Z156">
            <v>-477955.06040999998</v>
          </cell>
          <cell r="AA156">
            <v>339297.00106930273</v>
          </cell>
          <cell r="AB156">
            <v>87100</v>
          </cell>
          <cell r="AD156">
            <v>-51558.059340697248</v>
          </cell>
        </row>
        <row r="157">
          <cell r="C157" t="str">
            <v>Feb</v>
          </cell>
          <cell r="D157">
            <v>80041.020450000011</v>
          </cell>
          <cell r="E157">
            <v>147406.82008999999</v>
          </cell>
          <cell r="F157">
            <v>241685.68948999999</v>
          </cell>
          <cell r="G157">
            <v>86559.603929999997</v>
          </cell>
          <cell r="I157">
            <v>555693.13396000001</v>
          </cell>
          <cell r="O157" t="str">
            <v>Feb</v>
          </cell>
          <cell r="P157">
            <v>310805.53576</v>
          </cell>
          <cell r="Q157">
            <v>15238.130019999997</v>
          </cell>
          <cell r="R157">
            <v>46298.714850000004</v>
          </cell>
          <cell r="S157">
            <v>222630.54257099447</v>
          </cell>
          <cell r="T157">
            <v>594972.9232009945</v>
          </cell>
          <cell r="Y157" t="str">
            <v>Feb</v>
          </cell>
          <cell r="Z157">
            <v>-683421.07852999994</v>
          </cell>
          <cell r="AA157">
            <v>594972.9232009945</v>
          </cell>
          <cell r="AB157">
            <v>169000</v>
          </cell>
          <cell r="AD157">
            <v>80551.844670994557</v>
          </cell>
        </row>
        <row r="158">
          <cell r="C158" t="str">
            <v>Mar</v>
          </cell>
          <cell r="D158">
            <v>119999.27098</v>
          </cell>
          <cell r="E158">
            <v>231854.31164999999</v>
          </cell>
          <cell r="F158">
            <v>358956.91550999996</v>
          </cell>
          <cell r="G158">
            <v>189307.63624999998</v>
          </cell>
          <cell r="I158">
            <v>900118.13439000002</v>
          </cell>
          <cell r="O158" t="str">
            <v>Mar</v>
          </cell>
          <cell r="P158">
            <v>372949.88582999998</v>
          </cell>
          <cell r="Q158">
            <v>45819.850720000002</v>
          </cell>
          <cell r="R158">
            <v>146039.23001</v>
          </cell>
          <cell r="S158">
            <v>261664.47047238497</v>
          </cell>
          <cell r="T158">
            <v>826473.43703238503</v>
          </cell>
          <cell r="Y158" t="str">
            <v>Mar</v>
          </cell>
          <cell r="Z158">
            <v>-860306.60493999999</v>
          </cell>
          <cell r="AA158">
            <v>826473.43703238503</v>
          </cell>
          <cell r="AB158">
            <v>345000</v>
          </cell>
          <cell r="AD158">
            <v>311166.83209238504</v>
          </cell>
        </row>
        <row r="159">
          <cell r="C159" t="str">
            <v>Abr</v>
          </cell>
          <cell r="D159">
            <v>190180.05254</v>
          </cell>
          <cell r="E159">
            <v>293505.43014999997</v>
          </cell>
          <cell r="F159">
            <v>439695.58842999995</v>
          </cell>
          <cell r="G159">
            <v>252370.10944999999</v>
          </cell>
          <cell r="I159">
            <v>1175751.1805700001</v>
          </cell>
          <cell r="O159" t="str">
            <v>Abr</v>
          </cell>
          <cell r="P159">
            <v>428534.05757999996</v>
          </cell>
          <cell r="Q159">
            <v>128805.26086000001</v>
          </cell>
          <cell r="R159">
            <v>276590.74465999997</v>
          </cell>
          <cell r="S159">
            <v>311709.38864918798</v>
          </cell>
          <cell r="T159">
            <v>1145639.4517491879</v>
          </cell>
          <cell r="Y159" t="str">
            <v>Abr</v>
          </cell>
          <cell r="Z159">
            <v>-1099512.29281</v>
          </cell>
          <cell r="AA159">
            <v>1145639.4517491879</v>
          </cell>
          <cell r="AB159">
            <v>360600</v>
          </cell>
          <cell r="AD159">
            <v>406727.15893918788</v>
          </cell>
        </row>
        <row r="160">
          <cell r="C160" t="str">
            <v>May</v>
          </cell>
          <cell r="D160">
            <v>215742.68934000001</v>
          </cell>
          <cell r="E160">
            <v>351781.26839999994</v>
          </cell>
          <cell r="F160">
            <v>524375.42071999994</v>
          </cell>
          <cell r="G160">
            <v>340504.38000999996</v>
          </cell>
          <cell r="I160">
            <v>1432403.75847</v>
          </cell>
          <cell r="O160" t="str">
            <v>May</v>
          </cell>
          <cell r="P160">
            <v>499725.75001999998</v>
          </cell>
          <cell r="Q160">
            <v>180077.33512</v>
          </cell>
          <cell r="R160">
            <v>278867.07143999997</v>
          </cell>
          <cell r="S160">
            <v>393565.03766130761</v>
          </cell>
          <cell r="T160">
            <v>1352235.1942413074</v>
          </cell>
          <cell r="Y160" t="str">
            <v>May</v>
          </cell>
          <cell r="Z160">
            <v>-1216708.1097299999</v>
          </cell>
          <cell r="AA160">
            <v>1352235.1942413074</v>
          </cell>
          <cell r="AB160">
            <v>381000</v>
          </cell>
          <cell r="AD160">
            <v>516527.08451130753</v>
          </cell>
        </row>
        <row r="161">
          <cell r="C161" t="str">
            <v>Jun</v>
          </cell>
          <cell r="D161">
            <v>236243.00750000001</v>
          </cell>
          <cell r="E161">
            <v>434800.78154999996</v>
          </cell>
          <cell r="F161">
            <v>618185.45096999989</v>
          </cell>
          <cell r="G161">
            <v>420952.01181999996</v>
          </cell>
          <cell r="I161">
            <v>1710181.25184</v>
          </cell>
          <cell r="O161" t="str">
            <v>Jun</v>
          </cell>
          <cell r="P161">
            <v>612777.15822999994</v>
          </cell>
          <cell r="Q161">
            <v>257995.76123</v>
          </cell>
          <cell r="R161">
            <v>287839.47338999994</v>
          </cell>
          <cell r="S161">
            <v>400060.87094591447</v>
          </cell>
          <cell r="T161">
            <v>1558673.2637959144</v>
          </cell>
          <cell r="Y161" t="str">
            <v>Jun</v>
          </cell>
          <cell r="Z161">
            <v>-1373552.9197999998</v>
          </cell>
          <cell r="AA161">
            <v>1558673.2637959144</v>
          </cell>
          <cell r="AB161">
            <v>366700</v>
          </cell>
          <cell r="AD161">
            <v>551820.34399591456</v>
          </cell>
        </row>
        <row r="162">
          <cell r="C162" t="str">
            <v>Jul</v>
          </cell>
          <cell r="D162">
            <v>256874.33543000001</v>
          </cell>
          <cell r="E162">
            <v>494774.68935999996</v>
          </cell>
          <cell r="F162">
            <v>726063.44278999988</v>
          </cell>
          <cell r="G162">
            <v>514590.58133999998</v>
          </cell>
          <cell r="I162">
            <v>1992303.04892</v>
          </cell>
          <cell r="O162" t="str">
            <v>Jul</v>
          </cell>
          <cell r="P162">
            <v>657696.09904999996</v>
          </cell>
          <cell r="Q162">
            <v>369379.71534</v>
          </cell>
          <cell r="R162">
            <v>297826.53537999996</v>
          </cell>
          <cell r="S162">
            <v>463592.05407010746</v>
          </cell>
          <cell r="T162">
            <v>1788494.4038401074</v>
          </cell>
          <cell r="Y162" t="str">
            <v>Jul</v>
          </cell>
          <cell r="Z162">
            <v>-1550178.0840999999</v>
          </cell>
          <cell r="AA162">
            <v>1788494.4038401074</v>
          </cell>
          <cell r="AB162">
            <v>302600</v>
          </cell>
          <cell r="AD162">
            <v>540916.31974010752</v>
          </cell>
        </row>
        <row r="163">
          <cell r="C163" t="str">
            <v>Ago</v>
          </cell>
          <cell r="D163">
            <v>285381.14879000001</v>
          </cell>
          <cell r="E163">
            <v>558163.36323999998</v>
          </cell>
          <cell r="F163">
            <v>831988.8428199999</v>
          </cell>
          <cell r="G163">
            <v>587610.90472999995</v>
          </cell>
          <cell r="I163">
            <v>2263144.2595799998</v>
          </cell>
          <cell r="O163" t="str">
            <v>Ago</v>
          </cell>
          <cell r="P163">
            <v>841231.54352999991</v>
          </cell>
          <cell r="Q163">
            <v>302731.61962000001</v>
          </cell>
          <cell r="R163">
            <v>283734.96695999993</v>
          </cell>
          <cell r="S163">
            <v>451167.46505815972</v>
          </cell>
          <cell r="T163">
            <v>1878865.5951681596</v>
          </cell>
          <cell r="Y163" t="str">
            <v>Ago</v>
          </cell>
          <cell r="Z163">
            <v>-1759424.5069899999</v>
          </cell>
          <cell r="AA163">
            <v>1878865.5951681596</v>
          </cell>
          <cell r="AB163">
            <v>159200</v>
          </cell>
          <cell r="AD163">
            <v>278641.08817815967</v>
          </cell>
        </row>
        <row r="164">
          <cell r="C164" t="str">
            <v>Sep</v>
          </cell>
          <cell r="D164">
            <v>369174.51280999999</v>
          </cell>
          <cell r="E164">
            <v>635056.30450999993</v>
          </cell>
          <cell r="F164">
            <v>923800.70248999994</v>
          </cell>
          <cell r="G164">
            <v>635592.29416999989</v>
          </cell>
          <cell r="I164">
            <v>2563623.8139800001</v>
          </cell>
          <cell r="O164" t="str">
            <v>Sep</v>
          </cell>
          <cell r="P164">
            <v>822934.76798999996</v>
          </cell>
          <cell r="Q164">
            <v>339581.68612999999</v>
          </cell>
          <cell r="R164">
            <v>332468.57460999995</v>
          </cell>
          <cell r="S164">
            <v>471584.65475333139</v>
          </cell>
          <cell r="T164">
            <v>1966569.6834833312</v>
          </cell>
          <cell r="Y164" t="str">
            <v>Sep</v>
          </cell>
          <cell r="Z164">
            <v>-1876201.7975699999</v>
          </cell>
          <cell r="AA164">
            <v>1966569.6834833312</v>
          </cell>
          <cell r="AB164">
            <v>231900</v>
          </cell>
          <cell r="AD164">
            <v>322267.88591333129</v>
          </cell>
        </row>
        <row r="165">
          <cell r="C165" t="str">
            <v>Oct</v>
          </cell>
          <cell r="D165">
            <v>396405.78476000001</v>
          </cell>
          <cell r="E165">
            <v>689052.28295999998</v>
          </cell>
          <cell r="F165">
            <v>1029328.5938899999</v>
          </cell>
          <cell r="G165">
            <v>721427.70717999991</v>
          </cell>
          <cell r="I165">
            <v>2836214.3687900002</v>
          </cell>
          <cell r="O165" t="str">
            <v>Oct</v>
          </cell>
          <cell r="P165">
            <v>910373.71872999996</v>
          </cell>
          <cell r="Q165">
            <v>364977.44864999998</v>
          </cell>
          <cell r="R165">
            <v>453439.88086999994</v>
          </cell>
          <cell r="S165">
            <v>459340.82303982729</v>
          </cell>
          <cell r="T165">
            <v>2188131.8712898269</v>
          </cell>
          <cell r="Y165" t="str">
            <v>Oct</v>
          </cell>
          <cell r="Z165">
            <v>-2067058.2742299999</v>
          </cell>
          <cell r="AA165">
            <v>2188131.8712898269</v>
          </cell>
          <cell r="AB165">
            <v>228817.89102000001</v>
          </cell>
          <cell r="AD165">
            <v>349891.48807982705</v>
          </cell>
        </row>
        <row r="166">
          <cell r="C166" t="str">
            <v>Nov</v>
          </cell>
          <cell r="D166">
            <v>420408.65146000002</v>
          </cell>
          <cell r="E166">
            <v>735512.78822999995</v>
          </cell>
          <cell r="F166">
            <v>1160277.3653899999</v>
          </cell>
          <cell r="G166">
            <v>817818.63634999993</v>
          </cell>
          <cell r="I166">
            <v>3134017.4414300001</v>
          </cell>
          <cell r="O166" t="str">
            <v>Nov</v>
          </cell>
          <cell r="P166">
            <v>918372.42929999996</v>
          </cell>
          <cell r="Q166">
            <v>416407.33083999995</v>
          </cell>
          <cell r="R166">
            <v>516084.04277999996</v>
          </cell>
          <cell r="S166">
            <v>583507.46398812544</v>
          </cell>
          <cell r="T166">
            <v>2434371.266908125</v>
          </cell>
          <cell r="Y166" t="str">
            <v>Nov</v>
          </cell>
          <cell r="Z166">
            <v>-2342023.8551399997</v>
          </cell>
          <cell r="AA166">
            <v>2434371.266908125</v>
          </cell>
          <cell r="AB166">
            <v>184481.10756</v>
          </cell>
          <cell r="AD166">
            <v>276828.5193281254</v>
          </cell>
        </row>
        <row r="167">
          <cell r="C167" t="str">
            <v>Dic</v>
          </cell>
          <cell r="D167">
            <v>443042.26229000004</v>
          </cell>
          <cell r="E167">
            <v>787135.75596999994</v>
          </cell>
          <cell r="F167">
            <v>1263835.8688599998</v>
          </cell>
          <cell r="G167">
            <v>865745.32414999988</v>
          </cell>
          <cell r="I167">
            <v>3359759.2112700003</v>
          </cell>
          <cell r="O167" t="str">
            <v>Dic</v>
          </cell>
          <cell r="P167">
            <v>947511.96886999998</v>
          </cell>
          <cell r="Q167">
            <v>472532.97557999997</v>
          </cell>
          <cell r="R167">
            <v>649499.18134999997</v>
          </cell>
          <cell r="S167">
            <v>622775.2242601082</v>
          </cell>
          <cell r="T167">
            <v>2692319.3500601077</v>
          </cell>
          <cell r="Y167" t="str">
            <v>Dic</v>
          </cell>
          <cell r="Z167">
            <v>-2373246.4087599996</v>
          </cell>
          <cell r="AA167">
            <v>2692319.3500601077</v>
          </cell>
          <cell r="AB167">
            <v>2948.3526000000129</v>
          </cell>
          <cell r="AD167">
            <v>322021.29390010808</v>
          </cell>
        </row>
        <row r="168">
          <cell r="B168">
            <v>1996</v>
          </cell>
          <cell r="C168" t="str">
            <v>Ene</v>
          </cell>
          <cell r="D168">
            <v>22899.513849999999</v>
          </cell>
          <cell r="E168">
            <v>49575.174469999998</v>
          </cell>
          <cell r="F168">
            <v>112768.81318</v>
          </cell>
          <cell r="G168">
            <v>15695.37383</v>
          </cell>
          <cell r="I168">
            <v>200938.87533000001</v>
          </cell>
          <cell r="N168">
            <v>1996</v>
          </cell>
          <cell r="O168" t="str">
            <v>Ene</v>
          </cell>
          <cell r="P168">
            <v>-40330.620990000003</v>
          </cell>
          <cell r="Q168">
            <v>50185.876210000002</v>
          </cell>
          <cell r="R168">
            <v>20364.71285</v>
          </cell>
          <cell r="S168">
            <v>71124.668130000005</v>
          </cell>
          <cell r="T168">
            <v>101344.63619999999</v>
          </cell>
          <cell r="X168">
            <v>1996</v>
          </cell>
          <cell r="Y168" t="str">
            <v>Ene</v>
          </cell>
          <cell r="Z168">
            <v>-238568.97372000001</v>
          </cell>
          <cell r="AA168">
            <v>101344.63619999999</v>
          </cell>
          <cell r="AB168">
            <v>-23876.388029999998</v>
          </cell>
          <cell r="AD168">
            <v>-161100.72555</v>
          </cell>
        </row>
        <row r="169">
          <cell r="C169" t="str">
            <v>Feb</v>
          </cell>
          <cell r="D169">
            <v>50477.054830000001</v>
          </cell>
          <cell r="E169">
            <v>96040.2696</v>
          </cell>
          <cell r="F169">
            <v>218882.71103999999</v>
          </cell>
          <cell r="G169">
            <v>59742.364780000004</v>
          </cell>
          <cell r="I169">
            <v>425142.40025000001</v>
          </cell>
          <cell r="O169" t="str">
            <v>Feb</v>
          </cell>
          <cell r="P169">
            <v>-106568.61629000001</v>
          </cell>
          <cell r="Q169">
            <v>136916.23489999998</v>
          </cell>
          <cell r="R169">
            <v>29893.305529999998</v>
          </cell>
          <cell r="S169">
            <v>234963.11018000002</v>
          </cell>
          <cell r="T169">
            <v>295204.03431999998</v>
          </cell>
          <cell r="Y169" t="str">
            <v>Feb</v>
          </cell>
          <cell r="Z169">
            <v>-564940.78875000007</v>
          </cell>
          <cell r="AA169">
            <v>295204.03431999998</v>
          </cell>
          <cell r="AB169">
            <v>-43783.062789999996</v>
          </cell>
          <cell r="AD169">
            <v>-313519.81722000008</v>
          </cell>
        </row>
        <row r="170">
          <cell r="C170" t="str">
            <v>Mar</v>
          </cell>
          <cell r="D170">
            <v>76830.118920000008</v>
          </cell>
          <cell r="E170">
            <v>143334.21244</v>
          </cell>
          <cell r="F170">
            <v>333647.30683999998</v>
          </cell>
          <cell r="G170">
            <v>77046.309689999995</v>
          </cell>
          <cell r="I170">
            <v>630857.94788999995</v>
          </cell>
          <cell r="O170" t="str">
            <v>Mar</v>
          </cell>
          <cell r="P170">
            <v>-174252.53962</v>
          </cell>
          <cell r="Q170">
            <v>267069.08045000001</v>
          </cell>
          <cell r="R170">
            <v>127655.32248</v>
          </cell>
          <cell r="S170">
            <v>331094.37242999999</v>
          </cell>
          <cell r="T170">
            <v>551566.23573999992</v>
          </cell>
          <cell r="Y170" t="str">
            <v>Mar</v>
          </cell>
          <cell r="Z170">
            <v>-894497.85767000006</v>
          </cell>
          <cell r="AA170">
            <v>551566.23573999992</v>
          </cell>
          <cell r="AB170">
            <v>-55474.460379999997</v>
          </cell>
          <cell r="AD170">
            <v>-398406.08231000014</v>
          </cell>
        </row>
        <row r="171">
          <cell r="C171" t="str">
            <v>Abr</v>
          </cell>
          <cell r="D171">
            <v>100104.75218000001</v>
          </cell>
          <cell r="E171">
            <v>191010.4829</v>
          </cell>
          <cell r="F171">
            <v>441142.27687999996</v>
          </cell>
          <cell r="G171">
            <v>150550.70043999999</v>
          </cell>
          <cell r="I171">
            <v>882808.21239999996</v>
          </cell>
          <cell r="O171" t="str">
            <v>Abr</v>
          </cell>
          <cell r="P171">
            <v>-93395.746759999995</v>
          </cell>
          <cell r="Q171">
            <v>301033.54220999999</v>
          </cell>
          <cell r="R171">
            <v>197711.23788999999</v>
          </cell>
          <cell r="S171">
            <v>412055.34944000002</v>
          </cell>
          <cell r="T171">
            <v>817404.38277999987</v>
          </cell>
          <cell r="Y171" t="str">
            <v>Abr</v>
          </cell>
          <cell r="Z171">
            <v>-1128575.5329800001</v>
          </cell>
          <cell r="AA171">
            <v>817404.38277999987</v>
          </cell>
          <cell r="AB171">
            <v>-112112.46716999999</v>
          </cell>
          <cell r="AD171">
            <v>-423283.61737000023</v>
          </cell>
        </row>
        <row r="172">
          <cell r="C172" t="str">
            <v>May</v>
          </cell>
          <cell r="D172">
            <v>129826.04419000002</v>
          </cell>
          <cell r="E172">
            <v>242167.39316000001</v>
          </cell>
          <cell r="F172">
            <v>622359.29986999999</v>
          </cell>
          <cell r="G172">
            <v>212422.00975999999</v>
          </cell>
          <cell r="I172">
            <v>1206774.7469799998</v>
          </cell>
          <cell r="O172" t="str">
            <v>May</v>
          </cell>
          <cell r="P172">
            <v>-68238.135939999993</v>
          </cell>
          <cell r="Q172">
            <v>448320.66957999999</v>
          </cell>
          <cell r="R172">
            <v>250821.74296</v>
          </cell>
          <cell r="S172">
            <v>387976.19415</v>
          </cell>
          <cell r="T172">
            <v>1018880.4707499999</v>
          </cell>
          <cell r="Y172" t="str">
            <v>May</v>
          </cell>
          <cell r="Z172">
            <v>-1281138.6704500001</v>
          </cell>
          <cell r="AA172">
            <v>1018880.4707499999</v>
          </cell>
          <cell r="AB172">
            <v>-138970.18466</v>
          </cell>
          <cell r="AD172">
            <v>-401228.38436000026</v>
          </cell>
        </row>
        <row r="173">
          <cell r="C173" t="str">
            <v>Jun</v>
          </cell>
          <cell r="D173">
            <v>150818.82788000003</v>
          </cell>
          <cell r="E173">
            <v>285011.87341</v>
          </cell>
          <cell r="F173">
            <v>774330.19458999997</v>
          </cell>
          <cell r="G173">
            <v>243071.28246999998</v>
          </cell>
          <cell r="I173">
            <v>1453232.1783499997</v>
          </cell>
          <cell r="O173" t="str">
            <v>Jun</v>
          </cell>
          <cell r="P173">
            <v>59948.661500000002</v>
          </cell>
          <cell r="Q173">
            <v>488662.70632</v>
          </cell>
          <cell r="R173">
            <v>435097.04193000001</v>
          </cell>
          <cell r="S173">
            <v>427636.18148999999</v>
          </cell>
          <cell r="T173">
            <v>1411344.59124</v>
          </cell>
          <cell r="Y173" t="str">
            <v>Jun</v>
          </cell>
          <cell r="Z173">
            <v>-1670497.3704000001</v>
          </cell>
          <cell r="AA173">
            <v>1411344.59124</v>
          </cell>
          <cell r="AB173">
            <v>-104098.84787</v>
          </cell>
          <cell r="AD173">
            <v>-363251.62703000015</v>
          </cell>
        </row>
        <row r="174">
          <cell r="C174" t="str">
            <v>Jul</v>
          </cell>
          <cell r="D174">
            <v>171049.06830000001</v>
          </cell>
          <cell r="E174">
            <v>337608.65161</v>
          </cell>
          <cell r="F174">
            <v>957200.86755999993</v>
          </cell>
          <cell r="G174">
            <v>301801.01869</v>
          </cell>
          <cell r="I174">
            <v>1767659.6061599997</v>
          </cell>
          <cell r="O174" t="str">
            <v>Jul</v>
          </cell>
          <cell r="P174">
            <v>189069.00537999999</v>
          </cell>
          <cell r="Q174">
            <v>547798.07770999998</v>
          </cell>
          <cell r="R174">
            <v>465144.65451000002</v>
          </cell>
          <cell r="S174">
            <v>596375.56767000002</v>
          </cell>
          <cell r="T174">
            <v>1798387.3052699999</v>
          </cell>
          <cell r="Y174" t="str">
            <v>Jul</v>
          </cell>
          <cell r="Z174">
            <v>-2070208.65919</v>
          </cell>
          <cell r="AA174">
            <v>1798387.3052699999</v>
          </cell>
          <cell r="AB174">
            <v>-19319.070699999997</v>
          </cell>
          <cell r="AD174">
            <v>-291140.42462000012</v>
          </cell>
        </row>
        <row r="175">
          <cell r="C175" t="str">
            <v>Ago</v>
          </cell>
          <cell r="D175">
            <v>189037.11863000001</v>
          </cell>
          <cell r="E175">
            <v>395585.16395999998</v>
          </cell>
          <cell r="F175">
            <v>1121855.81905</v>
          </cell>
          <cell r="G175">
            <v>355754.13841999997</v>
          </cell>
          <cell r="I175">
            <v>2062232.2400599997</v>
          </cell>
          <cell r="O175" t="str">
            <v>Ago</v>
          </cell>
          <cell r="P175">
            <v>250216.39565999998</v>
          </cell>
          <cell r="Q175">
            <v>1025587.9355299999</v>
          </cell>
          <cell r="R175">
            <v>482552.52761000005</v>
          </cell>
          <cell r="S175">
            <v>490217.34367000003</v>
          </cell>
          <cell r="T175">
            <v>2248574.2024699999</v>
          </cell>
          <cell r="Y175" t="str">
            <v>Ago</v>
          </cell>
          <cell r="Z175">
            <v>-2481940.9920299998</v>
          </cell>
          <cell r="AA175">
            <v>2248574.2024699999</v>
          </cell>
          <cell r="AB175">
            <v>-32907.500139999996</v>
          </cell>
          <cell r="AD175">
            <v>-266274.28969999996</v>
          </cell>
        </row>
        <row r="176">
          <cell r="C176" t="str">
            <v>Sep</v>
          </cell>
          <cell r="D176">
            <v>205551.24368000001</v>
          </cell>
          <cell r="E176">
            <v>443235.91015999997</v>
          </cell>
          <cell r="F176">
            <v>1259257.24605</v>
          </cell>
          <cell r="G176">
            <v>406327.64154999994</v>
          </cell>
          <cell r="I176">
            <v>2314372.0414399998</v>
          </cell>
          <cell r="O176" t="str">
            <v>Sep</v>
          </cell>
          <cell r="P176">
            <v>429438.20572999999</v>
          </cell>
          <cell r="Q176">
            <v>1068628.1437499998</v>
          </cell>
          <cell r="R176">
            <v>562207.31557000009</v>
          </cell>
          <cell r="S176">
            <v>666474.10122000007</v>
          </cell>
          <cell r="T176">
            <v>2726747.76627</v>
          </cell>
          <cell r="Y176" t="str">
            <v>Sep</v>
          </cell>
          <cell r="Z176">
            <v>-2912992.32155</v>
          </cell>
          <cell r="AA176">
            <v>2726747.76627</v>
          </cell>
          <cell r="AB176">
            <v>-43973.171959999992</v>
          </cell>
          <cell r="AD176">
            <v>-230217.72723999998</v>
          </cell>
        </row>
        <row r="177">
          <cell r="C177" t="str">
            <v>Oct</v>
          </cell>
          <cell r="D177">
            <v>219654.24647000001</v>
          </cell>
          <cell r="E177">
            <v>496628.17475999997</v>
          </cell>
          <cell r="F177">
            <v>1459963.68356</v>
          </cell>
          <cell r="G177">
            <v>482441.96676999994</v>
          </cell>
          <cell r="I177">
            <v>2658688.0715600001</v>
          </cell>
          <cell r="O177" t="str">
            <v>Oct</v>
          </cell>
          <cell r="P177">
            <v>699064.39471999998</v>
          </cell>
          <cell r="Q177">
            <v>1167707.6582599997</v>
          </cell>
          <cell r="R177">
            <v>641930.95072000008</v>
          </cell>
          <cell r="S177">
            <v>778686.63878000004</v>
          </cell>
          <cell r="T177">
            <v>3287389.6424799999</v>
          </cell>
          <cell r="Y177" t="str">
            <v>Oct</v>
          </cell>
          <cell r="Z177">
            <v>-3363859.5133699998</v>
          </cell>
          <cell r="AA177">
            <v>3287389.6424799999</v>
          </cell>
          <cell r="AB177">
            <v>-9241.932489999992</v>
          </cell>
          <cell r="AD177">
            <v>-85711.803379999896</v>
          </cell>
        </row>
        <row r="178">
          <cell r="C178" t="str">
            <v>Nov</v>
          </cell>
          <cell r="D178">
            <v>233545.36512</v>
          </cell>
          <cell r="E178">
            <v>578135.14705999999</v>
          </cell>
          <cell r="F178">
            <v>1608628.7973500001</v>
          </cell>
          <cell r="G178">
            <v>534038.86857999989</v>
          </cell>
          <cell r="I178">
            <v>2954348.1781100002</v>
          </cell>
          <cell r="O178" t="str">
            <v>Nov</v>
          </cell>
          <cell r="P178">
            <v>893809.98783999996</v>
          </cell>
          <cell r="Q178">
            <v>1311939.8990799997</v>
          </cell>
          <cell r="R178">
            <v>642668.87895000004</v>
          </cell>
          <cell r="S178">
            <v>807184.76399000001</v>
          </cell>
          <cell r="T178">
            <v>3655603.5298600001</v>
          </cell>
          <cell r="Y178" t="str">
            <v>Nov</v>
          </cell>
          <cell r="Z178">
            <v>-3612282.6165099996</v>
          </cell>
          <cell r="AA178">
            <v>3655603.5298600001</v>
          </cell>
          <cell r="AB178">
            <v>10182.019270000008</v>
          </cell>
          <cell r="AD178">
            <v>53502.932620000516</v>
          </cell>
        </row>
        <row r="179">
          <cell r="C179" t="str">
            <v>Dic</v>
          </cell>
          <cell r="D179">
            <v>253806.27334000001</v>
          </cell>
          <cell r="E179">
            <v>640569.84491999994</v>
          </cell>
          <cell r="F179">
            <v>1739824.5096100001</v>
          </cell>
          <cell r="G179">
            <v>585241.19255999988</v>
          </cell>
          <cell r="I179">
            <v>3219441.8204300003</v>
          </cell>
          <cell r="O179" t="str">
            <v>Dic</v>
          </cell>
          <cell r="P179">
            <v>1995421.3680699999</v>
          </cell>
          <cell r="Q179">
            <v>1653160.5016299996</v>
          </cell>
          <cell r="R179">
            <v>904608.8340400001</v>
          </cell>
          <cell r="S179">
            <v>1018032.5725700001</v>
          </cell>
          <cell r="T179">
            <v>5571223.2763100006</v>
          </cell>
          <cell r="Y179" t="str">
            <v>Dic</v>
          </cell>
          <cell r="Z179">
            <v>-3989461.6900199996</v>
          </cell>
          <cell r="AA179">
            <v>5571223.2763100006</v>
          </cell>
          <cell r="AB179">
            <v>-9606.4302199999911</v>
          </cell>
          <cell r="AD179">
            <v>1572155.156070001</v>
          </cell>
        </row>
        <row r="180">
          <cell r="B180" t="str">
            <v>1997 (p)</v>
          </cell>
          <cell r="C180" t="str">
            <v>Ene</v>
          </cell>
          <cell r="D180">
            <v>21458.873970000001</v>
          </cell>
          <cell r="E180">
            <v>53235.418460000001</v>
          </cell>
          <cell r="F180">
            <v>179265.639</v>
          </cell>
          <cell r="G180">
            <v>26111.2084</v>
          </cell>
          <cell r="I180">
            <v>280071.13983</v>
          </cell>
          <cell r="N180" t="str">
            <v>1997 (p)</v>
          </cell>
          <cell r="O180" t="str">
            <v>Ene</v>
          </cell>
          <cell r="P180">
            <v>192010.09516</v>
          </cell>
          <cell r="Q180">
            <v>49727.278480000001</v>
          </cell>
          <cell r="R180">
            <v>-2176.2264599999999</v>
          </cell>
          <cell r="S180">
            <v>159832.60722999999</v>
          </cell>
          <cell r="T180">
            <v>399393.75440999999</v>
          </cell>
          <cell r="X180" t="str">
            <v>1997 (p)</v>
          </cell>
          <cell r="Y180" t="str">
            <v>Ene</v>
          </cell>
          <cell r="Z180">
            <v>-374670.18338</v>
          </cell>
          <cell r="AA180">
            <v>399393.75440999999</v>
          </cell>
          <cell r="AB180">
            <v>-86604.702720000001</v>
          </cell>
          <cell r="AD180">
            <v>-61881.131690000009</v>
          </cell>
        </row>
        <row r="181">
          <cell r="C181" t="str">
            <v>Feb</v>
          </cell>
          <cell r="D181">
            <v>49990.435599999997</v>
          </cell>
          <cell r="E181">
            <v>106665.57980000001</v>
          </cell>
          <cell r="F181">
            <v>346977.34603000002</v>
          </cell>
          <cell r="G181">
            <v>83846.347380000007</v>
          </cell>
          <cell r="I181">
            <v>587479.70880999998</v>
          </cell>
          <cell r="O181" t="str">
            <v>Feb</v>
          </cell>
          <cell r="P181">
            <v>264518.14072000002</v>
          </cell>
          <cell r="Q181">
            <v>199209.95922000002</v>
          </cell>
          <cell r="R181">
            <v>58494.852170000006</v>
          </cell>
          <cell r="S181">
            <v>374017.31685</v>
          </cell>
          <cell r="T181">
            <v>896240.26896000002</v>
          </cell>
          <cell r="Y181" t="str">
            <v>Feb</v>
          </cell>
          <cell r="Z181">
            <v>-870141.08658</v>
          </cell>
          <cell r="AA181">
            <v>896240.26896000002</v>
          </cell>
          <cell r="AB181">
            <v>-106392.29055000001</v>
          </cell>
          <cell r="AD181">
            <v>-80293.108169999992</v>
          </cell>
        </row>
        <row r="182">
          <cell r="C182" t="str">
            <v>Mar</v>
          </cell>
          <cell r="D182">
            <v>76386.323409999997</v>
          </cell>
          <cell r="E182">
            <v>155599.06575000001</v>
          </cell>
          <cell r="F182">
            <v>516251.68075000006</v>
          </cell>
          <cell r="G182">
            <v>125503.31884000001</v>
          </cell>
          <cell r="I182">
            <v>873740.38874999993</v>
          </cell>
          <cell r="O182" t="str">
            <v>Mar</v>
          </cell>
          <cell r="P182">
            <v>410036.34215000004</v>
          </cell>
          <cell r="Q182">
            <v>314491.98936000001</v>
          </cell>
          <cell r="R182">
            <v>100571.58579000001</v>
          </cell>
          <cell r="S182">
            <v>579591.14642999996</v>
          </cell>
          <cell r="T182">
            <v>1404691.0637300001</v>
          </cell>
          <cell r="Y182" t="str">
            <v>Mar</v>
          </cell>
          <cell r="Z182">
            <v>-1251024.3294299999</v>
          </cell>
          <cell r="AA182">
            <v>1404691.0637300001</v>
          </cell>
          <cell r="AB182">
            <v>-110539.99701000001</v>
          </cell>
          <cell r="AD182">
            <v>43126.737290000121</v>
          </cell>
        </row>
        <row r="183">
          <cell r="C183" t="str">
            <v>Abr</v>
          </cell>
          <cell r="D183">
            <v>100230.81586</v>
          </cell>
          <cell r="E183">
            <v>212025.01800000001</v>
          </cell>
          <cell r="F183">
            <v>727633.0684300001</v>
          </cell>
          <cell r="G183">
            <v>176719.06095000001</v>
          </cell>
          <cell r="I183">
            <v>1216607.96324</v>
          </cell>
          <cell r="O183" t="str">
            <v>Abr</v>
          </cell>
          <cell r="P183">
            <v>625042.68231000006</v>
          </cell>
          <cell r="Q183">
            <v>445439.98560999997</v>
          </cell>
          <cell r="R183">
            <v>146285.97908000002</v>
          </cell>
          <cell r="S183">
            <v>678847.50430999999</v>
          </cell>
          <cell r="T183">
            <v>1895616.1513100001</v>
          </cell>
          <cell r="Y183" t="str">
            <v>Abr</v>
          </cell>
          <cell r="Z183">
            <v>-1673575.6427799999</v>
          </cell>
          <cell r="AA183">
            <v>1895616.1513100001</v>
          </cell>
          <cell r="AB183">
            <v>-123153.65503000001</v>
          </cell>
          <cell r="AD183">
            <v>98886.853500000216</v>
          </cell>
        </row>
        <row r="184">
          <cell r="C184" t="str">
            <v>May</v>
          </cell>
          <cell r="D184">
            <v>123695.43988000001</v>
          </cell>
          <cell r="E184">
            <v>256490.21923000002</v>
          </cell>
          <cell r="F184">
            <v>891843.61048000003</v>
          </cell>
          <cell r="G184">
            <v>240877.57551000002</v>
          </cell>
          <cell r="I184">
            <v>1512906.8451</v>
          </cell>
          <cell r="O184" t="str">
            <v>May</v>
          </cell>
          <cell r="P184">
            <v>864227.23750000005</v>
          </cell>
          <cell r="Q184">
            <v>562679.59771</v>
          </cell>
          <cell r="R184">
            <v>141296.92512000003</v>
          </cell>
          <cell r="S184">
            <v>656291.38462999999</v>
          </cell>
          <cell r="T184">
            <v>2224495.1449600002</v>
          </cell>
          <cell r="Y184" t="str">
            <v>May</v>
          </cell>
          <cell r="Z184">
            <v>-1881103.7799499999</v>
          </cell>
          <cell r="AA184">
            <v>2224495.1449600002</v>
          </cell>
          <cell r="AB184">
            <v>-19918.772410000005</v>
          </cell>
          <cell r="AD184">
            <v>323472.59260000032</v>
          </cell>
        </row>
        <row r="185">
          <cell r="C185" t="str">
            <v>Jun</v>
          </cell>
          <cell r="D185">
            <v>142361.54466000001</v>
          </cell>
          <cell r="E185">
            <v>299412.39669000002</v>
          </cell>
          <cell r="F185">
            <v>1025614.31053</v>
          </cell>
          <cell r="G185">
            <v>330428.58091000002</v>
          </cell>
          <cell r="I185">
            <v>1797816.8327899999</v>
          </cell>
          <cell r="O185" t="str">
            <v>Jun</v>
          </cell>
          <cell r="P185">
            <v>991628.49959000002</v>
          </cell>
          <cell r="Q185">
            <v>599898.67344000004</v>
          </cell>
          <cell r="R185">
            <v>239799.85112000004</v>
          </cell>
          <cell r="S185">
            <v>729020.67353000003</v>
          </cell>
          <cell r="T185">
            <v>2560347.6976800002</v>
          </cell>
          <cell r="Y185" t="str">
            <v>Jun</v>
          </cell>
          <cell r="Z185">
            <v>-2149607.7091600001</v>
          </cell>
          <cell r="AA185">
            <v>2560347.6976800002</v>
          </cell>
          <cell r="AB185">
            <v>-36208.777660000007</v>
          </cell>
          <cell r="AD185">
            <v>374531.21086000011</v>
          </cell>
        </row>
        <row r="186">
          <cell r="C186" t="str">
            <v>Jul</v>
          </cell>
          <cell r="D186">
            <v>158871.42758000002</v>
          </cell>
          <cell r="E186">
            <v>351011.59308000002</v>
          </cell>
          <cell r="F186">
            <v>1175111.27217</v>
          </cell>
          <cell r="G186">
            <v>403633.15659000003</v>
          </cell>
          <cell r="I186">
            <v>2088627.44942</v>
          </cell>
          <cell r="O186" t="str">
            <v>Jul</v>
          </cell>
          <cell r="P186">
            <v>1102095.2902500001</v>
          </cell>
          <cell r="Q186">
            <v>853744.02324000001</v>
          </cell>
          <cell r="R186">
            <v>291025.34457000002</v>
          </cell>
          <cell r="S186">
            <v>634764.20452999999</v>
          </cell>
          <cell r="T186">
            <v>2881628.86259</v>
          </cell>
          <cell r="Y186" t="str">
            <v>Jul</v>
          </cell>
          <cell r="Z186">
            <v>-2413675.2331099999</v>
          </cell>
          <cell r="AA186">
            <v>2881628.86259</v>
          </cell>
          <cell r="AB186">
            <v>-84990.385540000017</v>
          </cell>
          <cell r="AD186">
            <v>382963.24394000007</v>
          </cell>
        </row>
        <row r="187">
          <cell r="C187" t="str">
            <v>Ago</v>
          </cell>
          <cell r="D187">
            <v>171354.65592000002</v>
          </cell>
          <cell r="E187">
            <v>390503.00804000004</v>
          </cell>
          <cell r="F187">
            <v>1318683.50364</v>
          </cell>
          <cell r="G187">
            <v>485206.00783000002</v>
          </cell>
          <cell r="I187">
            <v>2365747.1754299998</v>
          </cell>
          <cell r="O187" t="str">
            <v>Ago</v>
          </cell>
          <cell r="P187">
            <v>1139821.8823600002</v>
          </cell>
          <cell r="Q187">
            <v>926060.87471999996</v>
          </cell>
          <cell r="R187">
            <v>370040.74883</v>
          </cell>
          <cell r="S187">
            <v>786876.55744999996</v>
          </cell>
          <cell r="T187">
            <v>3222800.06336</v>
          </cell>
          <cell r="Y187" t="str">
            <v>Ago</v>
          </cell>
          <cell r="Z187">
            <v>-2774178.31036</v>
          </cell>
          <cell r="AA187">
            <v>3222800.06336</v>
          </cell>
          <cell r="AB187">
            <v>-64292.784430000014</v>
          </cell>
          <cell r="AD187">
            <v>384328.96857000003</v>
          </cell>
        </row>
        <row r="188">
          <cell r="C188" t="str">
            <v>Sep</v>
          </cell>
          <cell r="D188">
            <v>187689.33712000001</v>
          </cell>
          <cell r="E188">
            <v>443247.69712000003</v>
          </cell>
          <cell r="F188">
            <v>1475822.30742</v>
          </cell>
          <cell r="G188">
            <v>554046.20296000002</v>
          </cell>
          <cell r="I188">
            <v>2660805.5446199998</v>
          </cell>
          <cell r="O188" t="str">
            <v>Sep</v>
          </cell>
          <cell r="P188">
            <v>1044821.2411300002</v>
          </cell>
          <cell r="Q188">
            <v>1148432.0716800001</v>
          </cell>
          <cell r="R188">
            <v>413952.59125</v>
          </cell>
          <cell r="S188">
            <v>878845.45863999997</v>
          </cell>
          <cell r="T188">
            <v>3486051.3626999999</v>
          </cell>
          <cell r="Y188" t="str">
            <v>Sep</v>
          </cell>
          <cell r="Z188">
            <v>-3164871.8856699998</v>
          </cell>
          <cell r="AA188">
            <v>3486051.3626999999</v>
          </cell>
          <cell r="AB188">
            <v>10951.139559999981</v>
          </cell>
          <cell r="AD188">
            <v>332130.61659000017</v>
          </cell>
        </row>
        <row r="189">
          <cell r="C189" t="str">
            <v>Oct</v>
          </cell>
          <cell r="D189">
            <v>199301.70037000001</v>
          </cell>
          <cell r="E189">
            <v>494568.37804000004</v>
          </cell>
          <cell r="F189">
            <v>1639731.85033</v>
          </cell>
          <cell r="G189">
            <v>690001.92186999996</v>
          </cell>
          <cell r="I189">
            <v>3023603.8506100001</v>
          </cell>
          <cell r="O189" t="str">
            <v>Oct</v>
          </cell>
          <cell r="P189">
            <v>1069522.0285700003</v>
          </cell>
          <cell r="Q189">
            <v>1287548.0581400001</v>
          </cell>
          <cell r="R189">
            <v>443908.75660999998</v>
          </cell>
          <cell r="S189">
            <v>997887.31663999998</v>
          </cell>
          <cell r="T189">
            <v>3798866.1599599998</v>
          </cell>
          <cell r="Y189" t="str">
            <v>Oct</v>
          </cell>
          <cell r="Z189">
            <v>-3633252.0492999996</v>
          </cell>
          <cell r="AA189">
            <v>3798866.1599599998</v>
          </cell>
          <cell r="AB189">
            <v>95462.169219999982</v>
          </cell>
          <cell r="AD189">
            <v>261076.27988000022</v>
          </cell>
        </row>
        <row r="190">
          <cell r="C190" t="str">
            <v>Nov</v>
          </cell>
          <cell r="D190">
            <v>208198.81092000002</v>
          </cell>
          <cell r="E190">
            <v>559076.38533000008</v>
          </cell>
          <cell r="F190">
            <v>1768245.15338</v>
          </cell>
          <cell r="G190">
            <v>767229.21057999996</v>
          </cell>
          <cell r="I190">
            <v>3302749.5602100003</v>
          </cell>
          <cell r="O190" t="str">
            <v>Nov</v>
          </cell>
          <cell r="P190">
            <v>1323783.1067000004</v>
          </cell>
          <cell r="Q190">
            <v>1368255.0678600001</v>
          </cell>
          <cell r="R190">
            <v>458779.46885999996</v>
          </cell>
          <cell r="S190">
            <v>941780.43950999994</v>
          </cell>
          <cell r="T190">
            <v>4092598.08293</v>
          </cell>
          <cell r="Y190" t="str">
            <v>Nov</v>
          </cell>
          <cell r="Z190">
            <v>-4006137.2416499997</v>
          </cell>
          <cell r="AA190">
            <v>4092598.08293</v>
          </cell>
          <cell r="AB190">
            <v>2807.0038699999859</v>
          </cell>
          <cell r="AD190">
            <v>89267.84515000027</v>
          </cell>
        </row>
        <row r="191">
          <cell r="C191" t="str">
            <v>Dic*</v>
          </cell>
          <cell r="D191">
            <v>218331.27782000002</v>
          </cell>
          <cell r="E191">
            <v>605667.1873300001</v>
          </cell>
          <cell r="F191">
            <v>1939515.6369</v>
          </cell>
          <cell r="G191">
            <v>848855.76094999991</v>
          </cell>
          <cell r="I191">
            <v>3612369.8630000004</v>
          </cell>
          <cell r="O191" t="str">
            <v>Dic*</v>
          </cell>
          <cell r="P191">
            <v>1649391.1537300004</v>
          </cell>
          <cell r="Q191">
            <v>1472688.22083</v>
          </cell>
          <cell r="R191">
            <v>313145.07629</v>
          </cell>
          <cell r="S191">
            <v>1281444.6990799999</v>
          </cell>
          <cell r="T191">
            <v>4716669.1499300003</v>
          </cell>
          <cell r="Y191" t="str">
            <v>Dic*</v>
          </cell>
          <cell r="Z191">
            <v>-4710923.4390799999</v>
          </cell>
          <cell r="AA191">
            <v>4716669.1499300003</v>
          </cell>
          <cell r="AB191">
            <v>-21036.958130000014</v>
          </cell>
          <cell r="AD191">
            <v>-15291.247279999632</v>
          </cell>
        </row>
        <row r="192">
          <cell r="B192" t="str">
            <v>1998 (p)</v>
          </cell>
          <cell r="C192" t="str">
            <v>Ene</v>
          </cell>
          <cell r="D192">
            <v>10350.36</v>
          </cell>
          <cell r="E192">
            <v>38654.15</v>
          </cell>
          <cell r="F192">
            <v>141359.57999999999</v>
          </cell>
          <cell r="G192">
            <v>64620.83</v>
          </cell>
          <cell r="I192">
            <v>254984.93</v>
          </cell>
          <cell r="N192" t="str">
            <v>1998 (p)</v>
          </cell>
          <cell r="O192" t="str">
            <v>Ene</v>
          </cell>
          <cell r="P192">
            <v>-31332.01</v>
          </cell>
          <cell r="Q192">
            <v>99502.02</v>
          </cell>
          <cell r="R192">
            <v>20191.490000000002</v>
          </cell>
          <cell r="S192">
            <v>74486.600000000006</v>
          </cell>
          <cell r="T192">
            <v>162848.10999999999</v>
          </cell>
          <cell r="X192" t="str">
            <v>1998 (p)</v>
          </cell>
          <cell r="Y192" t="str">
            <v>Ene</v>
          </cell>
          <cell r="Z192">
            <v>-348426.18</v>
          </cell>
          <cell r="AA192">
            <v>162848.10999999999</v>
          </cell>
          <cell r="AB192">
            <v>51421.14</v>
          </cell>
          <cell r="AD192">
            <v>-134156.93</v>
          </cell>
        </row>
        <row r="193">
          <cell r="C193" t="str">
            <v>Feb</v>
          </cell>
          <cell r="D193">
            <v>21244.04</v>
          </cell>
          <cell r="E193">
            <v>76723.61</v>
          </cell>
          <cell r="F193">
            <v>317102.78000000003</v>
          </cell>
          <cell r="G193">
            <v>149456.01</v>
          </cell>
          <cell r="I193">
            <v>564526.43999999994</v>
          </cell>
          <cell r="O193" t="str">
            <v>Feb</v>
          </cell>
          <cell r="P193">
            <v>-187804.52000000002</v>
          </cell>
          <cell r="Q193">
            <v>76123.06</v>
          </cell>
          <cell r="R193">
            <v>95250.08</v>
          </cell>
          <cell r="S193">
            <v>302900.09999999998</v>
          </cell>
          <cell r="T193">
            <v>286468.73</v>
          </cell>
          <cell r="Y193" t="str">
            <v>Feb</v>
          </cell>
          <cell r="Z193">
            <v>-850751.7</v>
          </cell>
          <cell r="AA193">
            <v>286468.73</v>
          </cell>
          <cell r="AB193">
            <v>46867.25</v>
          </cell>
          <cell r="AD193">
            <v>-517415.72</v>
          </cell>
        </row>
        <row r="194">
          <cell r="C194" t="str">
            <v>Mar</v>
          </cell>
          <cell r="D194">
            <v>34378.949999999997</v>
          </cell>
          <cell r="E194">
            <v>117615.58</v>
          </cell>
          <cell r="F194">
            <v>515313.42000000004</v>
          </cell>
          <cell r="G194">
            <v>202904.96000000002</v>
          </cell>
          <cell r="I194">
            <v>870212.90999999992</v>
          </cell>
          <cell r="O194" t="str">
            <v>Mar</v>
          </cell>
          <cell r="P194">
            <v>-241205.73</v>
          </cell>
          <cell r="Q194">
            <v>382864.25</v>
          </cell>
          <cell r="R194">
            <v>207646.13</v>
          </cell>
          <cell r="S194">
            <v>333711.06999999995</v>
          </cell>
          <cell r="T194">
            <v>683015.72</v>
          </cell>
          <cell r="Y194" t="str">
            <v>Mar</v>
          </cell>
          <cell r="Z194">
            <v>-1214914.22</v>
          </cell>
          <cell r="AA194">
            <v>683015.72</v>
          </cell>
          <cell r="AB194">
            <v>-484.0199999999968</v>
          </cell>
          <cell r="AD194">
            <v>-532382.52</v>
          </cell>
        </row>
        <row r="195">
          <cell r="C195" t="str">
            <v>Abr</v>
          </cell>
          <cell r="D195">
            <v>45691.77</v>
          </cell>
          <cell r="E195">
            <v>138120.21</v>
          </cell>
          <cell r="F195">
            <v>647397.56000000006</v>
          </cell>
          <cell r="G195">
            <v>261410.97000000003</v>
          </cell>
          <cell r="I195">
            <v>1092620.51</v>
          </cell>
          <cell r="O195" t="str">
            <v>Abr</v>
          </cell>
          <cell r="P195">
            <v>-101338.11000000002</v>
          </cell>
          <cell r="Q195">
            <v>384726.55</v>
          </cell>
          <cell r="R195">
            <v>125445.43000000001</v>
          </cell>
          <cell r="S195">
            <v>694481.02</v>
          </cell>
          <cell r="T195">
            <v>1103314.8899999999</v>
          </cell>
          <cell r="Y195" t="str">
            <v>Abr</v>
          </cell>
          <cell r="Z195">
            <v>-1652321.74</v>
          </cell>
          <cell r="AA195">
            <v>1103314.8899999999</v>
          </cell>
          <cell r="AB195">
            <v>45771.350000000006</v>
          </cell>
          <cell r="AD195">
            <v>-503235.50000000012</v>
          </cell>
        </row>
        <row r="196">
          <cell r="C196" t="str">
            <v>May</v>
          </cell>
          <cell r="D196">
            <v>56991.069999999992</v>
          </cell>
          <cell r="E196">
            <v>180965.55</v>
          </cell>
          <cell r="F196">
            <v>793736.15</v>
          </cell>
          <cell r="G196">
            <v>326240.98000000004</v>
          </cell>
          <cell r="I196">
            <v>1357933.75</v>
          </cell>
          <cell r="O196" t="str">
            <v>May</v>
          </cell>
          <cell r="P196">
            <v>-180655.87</v>
          </cell>
          <cell r="Q196">
            <v>501665.25</v>
          </cell>
          <cell r="R196">
            <v>126898.19</v>
          </cell>
          <cell r="S196">
            <v>750528.39</v>
          </cell>
          <cell r="T196">
            <v>1198435.96</v>
          </cell>
          <cell r="Y196" t="str">
            <v>May</v>
          </cell>
          <cell r="Z196">
            <v>-1959059.9</v>
          </cell>
          <cell r="AA196">
            <v>1198435.96</v>
          </cell>
          <cell r="AB196">
            <v>36232.850000000006</v>
          </cell>
          <cell r="AD196">
            <v>-724391.09</v>
          </cell>
        </row>
        <row r="197">
          <cell r="C197" t="str">
            <v>Jun</v>
          </cell>
          <cell r="D197">
            <v>65533.19999999999</v>
          </cell>
          <cell r="E197">
            <v>220281.28999999998</v>
          </cell>
          <cell r="F197">
            <v>1010223.31</v>
          </cell>
          <cell r="G197">
            <v>399572.02</v>
          </cell>
          <cell r="I197">
            <v>1695609.82</v>
          </cell>
          <cell r="O197" t="str">
            <v>Jun</v>
          </cell>
          <cell r="P197">
            <v>64688.100000000006</v>
          </cell>
          <cell r="Q197">
            <v>547418.47</v>
          </cell>
          <cell r="R197">
            <v>225928.15000000002</v>
          </cell>
          <cell r="S197">
            <v>514494.29000000004</v>
          </cell>
          <cell r="T197">
            <v>1352529.01</v>
          </cell>
          <cell r="Y197" t="str">
            <v>Jun</v>
          </cell>
          <cell r="Z197">
            <v>-2223950.16</v>
          </cell>
          <cell r="AA197">
            <v>1352529.01</v>
          </cell>
          <cell r="AB197">
            <v>24589.910000000003</v>
          </cell>
          <cell r="AD197">
            <v>-846831.24000000011</v>
          </cell>
        </row>
        <row r="198">
          <cell r="C198" t="str">
            <v>Jul</v>
          </cell>
          <cell r="D198">
            <v>78838.62999999999</v>
          </cell>
          <cell r="E198">
            <v>265182.84999999998</v>
          </cell>
          <cell r="F198">
            <v>1183246.22</v>
          </cell>
          <cell r="G198">
            <v>473331.44</v>
          </cell>
          <cell r="I198">
            <v>2000599.1300000001</v>
          </cell>
          <cell r="O198" t="str">
            <v>Jul</v>
          </cell>
          <cell r="P198">
            <v>168836.02000000002</v>
          </cell>
          <cell r="Q198">
            <v>614837.80999999994</v>
          </cell>
          <cell r="R198">
            <v>248525.44000000003</v>
          </cell>
          <cell r="S198">
            <v>719687.84000000008</v>
          </cell>
          <cell r="T198">
            <v>1751887.1099999999</v>
          </cell>
          <cell r="Y198" t="str">
            <v>Jul</v>
          </cell>
          <cell r="Z198">
            <v>-2582799.23</v>
          </cell>
          <cell r="AA198">
            <v>1751887.1099999999</v>
          </cell>
          <cell r="AB198">
            <v>3826.760000000002</v>
          </cell>
          <cell r="AD198">
            <v>-827085.3600000001</v>
          </cell>
        </row>
        <row r="199">
          <cell r="C199" t="str">
            <v>Ago</v>
          </cell>
          <cell r="D199">
            <v>93753.889999999985</v>
          </cell>
          <cell r="E199">
            <v>303172.76999999996</v>
          </cell>
          <cell r="F199">
            <v>1349105.51</v>
          </cell>
          <cell r="G199">
            <v>534363.61</v>
          </cell>
          <cell r="I199">
            <v>2280395.77</v>
          </cell>
          <cell r="O199" t="str">
            <v>Ago</v>
          </cell>
          <cell r="P199">
            <v>191294.78000000003</v>
          </cell>
          <cell r="Q199">
            <v>738646.66999999993</v>
          </cell>
          <cell r="R199">
            <v>343395.31000000006</v>
          </cell>
          <cell r="S199">
            <v>739080.54</v>
          </cell>
          <cell r="T199">
            <v>2012417.2999999998</v>
          </cell>
          <cell r="Y199" t="str">
            <v>Ago</v>
          </cell>
          <cell r="Z199">
            <v>-3068529.67</v>
          </cell>
          <cell r="AA199">
            <v>2012417.2999999998</v>
          </cell>
          <cell r="AB199">
            <v>84435.799999999988</v>
          </cell>
          <cell r="AD199">
            <v>-971676.57000000007</v>
          </cell>
        </row>
        <row r="200">
          <cell r="C200" t="str">
            <v>Sep</v>
          </cell>
          <cell r="D200">
            <v>109866.19999999998</v>
          </cell>
          <cell r="E200">
            <v>344713.44999999995</v>
          </cell>
          <cell r="F200">
            <v>1508029.15</v>
          </cell>
          <cell r="G200">
            <v>621842.75</v>
          </cell>
          <cell r="I200">
            <v>2584451.54</v>
          </cell>
          <cell r="O200" t="str">
            <v>Sep</v>
          </cell>
          <cell r="P200">
            <v>229933.13000000003</v>
          </cell>
          <cell r="Q200">
            <v>710635.41999999993</v>
          </cell>
          <cell r="R200">
            <v>448879.18000000005</v>
          </cell>
          <cell r="S200">
            <v>855974.09000000008</v>
          </cell>
          <cell r="T200">
            <v>2245421.8299999996</v>
          </cell>
          <cell r="Y200" t="str">
            <v>Sep</v>
          </cell>
          <cell r="Z200">
            <v>-3613164.45</v>
          </cell>
          <cell r="AA200">
            <v>2245421.8299999996</v>
          </cell>
          <cell r="AB200">
            <v>214752.63999999998</v>
          </cell>
          <cell r="AD200">
            <v>-1152989.9800000007</v>
          </cell>
        </row>
        <row r="201">
          <cell r="C201" t="str">
            <v>Oct</v>
          </cell>
          <cell r="D201">
            <v>128413.39999999998</v>
          </cell>
          <cell r="E201">
            <v>392090.58999999997</v>
          </cell>
          <cell r="F201">
            <v>1727095.63</v>
          </cell>
          <cell r="G201">
            <v>776207.8</v>
          </cell>
          <cell r="I201">
            <v>3023807.42</v>
          </cell>
          <cell r="O201" t="str">
            <v>Oct</v>
          </cell>
          <cell r="P201">
            <v>149970.61000000004</v>
          </cell>
          <cell r="Q201">
            <v>991706.65999999992</v>
          </cell>
          <cell r="R201">
            <v>486233.79000000004</v>
          </cell>
          <cell r="S201">
            <v>828116.79</v>
          </cell>
          <cell r="T201">
            <v>2456027.8499999996</v>
          </cell>
          <cell r="Y201" t="str">
            <v>Oct</v>
          </cell>
          <cell r="Z201">
            <v>-3877528.97</v>
          </cell>
          <cell r="AA201">
            <v>2456027.8499999996</v>
          </cell>
          <cell r="AB201">
            <v>242163.68999999997</v>
          </cell>
          <cell r="AD201">
            <v>-1179337.4300000006</v>
          </cell>
        </row>
        <row r="202">
          <cell r="C202" t="str">
            <v>Nov</v>
          </cell>
          <cell r="D202">
            <v>152728.08999999997</v>
          </cell>
          <cell r="E202">
            <v>436360.52999999997</v>
          </cell>
          <cell r="F202">
            <v>1911148.2399999998</v>
          </cell>
          <cell r="G202">
            <v>873392.6100000001</v>
          </cell>
          <cell r="I202">
            <v>3373629.4699999997</v>
          </cell>
          <cell r="O202" t="str">
            <v>Nov</v>
          </cell>
          <cell r="P202">
            <v>247651.97000000003</v>
          </cell>
          <cell r="Q202">
            <v>1060046.92</v>
          </cell>
          <cell r="R202">
            <v>500718.75000000006</v>
          </cell>
          <cell r="S202">
            <v>868916.32000000007</v>
          </cell>
          <cell r="T202">
            <v>2677333.9699999997</v>
          </cell>
          <cell r="Y202" t="str">
            <v>Nov</v>
          </cell>
          <cell r="Z202">
            <v>-4004351.4400000004</v>
          </cell>
          <cell r="AA202">
            <v>2677333.9699999997</v>
          </cell>
          <cell r="AB202">
            <v>120428.27999999997</v>
          </cell>
          <cell r="AD202">
            <v>-1206589.1900000006</v>
          </cell>
        </row>
        <row r="203">
          <cell r="C203" t="str">
            <v>Dic*</v>
          </cell>
          <cell r="D203">
            <v>169668.12999999998</v>
          </cell>
          <cell r="E203">
            <v>496315.29</v>
          </cell>
          <cell r="F203">
            <v>2119010.5099999998</v>
          </cell>
          <cell r="G203">
            <v>932815.71000000008</v>
          </cell>
          <cell r="I203">
            <v>3717809.6399999997</v>
          </cell>
          <cell r="O203" t="str">
            <v>Dic*</v>
          </cell>
          <cell r="P203">
            <v>417783.20000000007</v>
          </cell>
          <cell r="Q203">
            <v>1334133.9099999999</v>
          </cell>
          <cell r="R203">
            <v>534844.37000000011</v>
          </cell>
          <cell r="S203">
            <v>644844.19000000006</v>
          </cell>
          <cell r="T203">
            <v>2931605.69</v>
          </cell>
          <cell r="Y203" t="str">
            <v>Dic*</v>
          </cell>
          <cell r="Z203">
            <v>-4270342.7100000009</v>
          </cell>
          <cell r="AA203">
            <v>2931605.69</v>
          </cell>
          <cell r="AB203">
            <v>161486.69999999995</v>
          </cell>
          <cell r="AD203">
            <v>-1177250.320000001</v>
          </cell>
        </row>
        <row r="217">
          <cell r="B217" t="str">
            <v>Cuadro II-3C</v>
          </cell>
          <cell r="N217" t="str">
            <v>Cuadro II-4C</v>
          </cell>
          <cell r="X217" t="str">
            <v>Cuadro II-5C</v>
          </cell>
        </row>
        <row r="219">
          <cell r="B219" t="str">
            <v>REINTEGROS POR SERVICIOS FINANCIEROS Y NO FINANCIEROS</v>
          </cell>
          <cell r="N219" t="str">
            <v>CUENTA DE CAPITAL</v>
          </cell>
          <cell r="X219" t="str">
            <v>BALANZA CAMBIARIA</v>
          </cell>
        </row>
        <row r="221">
          <cell r="B221" t="str">
            <v>(Promedios móviles de orden 6)</v>
          </cell>
          <cell r="N221" t="str">
            <v>(Promedios móviles de órden 6)</v>
          </cell>
          <cell r="X221" t="str">
            <v>(Promedios móviles de orden 6)</v>
          </cell>
        </row>
        <row r="223">
          <cell r="G223" t="str">
            <v xml:space="preserve">             (Miles de dólares)</v>
          </cell>
          <cell r="S223" t="str">
            <v xml:space="preserve">                          (Miles de dólares)</v>
          </cell>
          <cell r="AB223" t="str">
            <v xml:space="preserve">                                 (Miles de dólares)</v>
          </cell>
        </row>
        <row r="224">
          <cell r="B224" t="str">
            <v>Período</v>
          </cell>
          <cell r="D224" t="str">
            <v>Turismo</v>
          </cell>
          <cell r="E224" t="str">
            <v>Transferencias</v>
          </cell>
          <cell r="F224" t="str">
            <v>Otros servicios</v>
          </cell>
          <cell r="G224" t="str">
            <v>Servicios</v>
          </cell>
          <cell r="I224" t="str">
            <v>Servicios</v>
          </cell>
          <cell r="N224" t="str">
            <v>Período</v>
          </cell>
          <cell r="P224" t="str">
            <v>Sector</v>
          </cell>
          <cell r="Q224" t="str">
            <v>Inversión</v>
          </cell>
          <cell r="R224" t="str">
            <v>Sector</v>
          </cell>
          <cell r="S224" t="str">
            <v>Operaciones</v>
          </cell>
          <cell r="T224" t="str">
            <v>Financiación</v>
          </cell>
          <cell r="Y224" t="str">
            <v>Período</v>
          </cell>
          <cell r="Z224" t="str">
            <v>Superávit o</v>
          </cell>
          <cell r="AA224" t="str">
            <v xml:space="preserve">  Financiación</v>
          </cell>
          <cell r="AB224" t="str">
            <v>Causaciones</v>
          </cell>
          <cell r="AD224" t="str">
            <v>Var. reservas</v>
          </cell>
        </row>
        <row r="225">
          <cell r="E225" t="str">
            <v>e ingresos</v>
          </cell>
          <cell r="F225" t="str">
            <v>no financieros</v>
          </cell>
          <cell r="G225" t="str">
            <v>financieros</v>
          </cell>
          <cell r="I225" t="str">
            <v>totales</v>
          </cell>
          <cell r="P225" t="str">
            <v>privado¹</v>
          </cell>
          <cell r="Q225" t="str">
            <v>extranjera</v>
          </cell>
          <cell r="R225" t="str">
            <v>oficial¹</v>
          </cell>
          <cell r="S225" t="str">
            <v>especiales²</v>
          </cell>
          <cell r="T225" t="str">
            <v>neta</v>
          </cell>
          <cell r="Z225" t="str">
            <v>déficit en</v>
          </cell>
          <cell r="AA225" t="str">
            <v>neta</v>
          </cell>
          <cell r="AB225" t="str">
            <v>valuac. y prov.</v>
          </cell>
          <cell r="AD225" t="str">
            <v>netas</v>
          </cell>
        </row>
        <row r="226">
          <cell r="E226" t="str">
            <v>personales</v>
          </cell>
          <cell r="Q226" t="str">
            <v>neta</v>
          </cell>
          <cell r="Z226" t="str">
            <v>Cta. Cte.</v>
          </cell>
        </row>
        <row r="227">
          <cell r="C227" t="str">
            <v>Ene/92</v>
          </cell>
          <cell r="D227">
            <v>53575.166666666664</v>
          </cell>
          <cell r="E227">
            <v>131550.16666666666</v>
          </cell>
          <cell r="F227">
            <v>30883.833333333332</v>
          </cell>
          <cell r="G227">
            <v>31412</v>
          </cell>
          <cell r="I227">
            <v>247421.16666666666</v>
          </cell>
          <cell r="O227" t="str">
            <v>Ene/92</v>
          </cell>
          <cell r="P227">
            <v>1068.8333333333528</v>
          </cell>
          <cell r="Q227" t="e">
            <v>#DIV/0!</v>
          </cell>
          <cell r="R227" t="e">
            <v>#DIV/0!</v>
          </cell>
          <cell r="S227" t="e">
            <v>#DIV/0!</v>
          </cell>
          <cell r="T227" t="e">
            <v>#DIV/0!</v>
          </cell>
          <cell r="Y227" t="str">
            <v>Ene/92</v>
          </cell>
          <cell r="Z227" t="e">
            <v>#DIV/0!</v>
          </cell>
          <cell r="AA227" t="e">
            <v>#DIV/0!</v>
          </cell>
          <cell r="AB227" t="e">
            <v>#DIV/0!</v>
          </cell>
          <cell r="AD227" t="e">
            <v>#DIV/0!</v>
          </cell>
        </row>
        <row r="228">
          <cell r="C228" t="str">
            <v>Feb</v>
          </cell>
          <cell r="D228">
            <v>63191.5</v>
          </cell>
          <cell r="E228">
            <v>135052.16666666666</v>
          </cell>
          <cell r="F228">
            <v>33550.5</v>
          </cell>
          <cell r="G228">
            <v>32293.166666666668</v>
          </cell>
          <cell r="I228">
            <v>264087.33333333331</v>
          </cell>
          <cell r="O228" t="str">
            <v>Feb</v>
          </cell>
          <cell r="P228">
            <v>1068.8333333333528</v>
          </cell>
          <cell r="Q228" t="e">
            <v>#DIV/0!</v>
          </cell>
          <cell r="R228" t="e">
            <v>#DIV/0!</v>
          </cell>
          <cell r="S228" t="e">
            <v>#DIV/0!</v>
          </cell>
          <cell r="T228" t="e">
            <v>#DIV/0!</v>
          </cell>
          <cell r="Y228" t="str">
            <v>Feb</v>
          </cell>
          <cell r="Z228" t="e">
            <v>#DIV/0!</v>
          </cell>
          <cell r="AA228" t="e">
            <v>#DIV/0!</v>
          </cell>
          <cell r="AB228" t="e">
            <v>#DIV/0!</v>
          </cell>
          <cell r="AD228" t="e">
            <v>#DIV/0!</v>
          </cell>
        </row>
        <row r="229">
          <cell r="C229" t="str">
            <v>Mar</v>
          </cell>
          <cell r="D229">
            <v>75384.5</v>
          </cell>
          <cell r="E229">
            <v>134736</v>
          </cell>
          <cell r="F229">
            <v>34344.666666666664</v>
          </cell>
          <cell r="G229">
            <v>32894.833333333336</v>
          </cell>
          <cell r="I229">
            <v>277360</v>
          </cell>
          <cell r="O229" t="str">
            <v>Mar</v>
          </cell>
          <cell r="P229">
            <v>1068.8333333333528</v>
          </cell>
          <cell r="Q229" t="e">
            <v>#DIV/0!</v>
          </cell>
          <cell r="R229" t="e">
            <v>#DIV/0!</v>
          </cell>
          <cell r="S229" t="e">
            <v>#DIV/0!</v>
          </cell>
          <cell r="T229" t="e">
            <v>#DIV/0!</v>
          </cell>
          <cell r="Y229" t="str">
            <v>Mar</v>
          </cell>
          <cell r="Z229" t="e">
            <v>#DIV/0!</v>
          </cell>
          <cell r="AA229" t="e">
            <v>#DIV/0!</v>
          </cell>
          <cell r="AB229" t="e">
            <v>#DIV/0!</v>
          </cell>
          <cell r="AD229" t="e">
            <v>#DIV/0!</v>
          </cell>
        </row>
        <row r="230">
          <cell r="C230" t="str">
            <v>Abr</v>
          </cell>
          <cell r="D230">
            <v>77646.166666666672</v>
          </cell>
          <cell r="E230">
            <v>133344.66666666666</v>
          </cell>
          <cell r="F230">
            <v>31694.166666666668</v>
          </cell>
          <cell r="G230">
            <v>30014.666666666668</v>
          </cell>
          <cell r="I230">
            <v>272699.66666666669</v>
          </cell>
          <cell r="O230" t="str">
            <v>Abr</v>
          </cell>
          <cell r="P230">
            <v>1949</v>
          </cell>
          <cell r="Q230" t="e">
            <v>#DIV/0!</v>
          </cell>
          <cell r="R230" t="e">
            <v>#DIV/0!</v>
          </cell>
          <cell r="S230" t="e">
            <v>#DIV/0!</v>
          </cell>
          <cell r="T230" t="e">
            <v>#DIV/0!</v>
          </cell>
          <cell r="Y230" t="str">
            <v>Abr</v>
          </cell>
          <cell r="Z230" t="e">
            <v>#DIV/0!</v>
          </cell>
          <cell r="AA230" t="e">
            <v>#DIV/0!</v>
          </cell>
          <cell r="AB230" t="e">
            <v>#DIV/0!</v>
          </cell>
          <cell r="AD230" t="e">
            <v>#DIV/0!</v>
          </cell>
        </row>
        <row r="231">
          <cell r="C231" t="str">
            <v>May</v>
          </cell>
          <cell r="D231">
            <v>77531.166666666672</v>
          </cell>
          <cell r="E231">
            <v>150378.66666666666</v>
          </cell>
          <cell r="F231">
            <v>32094.833333333332</v>
          </cell>
          <cell r="G231">
            <v>30723.833333333332</v>
          </cell>
          <cell r="I231">
            <v>290728.5</v>
          </cell>
          <cell r="O231" t="str">
            <v>May</v>
          </cell>
          <cell r="P231">
            <v>1366.5</v>
          </cell>
          <cell r="Q231" t="e">
            <v>#DIV/0!</v>
          </cell>
          <cell r="R231" t="e">
            <v>#DIV/0!</v>
          </cell>
          <cell r="S231" t="e">
            <v>#DIV/0!</v>
          </cell>
          <cell r="T231" t="e">
            <v>#DIV/0!</v>
          </cell>
          <cell r="Y231" t="str">
            <v>May</v>
          </cell>
          <cell r="Z231" t="e">
            <v>#DIV/0!</v>
          </cell>
          <cell r="AA231" t="e">
            <v>#DIV/0!</v>
          </cell>
          <cell r="AB231" t="e">
            <v>#DIV/0!</v>
          </cell>
          <cell r="AD231" t="e">
            <v>#DIV/0!</v>
          </cell>
        </row>
        <row r="232">
          <cell r="C232" t="str">
            <v>Jun</v>
          </cell>
          <cell r="D232">
            <v>79363.333333333328</v>
          </cell>
          <cell r="E232">
            <v>161824.33333333334</v>
          </cell>
          <cell r="F232">
            <v>30333.333333333332</v>
          </cell>
          <cell r="G232">
            <v>32161.333333333332</v>
          </cell>
          <cell r="I232">
            <v>303682.33333333331</v>
          </cell>
          <cell r="O232" t="str">
            <v>Jun</v>
          </cell>
          <cell r="P232">
            <v>0</v>
          </cell>
          <cell r="Q232" t="e">
            <v>#DIV/0!</v>
          </cell>
          <cell r="R232" t="e">
            <v>#DIV/0!</v>
          </cell>
          <cell r="S232" t="e">
            <v>#DIV/0!</v>
          </cell>
          <cell r="T232" t="e">
            <v>#DIV/0!</v>
          </cell>
          <cell r="Y232" t="str">
            <v>Jun</v>
          </cell>
          <cell r="Z232" t="e">
            <v>#DIV/0!</v>
          </cell>
          <cell r="AA232" t="e">
            <v>#DIV/0!</v>
          </cell>
          <cell r="AB232" t="e">
            <v>#DIV/0!</v>
          </cell>
          <cell r="AD232" t="e">
            <v>#DIV/0!</v>
          </cell>
        </row>
        <row r="233">
          <cell r="C233" t="str">
            <v>Jul</v>
          </cell>
          <cell r="D233">
            <v>72166</v>
          </cell>
          <cell r="E233">
            <v>161319.16666666666</v>
          </cell>
          <cell r="F233">
            <v>30033.333333333332</v>
          </cell>
          <cell r="G233">
            <v>31772.5</v>
          </cell>
          <cell r="I233">
            <v>295291</v>
          </cell>
          <cell r="O233" t="str">
            <v>Jul</v>
          </cell>
          <cell r="P233">
            <v>0</v>
          </cell>
          <cell r="Q233" t="e">
            <v>#DIV/0!</v>
          </cell>
          <cell r="R233" t="e">
            <v>#DIV/0!</v>
          </cell>
          <cell r="S233" t="e">
            <v>#DIV/0!</v>
          </cell>
          <cell r="T233" t="e">
            <v>#DIV/0!</v>
          </cell>
          <cell r="Y233" t="str">
            <v>Jul</v>
          </cell>
          <cell r="Z233" t="e">
            <v>#DIV/0!</v>
          </cell>
          <cell r="AA233" t="e">
            <v>#DIV/0!</v>
          </cell>
          <cell r="AB233" t="e">
            <v>#DIV/0!</v>
          </cell>
          <cell r="AD233" t="e">
            <v>#DIV/0!</v>
          </cell>
        </row>
        <row r="234">
          <cell r="C234" t="str">
            <v>Ago</v>
          </cell>
          <cell r="D234">
            <v>71177</v>
          </cell>
          <cell r="E234">
            <v>153532.33333333334</v>
          </cell>
          <cell r="F234">
            <v>29366.666666666668</v>
          </cell>
          <cell r="G234">
            <v>31434.666666666668</v>
          </cell>
          <cell r="I234">
            <v>285510.66666666669</v>
          </cell>
          <cell r="O234" t="str">
            <v>Ago</v>
          </cell>
          <cell r="P234">
            <v>0</v>
          </cell>
          <cell r="Q234" t="e">
            <v>#DIV/0!</v>
          </cell>
          <cell r="R234" t="e">
            <v>#DIV/0!</v>
          </cell>
          <cell r="S234" t="e">
            <v>#DIV/0!</v>
          </cell>
          <cell r="T234" t="e">
            <v>#DIV/0!</v>
          </cell>
          <cell r="Y234" t="str">
            <v>Ago</v>
          </cell>
          <cell r="Z234" t="e">
            <v>#DIV/0!</v>
          </cell>
          <cell r="AA234" t="e">
            <v>#DIV/0!</v>
          </cell>
          <cell r="AB234" t="e">
            <v>#DIV/0!</v>
          </cell>
          <cell r="AD234" t="e">
            <v>#DIV/0!</v>
          </cell>
        </row>
        <row r="235">
          <cell r="C235" t="str">
            <v>Sep</v>
          </cell>
          <cell r="D235">
            <v>72581.833333333328</v>
          </cell>
          <cell r="E235">
            <v>143882</v>
          </cell>
          <cell r="F235">
            <v>30783.333333333332</v>
          </cell>
          <cell r="G235">
            <v>31608.333333333332</v>
          </cell>
          <cell r="I235">
            <v>278855.5</v>
          </cell>
          <cell r="O235" t="str">
            <v>Sep</v>
          </cell>
          <cell r="P235">
            <v>0</v>
          </cell>
          <cell r="Q235" t="e">
            <v>#DIV/0!</v>
          </cell>
          <cell r="R235" t="e">
            <v>#DIV/0!</v>
          </cell>
          <cell r="S235" t="e">
            <v>#DIV/0!</v>
          </cell>
          <cell r="T235" t="e">
            <v>#DIV/0!</v>
          </cell>
          <cell r="Y235" t="str">
            <v>Sep</v>
          </cell>
          <cell r="Z235" t="e">
            <v>#DIV/0!</v>
          </cell>
          <cell r="AA235" t="e">
            <v>#DIV/0!</v>
          </cell>
          <cell r="AB235" t="e">
            <v>#DIV/0!</v>
          </cell>
          <cell r="AD235" t="e">
            <v>#DIV/0!</v>
          </cell>
        </row>
        <row r="236">
          <cell r="C236" t="str">
            <v>Oct</v>
          </cell>
          <cell r="D236">
            <v>64417.5</v>
          </cell>
          <cell r="E236">
            <v>132319.66666666666</v>
          </cell>
          <cell r="F236">
            <v>35583.333333333336</v>
          </cell>
          <cell r="G236">
            <v>33916.5</v>
          </cell>
          <cell r="I236">
            <v>266237</v>
          </cell>
          <cell r="O236" t="str">
            <v>Oct</v>
          </cell>
          <cell r="P236">
            <v>0</v>
          </cell>
          <cell r="Q236" t="e">
            <v>#DIV/0!</v>
          </cell>
          <cell r="R236" t="e">
            <v>#DIV/0!</v>
          </cell>
          <cell r="S236" t="e">
            <v>#DIV/0!</v>
          </cell>
          <cell r="T236" t="e">
            <v>#DIV/0!</v>
          </cell>
          <cell r="Y236" t="str">
            <v>Oct</v>
          </cell>
          <cell r="Z236" t="e">
            <v>#DIV/0!</v>
          </cell>
          <cell r="AA236" t="e">
            <v>#DIV/0!</v>
          </cell>
          <cell r="AB236" t="e">
            <v>#DIV/0!</v>
          </cell>
          <cell r="AD236" t="e">
            <v>#DIV/0!</v>
          </cell>
        </row>
        <row r="237">
          <cell r="C237" t="str">
            <v>Nov</v>
          </cell>
          <cell r="D237">
            <v>59785.833333333336</v>
          </cell>
          <cell r="E237">
            <v>114487.16666666667</v>
          </cell>
          <cell r="F237">
            <v>37866.666666666664</v>
          </cell>
          <cell r="G237">
            <v>33924.166666666664</v>
          </cell>
          <cell r="I237">
            <v>246063.83333333334</v>
          </cell>
          <cell r="O237" t="str">
            <v>Nov</v>
          </cell>
          <cell r="P237">
            <v>0</v>
          </cell>
          <cell r="Q237" t="e">
            <v>#DIV/0!</v>
          </cell>
          <cell r="R237" t="e">
            <v>#DIV/0!</v>
          </cell>
          <cell r="S237" t="e">
            <v>#DIV/0!</v>
          </cell>
          <cell r="T237" t="e">
            <v>#DIV/0!</v>
          </cell>
          <cell r="Y237" t="str">
            <v>Nov</v>
          </cell>
          <cell r="Z237" t="e">
            <v>#DIV/0!</v>
          </cell>
          <cell r="AA237" t="e">
            <v>#DIV/0!</v>
          </cell>
          <cell r="AB237" t="e">
            <v>#DIV/0!</v>
          </cell>
          <cell r="AD237" t="e">
            <v>#DIV/0!</v>
          </cell>
        </row>
        <row r="238">
          <cell r="C238" t="str">
            <v>Dic</v>
          </cell>
          <cell r="D238">
            <v>53534.166666666664</v>
          </cell>
          <cell r="E238">
            <v>103653.16666666667</v>
          </cell>
          <cell r="F238">
            <v>39150</v>
          </cell>
          <cell r="G238">
            <v>33813.833333333336</v>
          </cell>
          <cell r="I238">
            <v>230151.16666666666</v>
          </cell>
          <cell r="O238" t="str">
            <v>Dic</v>
          </cell>
          <cell r="P238">
            <v>0</v>
          </cell>
          <cell r="Q238" t="e">
            <v>#DIV/0!</v>
          </cell>
          <cell r="R238" t="e">
            <v>#DIV/0!</v>
          </cell>
          <cell r="S238" t="e">
            <v>#DIV/0!</v>
          </cell>
          <cell r="T238" t="e">
            <v>#DIV/0!</v>
          </cell>
          <cell r="Y238" t="str">
            <v>Dic</v>
          </cell>
          <cell r="Z238" t="e">
            <v>#DIV/0!</v>
          </cell>
          <cell r="AA238" t="e">
            <v>#DIV/0!</v>
          </cell>
          <cell r="AB238" t="e">
            <v>#DIV/0!</v>
          </cell>
          <cell r="AD238" t="e">
            <v>#DIV/0!</v>
          </cell>
        </row>
        <row r="239">
          <cell r="C239" t="str">
            <v>Ene/93</v>
          </cell>
          <cell r="D239">
            <v>48696.541158333333</v>
          </cell>
          <cell r="E239">
            <v>86987.846106666664</v>
          </cell>
          <cell r="F239">
            <v>38816.241943333334</v>
          </cell>
          <cell r="G239">
            <v>29189.576620000003</v>
          </cell>
          <cell r="I239">
            <v>203690.20582833336</v>
          </cell>
          <cell r="O239" t="str">
            <v>Ene/93</v>
          </cell>
          <cell r="P239">
            <v>0</v>
          </cell>
          <cell r="Q239" t="e">
            <v>#DIV/0!</v>
          </cell>
          <cell r="R239" t="e">
            <v>#DIV/0!</v>
          </cell>
          <cell r="S239" t="e">
            <v>#DIV/0!</v>
          </cell>
          <cell r="T239" t="e">
            <v>#DIV/0!</v>
          </cell>
          <cell r="Y239" t="str">
            <v>Ene/93</v>
          </cell>
          <cell r="Z239" t="e">
            <v>#DIV/0!</v>
          </cell>
          <cell r="AA239" t="e">
            <v>#DIV/0!</v>
          </cell>
          <cell r="AB239" t="e">
            <v>#DIV/0!</v>
          </cell>
          <cell r="AD239" t="e">
            <v>#DIV/0!</v>
          </cell>
        </row>
        <row r="240">
          <cell r="C240" t="str">
            <v>Feb</v>
          </cell>
          <cell r="D240">
            <v>45140.366728333327</v>
          </cell>
          <cell r="E240">
            <v>87481.538271666665</v>
          </cell>
          <cell r="F240">
            <v>39711.158636666667</v>
          </cell>
          <cell r="G240">
            <v>27177.332476666666</v>
          </cell>
          <cell r="I240">
            <v>199510.39611333332</v>
          </cell>
          <cell r="O240" t="str">
            <v>Feb</v>
          </cell>
          <cell r="P240">
            <v>0</v>
          </cell>
          <cell r="Q240" t="e">
            <v>#DIV/0!</v>
          </cell>
          <cell r="R240" t="e">
            <v>#DIV/0!</v>
          </cell>
          <cell r="S240" t="e">
            <v>#DIV/0!</v>
          </cell>
          <cell r="T240" t="e">
            <v>#DIV/0!</v>
          </cell>
          <cell r="Y240" t="str">
            <v>Feb</v>
          </cell>
          <cell r="Z240" t="e">
            <v>#DIV/0!</v>
          </cell>
          <cell r="AA240" t="e">
            <v>#DIV/0!</v>
          </cell>
          <cell r="AB240" t="e">
            <v>#DIV/0!</v>
          </cell>
          <cell r="AD240" t="e">
            <v>#DIV/0!</v>
          </cell>
        </row>
        <row r="241">
          <cell r="C241" t="str">
            <v>Mar</v>
          </cell>
          <cell r="D241">
            <v>40068.53719333333</v>
          </cell>
          <cell r="E241">
            <v>85784.654876666653</v>
          </cell>
          <cell r="F241">
            <v>41147.758826666664</v>
          </cell>
          <cell r="G241">
            <v>25345.396884999998</v>
          </cell>
          <cell r="I241">
            <v>192346.34778166667</v>
          </cell>
          <cell r="O241" t="str">
            <v>Mar</v>
          </cell>
          <cell r="P241">
            <v>0</v>
          </cell>
          <cell r="Q241" t="e">
            <v>#DIV/0!</v>
          </cell>
          <cell r="R241" t="e">
            <v>#DIV/0!</v>
          </cell>
          <cell r="S241" t="e">
            <v>#DIV/0!</v>
          </cell>
          <cell r="T241" t="e">
            <v>#DIV/0!</v>
          </cell>
          <cell r="Y241" t="str">
            <v>Mar</v>
          </cell>
          <cell r="Z241" t="e">
            <v>#DIV/0!</v>
          </cell>
          <cell r="AA241" t="e">
            <v>#DIV/0!</v>
          </cell>
          <cell r="AB241" t="e">
            <v>#DIV/0!</v>
          </cell>
          <cell r="AD241" t="e">
            <v>#DIV/0!</v>
          </cell>
        </row>
        <row r="242">
          <cell r="C242" t="str">
            <v>Abr</v>
          </cell>
          <cell r="D242">
            <v>45275.376645000004</v>
          </cell>
          <cell r="E242">
            <v>91742.40879833333</v>
          </cell>
          <cell r="F242">
            <v>38254.559215000001</v>
          </cell>
          <cell r="G242">
            <v>23844.748673333335</v>
          </cell>
          <cell r="I242">
            <v>199117.09333166666</v>
          </cell>
          <cell r="O242" t="str">
            <v>Abr</v>
          </cell>
          <cell r="P242">
            <v>0</v>
          </cell>
          <cell r="Q242" t="e">
            <v>#DIV/0!</v>
          </cell>
          <cell r="R242" t="e">
            <v>#DIV/0!</v>
          </cell>
          <cell r="S242" t="e">
            <v>#DIV/0!</v>
          </cell>
          <cell r="T242" t="e">
            <v>#DIV/0!</v>
          </cell>
          <cell r="Y242" t="str">
            <v>Abr</v>
          </cell>
          <cell r="Z242" t="e">
            <v>#DIV/0!</v>
          </cell>
          <cell r="AA242" t="e">
            <v>#DIV/0!</v>
          </cell>
          <cell r="AB242" t="e">
            <v>#DIV/0!</v>
          </cell>
          <cell r="AD242" t="e">
            <v>#DIV/0!</v>
          </cell>
        </row>
        <row r="243">
          <cell r="C243" t="str">
            <v>May</v>
          </cell>
          <cell r="D243">
            <v>53336.531638333334</v>
          </cell>
          <cell r="E243">
            <v>106075.44597</v>
          </cell>
          <cell r="F243">
            <v>39708.389415000005</v>
          </cell>
          <cell r="G243">
            <v>26367.805359999998</v>
          </cell>
          <cell r="I243">
            <v>225488.17238333332</v>
          </cell>
          <cell r="O243" t="str">
            <v>May</v>
          </cell>
          <cell r="P243">
            <v>0</v>
          </cell>
          <cell r="Q243" t="e">
            <v>#DIV/0!</v>
          </cell>
          <cell r="R243" t="e">
            <v>#DIV/0!</v>
          </cell>
          <cell r="S243" t="e">
            <v>#DIV/0!</v>
          </cell>
          <cell r="T243" t="e">
            <v>#DIV/0!</v>
          </cell>
          <cell r="Y243" t="str">
            <v>May</v>
          </cell>
          <cell r="Z243" t="e">
            <v>#DIV/0!</v>
          </cell>
          <cell r="AA243" t="e">
            <v>#DIV/0!</v>
          </cell>
          <cell r="AB243" t="e">
            <v>#DIV/0!</v>
          </cell>
          <cell r="AD243" t="e">
            <v>#DIV/0!</v>
          </cell>
        </row>
        <row r="244">
          <cell r="C244" t="str">
            <v>Jun</v>
          </cell>
          <cell r="D244">
            <v>60823.431783333333</v>
          </cell>
          <cell r="E244">
            <v>118388.17709000001</v>
          </cell>
          <cell r="F244">
            <v>46752.194970000004</v>
          </cell>
          <cell r="G244">
            <v>33258.421918333333</v>
          </cell>
          <cell r="I244">
            <v>259222.22576166666</v>
          </cell>
          <cell r="O244" t="str">
            <v>Jun</v>
          </cell>
          <cell r="P244">
            <v>0</v>
          </cell>
          <cell r="Q244" t="e">
            <v>#DIV/0!</v>
          </cell>
          <cell r="R244" t="e">
            <v>#DIV/0!</v>
          </cell>
          <cell r="S244" t="e">
            <v>#DIV/0!</v>
          </cell>
          <cell r="T244" t="e">
            <v>#DIV/0!</v>
          </cell>
          <cell r="Y244" t="str">
            <v>Jun</v>
          </cell>
          <cell r="Z244" t="e">
            <v>#DIV/0!</v>
          </cell>
          <cell r="AA244" t="e">
            <v>#DIV/0!</v>
          </cell>
          <cell r="AB244" t="e">
            <v>#DIV/0!</v>
          </cell>
          <cell r="AD244" t="e">
            <v>#DIV/0!</v>
          </cell>
        </row>
        <row r="245">
          <cell r="C245" t="str">
            <v>Jul</v>
          </cell>
          <cell r="D245">
            <v>65714.304956666674</v>
          </cell>
          <cell r="E245">
            <v>126018.70792999999</v>
          </cell>
          <cell r="F245">
            <v>51454.070314999997</v>
          </cell>
          <cell r="G245">
            <v>40816.15426166667</v>
          </cell>
          <cell r="I245">
            <v>284003.23746333335</v>
          </cell>
          <cell r="O245" t="str">
            <v>Jul</v>
          </cell>
          <cell r="P245">
            <v>0</v>
          </cell>
          <cell r="Q245" t="e">
            <v>#DIV/0!</v>
          </cell>
          <cell r="R245" t="e">
            <v>#DIV/0!</v>
          </cell>
          <cell r="S245" t="e">
            <v>#DIV/0!</v>
          </cell>
          <cell r="T245" t="e">
            <v>#DIV/0!</v>
          </cell>
          <cell r="Y245" t="str">
            <v>Jul</v>
          </cell>
          <cell r="Z245" t="e">
            <v>#DIV/0!</v>
          </cell>
          <cell r="AA245" t="e">
            <v>#DIV/0!</v>
          </cell>
          <cell r="AB245" t="e">
            <v>#DIV/0!</v>
          </cell>
          <cell r="AD245" t="e">
            <v>#DIV/0!</v>
          </cell>
        </row>
        <row r="246">
          <cell r="C246" t="str">
            <v>Ago</v>
          </cell>
          <cell r="D246">
            <v>71374.643116666673</v>
          </cell>
          <cell r="E246">
            <v>125482.09617166668</v>
          </cell>
          <cell r="F246">
            <v>52720.997736666664</v>
          </cell>
          <cell r="G246">
            <v>49508.68894</v>
          </cell>
          <cell r="I246">
            <v>299086.425965</v>
          </cell>
          <cell r="O246" t="str">
            <v>Ago</v>
          </cell>
          <cell r="P246">
            <v>0</v>
          </cell>
          <cell r="Q246" t="e">
            <v>#DIV/0!</v>
          </cell>
          <cell r="R246" t="e">
            <v>#DIV/0!</v>
          </cell>
          <cell r="S246" t="e">
            <v>#DIV/0!</v>
          </cell>
          <cell r="T246" t="e">
            <v>#DIV/0!</v>
          </cell>
          <cell r="Y246" t="str">
            <v>Ago</v>
          </cell>
          <cell r="Z246" t="e">
            <v>#DIV/0!</v>
          </cell>
          <cell r="AA246" t="e">
            <v>#DIV/0!</v>
          </cell>
          <cell r="AB246" t="e">
            <v>#DIV/0!</v>
          </cell>
          <cell r="AD246" t="e">
            <v>#DIV/0!</v>
          </cell>
        </row>
        <row r="247">
          <cell r="C247" t="str">
            <v>Sep</v>
          </cell>
          <cell r="D247">
            <v>70764.136860000013</v>
          </cell>
          <cell r="E247">
            <v>125592.09401</v>
          </cell>
          <cell r="F247">
            <v>52830.42791166668</v>
          </cell>
          <cell r="G247">
            <v>54990.579549999995</v>
          </cell>
          <cell r="I247">
            <v>304177.23833166668</v>
          </cell>
          <cell r="O247" t="str">
            <v>Sep</v>
          </cell>
          <cell r="P247">
            <v>0</v>
          </cell>
          <cell r="Q247" t="e">
            <v>#DIV/0!</v>
          </cell>
          <cell r="R247" t="e">
            <v>#DIV/0!</v>
          </cell>
          <cell r="S247" t="e">
            <v>#DIV/0!</v>
          </cell>
          <cell r="T247" t="e">
            <v>#DIV/0!</v>
          </cell>
          <cell r="Y247" t="str">
            <v>Sep</v>
          </cell>
          <cell r="Z247" t="e">
            <v>#DIV/0!</v>
          </cell>
          <cell r="AA247" t="e">
            <v>#DIV/0!</v>
          </cell>
          <cell r="AB247" t="e">
            <v>#DIV/0!</v>
          </cell>
          <cell r="AD247" t="e">
            <v>#DIV/0!</v>
          </cell>
        </row>
        <row r="248">
          <cell r="C248" t="str">
            <v>Oct*</v>
          </cell>
          <cell r="D248">
            <v>69398.446473333344</v>
          </cell>
          <cell r="E248">
            <v>114208.93174499999</v>
          </cell>
          <cell r="F248">
            <v>55363.891340000002</v>
          </cell>
          <cell r="G248">
            <v>59820.276210000004</v>
          </cell>
          <cell r="I248">
            <v>298791.54576833331</v>
          </cell>
          <cell r="O248" t="str">
            <v>Oct*</v>
          </cell>
          <cell r="P248">
            <v>0</v>
          </cell>
          <cell r="Q248" t="e">
            <v>#DIV/0!</v>
          </cell>
          <cell r="R248" t="e">
            <v>#DIV/0!</v>
          </cell>
          <cell r="S248" t="e">
            <v>#DIV/0!</v>
          </cell>
          <cell r="T248" t="e">
            <v>#DIV/0!</v>
          </cell>
          <cell r="Y248" t="str">
            <v>Oct*</v>
          </cell>
          <cell r="Z248" t="e">
            <v>#DIV/0!</v>
          </cell>
          <cell r="AA248" t="e">
            <v>#DIV/0!</v>
          </cell>
          <cell r="AB248" t="e">
            <v>#DIV/0!</v>
          </cell>
          <cell r="AD248" t="e">
            <v>#DIV/0!</v>
          </cell>
        </row>
        <row r="249">
          <cell r="C249" t="str">
            <v>Nov*</v>
          </cell>
          <cell r="D249">
            <v>68060.369083333338</v>
          </cell>
          <cell r="E249">
            <v>96195.481076666663</v>
          </cell>
          <cell r="F249">
            <v>54760.679378333327</v>
          </cell>
          <cell r="G249">
            <v>58777.430366666667</v>
          </cell>
          <cell r="I249">
            <v>277793.959905</v>
          </cell>
          <cell r="O249" t="str">
            <v>Nov*</v>
          </cell>
          <cell r="P249">
            <v>0</v>
          </cell>
          <cell r="Q249" t="e">
            <v>#DIV/0!</v>
          </cell>
          <cell r="R249" t="e">
            <v>#DIV/0!</v>
          </cell>
          <cell r="S249" t="e">
            <v>#DIV/0!</v>
          </cell>
          <cell r="T249" t="e">
            <v>#DIV/0!</v>
          </cell>
          <cell r="Y249" t="str">
            <v>Nov*</v>
          </cell>
          <cell r="Z249" t="e">
            <v>#DIV/0!</v>
          </cell>
          <cell r="AA249" t="e">
            <v>#DIV/0!</v>
          </cell>
          <cell r="AB249" t="e">
            <v>#DIV/0!</v>
          </cell>
          <cell r="AD249" t="e">
            <v>#DIV/0!</v>
          </cell>
        </row>
        <row r="250">
          <cell r="C250" t="str">
            <v>Dic*</v>
          </cell>
          <cell r="D250">
            <v>61571.865801666667</v>
          </cell>
          <cell r="E250">
            <v>73784.425969999997</v>
          </cell>
          <cell r="F250">
            <v>57175.442533333342</v>
          </cell>
          <cell r="G250">
            <v>54967.46452666667</v>
          </cell>
          <cell r="I250">
            <v>247499.1988316667</v>
          </cell>
          <cell r="O250" t="str">
            <v>Dic*</v>
          </cell>
          <cell r="P250">
            <v>0</v>
          </cell>
          <cell r="Q250" t="e">
            <v>#DIV/0!</v>
          </cell>
          <cell r="R250" t="e">
            <v>#DIV/0!</v>
          </cell>
          <cell r="S250" t="e">
            <v>#DIV/0!</v>
          </cell>
          <cell r="T250" t="e">
            <v>#DIV/0!</v>
          </cell>
          <cell r="Y250" t="str">
            <v>Dic*</v>
          </cell>
          <cell r="Z250" t="e">
            <v>#DIV/0!</v>
          </cell>
          <cell r="AA250" t="e">
            <v>#DIV/0!</v>
          </cell>
          <cell r="AB250" t="e">
            <v>#DIV/0!</v>
          </cell>
          <cell r="AD250" t="e">
            <v>#DIV/0!</v>
          </cell>
        </row>
        <row r="251">
          <cell r="B251">
            <v>1994</v>
          </cell>
          <cell r="C251" t="str">
            <v>Ene</v>
          </cell>
          <cell r="D251">
            <v>58349.035449999996</v>
          </cell>
          <cell r="E251">
            <v>67741.529381666667</v>
          </cell>
          <cell r="F251">
            <v>63115.775935000005</v>
          </cell>
          <cell r="G251">
            <v>48349.114938333332</v>
          </cell>
          <cell r="I251">
            <v>237555.455705</v>
          </cell>
          <cell r="N251">
            <v>1994</v>
          </cell>
          <cell r="O251" t="str">
            <v>Ene</v>
          </cell>
          <cell r="P251">
            <v>106516.19357166666</v>
          </cell>
          <cell r="Q251">
            <v>38967.064376666669</v>
          </cell>
          <cell r="R251">
            <v>-65959.74559333334</v>
          </cell>
          <cell r="S251">
            <v>18315.784741666666</v>
          </cell>
          <cell r="T251">
            <v>97839.297096666691</v>
          </cell>
          <cell r="X251">
            <v>1994</v>
          </cell>
          <cell r="Y251" t="str">
            <v>Ene</v>
          </cell>
          <cell r="Z251">
            <v>-121754.46694499999</v>
          </cell>
          <cell r="AA251">
            <v>97839.297096666691</v>
          </cell>
          <cell r="AB251">
            <v>-19295.807733333331</v>
          </cell>
          <cell r="AD251">
            <v>-43210.977581666659</v>
          </cell>
        </row>
        <row r="252">
          <cell r="C252" t="str">
            <v>Feb</v>
          </cell>
          <cell r="D252">
            <v>56637.016328333331</v>
          </cell>
          <cell r="E252">
            <v>64571.616623333342</v>
          </cell>
          <cell r="F252">
            <v>68315.628051666659</v>
          </cell>
          <cell r="G252">
            <v>41153.566006666668</v>
          </cell>
          <cell r="I252">
            <v>230677.82701000001</v>
          </cell>
          <cell r="O252" t="str">
            <v>Feb</v>
          </cell>
          <cell r="P252">
            <v>108872.30456833332</v>
          </cell>
          <cell r="Q252">
            <v>42487.985388333334</v>
          </cell>
          <cell r="R252">
            <v>-75215.16164333334</v>
          </cell>
          <cell r="S252">
            <v>-7943.4424633333338</v>
          </cell>
          <cell r="T252">
            <v>68201.685849999994</v>
          </cell>
          <cell r="Y252" t="str">
            <v>Feb</v>
          </cell>
          <cell r="Z252">
            <v>-89236.291058333314</v>
          </cell>
          <cell r="AA252">
            <v>68201.685849999994</v>
          </cell>
          <cell r="AB252">
            <v>-22316.922465</v>
          </cell>
          <cell r="AD252">
            <v>-43351.527673333323</v>
          </cell>
        </row>
        <row r="253">
          <cell r="C253" t="str">
            <v>Mar</v>
          </cell>
          <cell r="D253">
            <v>58656.667476666662</v>
          </cell>
          <cell r="E253">
            <v>59040.84837166666</v>
          </cell>
          <cell r="F253">
            <v>85058.357966666677</v>
          </cell>
          <cell r="G253">
            <v>37059.965403333335</v>
          </cell>
          <cell r="I253">
            <v>239815.83921833328</v>
          </cell>
          <cell r="O253" t="str">
            <v>Mar</v>
          </cell>
          <cell r="P253">
            <v>125762.47433833331</v>
          </cell>
          <cell r="Q253">
            <v>34338.802599999995</v>
          </cell>
          <cell r="R253">
            <v>-84411.477709999992</v>
          </cell>
          <cell r="S253">
            <v>-34194.880753333338</v>
          </cell>
          <cell r="T253">
            <v>41494.918475000006</v>
          </cell>
          <cell r="Y253" t="str">
            <v>Mar</v>
          </cell>
          <cell r="Z253">
            <v>-62593.095219999996</v>
          </cell>
          <cell r="AA253">
            <v>41494.918475000006</v>
          </cell>
          <cell r="AB253">
            <v>-25967.200200000003</v>
          </cell>
          <cell r="AD253">
            <v>-47065.376945000004</v>
          </cell>
        </row>
        <row r="254">
          <cell r="C254" t="str">
            <v>Abr</v>
          </cell>
          <cell r="D254">
            <v>62545.59262166667</v>
          </cell>
          <cell r="E254">
            <v>62169.325461666675</v>
          </cell>
          <cell r="F254">
            <v>88496.75539666666</v>
          </cell>
          <cell r="G254">
            <v>32130.182066666664</v>
          </cell>
          <cell r="I254">
            <v>245341.85554666666</v>
          </cell>
          <cell r="O254" t="str">
            <v>Abr</v>
          </cell>
          <cell r="P254">
            <v>117338.25133166664</v>
          </cell>
          <cell r="Q254">
            <v>25211.435103333333</v>
          </cell>
          <cell r="R254">
            <v>-47274.777338333341</v>
          </cell>
          <cell r="S254">
            <v>-12705.555399999999</v>
          </cell>
          <cell r="T254">
            <v>82569.353696666672</v>
          </cell>
          <cell r="Y254" t="str">
            <v>Abr</v>
          </cell>
          <cell r="Z254">
            <v>-81881.771136666663</v>
          </cell>
          <cell r="AA254">
            <v>82569.353696666672</v>
          </cell>
          <cell r="AB254">
            <v>-10027.524211666669</v>
          </cell>
          <cell r="AD254">
            <v>-9339.9416516666624</v>
          </cell>
        </row>
        <row r="255">
          <cell r="C255" t="str">
            <v>May</v>
          </cell>
          <cell r="D255">
            <v>65159.472663333327</v>
          </cell>
          <cell r="E255">
            <v>64569.760058333333</v>
          </cell>
          <cell r="F255">
            <v>93306.480348333323</v>
          </cell>
          <cell r="G255">
            <v>33315.968985</v>
          </cell>
          <cell r="I255">
            <v>256351.68205500001</v>
          </cell>
          <cell r="O255" t="str">
            <v>May</v>
          </cell>
          <cell r="P255">
            <v>108251.53574499999</v>
          </cell>
          <cell r="Q255">
            <v>23994.472409999998</v>
          </cell>
          <cell r="R255">
            <v>-30403.066131666663</v>
          </cell>
          <cell r="S255">
            <v>-22370.669833333333</v>
          </cell>
          <cell r="T255">
            <v>79472.272190000003</v>
          </cell>
          <cell r="Y255" t="str">
            <v>May</v>
          </cell>
          <cell r="Z255">
            <v>-78192.569258333344</v>
          </cell>
          <cell r="AA255">
            <v>79472.272190000003</v>
          </cell>
          <cell r="AB255">
            <v>-5223.3364166666679</v>
          </cell>
          <cell r="AD255">
            <v>-3943.6334849999985</v>
          </cell>
        </row>
        <row r="256">
          <cell r="C256" t="str">
            <v>Jun</v>
          </cell>
          <cell r="D256">
            <v>63612.135671666671</v>
          </cell>
          <cell r="E256">
            <v>66451.889329999991</v>
          </cell>
          <cell r="F256">
            <v>92258.210493333347</v>
          </cell>
          <cell r="G256">
            <v>31022.114653333334</v>
          </cell>
          <cell r="I256">
            <v>253344.35014833335</v>
          </cell>
          <cell r="O256" t="str">
            <v>Jun</v>
          </cell>
          <cell r="P256">
            <v>83137.047623333332</v>
          </cell>
          <cell r="Q256">
            <v>26546.172053333332</v>
          </cell>
          <cell r="R256">
            <v>4112.0160116666666</v>
          </cell>
          <cell r="S256">
            <v>-30253.999240000005</v>
          </cell>
          <cell r="T256">
            <v>83541.236448333337</v>
          </cell>
          <cell r="Y256" t="str">
            <v>Jun</v>
          </cell>
          <cell r="Z256">
            <v>-86862.197183333337</v>
          </cell>
          <cell r="AA256">
            <v>83541.236448333337</v>
          </cell>
          <cell r="AB256">
            <v>23268.030233333335</v>
          </cell>
          <cell r="AD256">
            <v>19947.069498333334</v>
          </cell>
        </row>
        <row r="257">
          <cell r="C257" t="str">
            <v>Jul</v>
          </cell>
          <cell r="D257">
            <v>59362.172193333332</v>
          </cell>
          <cell r="E257">
            <v>65389.821248333341</v>
          </cell>
          <cell r="F257">
            <v>93838.148700000005</v>
          </cell>
          <cell r="G257">
            <v>36153.48298666667</v>
          </cell>
          <cell r="I257">
            <v>254743.62512833334</v>
          </cell>
          <cell r="O257" t="str">
            <v>Jul</v>
          </cell>
          <cell r="P257">
            <v>76260.61198833333</v>
          </cell>
          <cell r="Q257">
            <v>33496.682581666668</v>
          </cell>
          <cell r="R257">
            <v>-824.09997000000033</v>
          </cell>
          <cell r="S257">
            <v>-17223.362268333338</v>
          </cell>
          <cell r="T257">
            <v>91709.832331666665</v>
          </cell>
          <cell r="Y257" t="str">
            <v>Jul</v>
          </cell>
          <cell r="Z257">
            <v>-112290.76488666667</v>
          </cell>
          <cell r="AA257">
            <v>91709.832331666665</v>
          </cell>
          <cell r="AB257">
            <v>16903.020269999997</v>
          </cell>
          <cell r="AD257">
            <v>-3677.9122850000058</v>
          </cell>
        </row>
        <row r="258">
          <cell r="C258" t="str">
            <v>Ago</v>
          </cell>
          <cell r="D258">
            <v>56434.245640000001</v>
          </cell>
          <cell r="E258">
            <v>69540.038354999997</v>
          </cell>
          <cell r="F258">
            <v>101506.33681000001</v>
          </cell>
          <cell r="G258">
            <v>40789.878321666663</v>
          </cell>
          <cell r="I258">
            <v>268270.49912666669</v>
          </cell>
          <cell r="O258" t="str">
            <v>Ago</v>
          </cell>
          <cell r="P258">
            <v>95170.71348166668</v>
          </cell>
          <cell r="Q258">
            <v>34527.308375000001</v>
          </cell>
          <cell r="R258">
            <v>-7191.8696683333328</v>
          </cell>
          <cell r="S258">
            <v>9792.9037749999989</v>
          </cell>
          <cell r="T258">
            <v>132299.05596333335</v>
          </cell>
          <cell r="Y258" t="str">
            <v>Ago</v>
          </cell>
          <cell r="Z258">
            <v>-157826.24514666668</v>
          </cell>
          <cell r="AA258">
            <v>132299.05596333335</v>
          </cell>
          <cell r="AB258">
            <v>7216.666666666667</v>
          </cell>
          <cell r="AD258">
            <v>-18310.522516666668</v>
          </cell>
        </row>
        <row r="259">
          <cell r="C259" t="str">
            <v>Sep</v>
          </cell>
          <cell r="D259">
            <v>52616.053331666662</v>
          </cell>
          <cell r="E259">
            <v>74353.97954</v>
          </cell>
          <cell r="F259">
            <v>102401.84338333334</v>
          </cell>
          <cell r="G259">
            <v>43751.696980000001</v>
          </cell>
          <cell r="I259">
            <v>273123.57323499996</v>
          </cell>
          <cell r="O259" t="str">
            <v>Sep</v>
          </cell>
          <cell r="P259">
            <v>109634.292875</v>
          </cell>
          <cell r="Q259">
            <v>41253.781065000003</v>
          </cell>
          <cell r="R259">
            <v>-43261.611626666665</v>
          </cell>
          <cell r="S259">
            <v>9086.0464300000003</v>
          </cell>
          <cell r="T259">
            <v>116712.50874333334</v>
          </cell>
          <cell r="Y259" t="str">
            <v>Sep</v>
          </cell>
          <cell r="Z259">
            <v>-183936.51437666666</v>
          </cell>
          <cell r="AA259">
            <v>116712.50874333334</v>
          </cell>
          <cell r="AB259">
            <v>7950</v>
          </cell>
          <cell r="AD259">
            <v>-59274.005633333327</v>
          </cell>
        </row>
        <row r="260">
          <cell r="C260" t="str">
            <v>Oct</v>
          </cell>
          <cell r="D260">
            <v>48521.692751666669</v>
          </cell>
          <cell r="E260">
            <v>74668.632556666664</v>
          </cell>
          <cell r="F260">
            <v>108018.04339166667</v>
          </cell>
          <cell r="G260">
            <v>48727.61737166666</v>
          </cell>
          <cell r="I260">
            <v>279935.98607166664</v>
          </cell>
          <cell r="O260" t="str">
            <v>Oct</v>
          </cell>
          <cell r="P260">
            <v>130613.50224166666</v>
          </cell>
          <cell r="Q260">
            <v>49401.140378333337</v>
          </cell>
          <cell r="R260">
            <v>44973.751049999999</v>
          </cell>
          <cell r="S260">
            <v>-61334.373530000004</v>
          </cell>
          <cell r="T260">
            <v>163654.02014000001</v>
          </cell>
          <cell r="Y260" t="str">
            <v>Oct</v>
          </cell>
          <cell r="Z260">
            <v>-194298.62795166668</v>
          </cell>
          <cell r="AA260">
            <v>163654.02014000001</v>
          </cell>
          <cell r="AB260">
            <v>15800</v>
          </cell>
          <cell r="AD260">
            <v>-14844.607811666663</v>
          </cell>
        </row>
        <row r="261">
          <cell r="C261" t="str">
            <v>Nov</v>
          </cell>
          <cell r="D261">
            <v>41630.915591666664</v>
          </cell>
          <cell r="E261">
            <v>73858.784513333332</v>
          </cell>
          <cell r="F261">
            <v>116605.72360999999</v>
          </cell>
          <cell r="G261">
            <v>46793.827778333332</v>
          </cell>
          <cell r="I261">
            <v>278889.25149333332</v>
          </cell>
          <cell r="O261" t="str">
            <v>Nov</v>
          </cell>
          <cell r="P261">
            <v>155722.21115333334</v>
          </cell>
          <cell r="Q261">
            <v>53982.982596666669</v>
          </cell>
          <cell r="R261">
            <v>-40036.119319999991</v>
          </cell>
          <cell r="S261">
            <v>15956.107431666664</v>
          </cell>
          <cell r="T261">
            <v>185625.18186166664</v>
          </cell>
          <cell r="Y261" t="str">
            <v>Nov</v>
          </cell>
          <cell r="Z261">
            <v>-209936.46908666668</v>
          </cell>
          <cell r="AA261">
            <v>185625.18186166664</v>
          </cell>
          <cell r="AB261">
            <v>4083.3333333333335</v>
          </cell>
          <cell r="AD261">
            <v>-20227.953891666668</v>
          </cell>
        </row>
        <row r="262">
          <cell r="C262" t="str">
            <v>Dic</v>
          </cell>
          <cell r="D262">
            <v>44110.979834999998</v>
          </cell>
          <cell r="E262">
            <v>72722.831566666675</v>
          </cell>
          <cell r="F262">
            <v>128095.36996166669</v>
          </cell>
          <cell r="G262">
            <v>45680.598819999992</v>
          </cell>
          <cell r="I262">
            <v>290609.78018333332</v>
          </cell>
          <cell r="O262" t="str">
            <v>Dic</v>
          </cell>
          <cell r="P262">
            <v>219977.88587500001</v>
          </cell>
          <cell r="Q262">
            <v>75161.721594999995</v>
          </cell>
          <cell r="R262">
            <v>-36972.946053333326</v>
          </cell>
          <cell r="S262">
            <v>-1204.3734000000029</v>
          </cell>
          <cell r="T262">
            <v>256962.28801666666</v>
          </cell>
          <cell r="Y262" t="str">
            <v>Dic</v>
          </cell>
          <cell r="Z262">
            <v>-232255.82140666666</v>
          </cell>
          <cell r="AA262">
            <v>256962.28801666666</v>
          </cell>
          <cell r="AB262">
            <v>-22434.696899999999</v>
          </cell>
          <cell r="AD262">
            <v>2271.7697100000078</v>
          </cell>
        </row>
        <row r="263">
          <cell r="B263">
            <v>1995</v>
          </cell>
          <cell r="C263" t="str">
            <v>Ene</v>
          </cell>
          <cell r="D263">
            <v>46594.569128333329</v>
          </cell>
          <cell r="E263">
            <v>74311.091941666658</v>
          </cell>
          <cell r="F263">
            <v>133067.40552333332</v>
          </cell>
          <cell r="G263">
            <v>43075.169231666659</v>
          </cell>
          <cell r="I263">
            <v>297048.23582499998</v>
          </cell>
          <cell r="N263">
            <v>1995</v>
          </cell>
          <cell r="O263" t="str">
            <v>Ene</v>
          </cell>
          <cell r="P263">
            <v>234306.49730999998</v>
          </cell>
          <cell r="Q263">
            <v>75555.823528333334</v>
          </cell>
          <cell r="R263">
            <v>-33940.108138333322</v>
          </cell>
          <cell r="S263">
            <v>15971.469953217116</v>
          </cell>
          <cell r="T263">
            <v>291893.68265321711</v>
          </cell>
          <cell r="X263">
            <v>1995</v>
          </cell>
          <cell r="Y263" t="str">
            <v>Ene</v>
          </cell>
          <cell r="Z263">
            <v>-285668.39259999996</v>
          </cell>
          <cell r="AA263">
            <v>291893.68265321711</v>
          </cell>
          <cell r="AB263">
            <v>-8968.0302333333329</v>
          </cell>
          <cell r="AD263">
            <v>-2742.7401801161955</v>
          </cell>
        </row>
        <row r="264">
          <cell r="C264" t="str">
            <v>Feb</v>
          </cell>
          <cell r="D264">
            <v>45181.811353333331</v>
          </cell>
          <cell r="E264">
            <v>73839.004549999998</v>
          </cell>
          <cell r="F264">
            <v>132141.37830499999</v>
          </cell>
          <cell r="G264">
            <v>43940.734828333334</v>
          </cell>
          <cell r="I264">
            <v>295102.9290366667</v>
          </cell>
          <cell r="O264" t="str">
            <v>Feb</v>
          </cell>
          <cell r="P264">
            <v>232555.84289500001</v>
          </cell>
          <cell r="Q264">
            <v>59980.314923333332</v>
          </cell>
          <cell r="R264">
            <v>-23820.831203333324</v>
          </cell>
          <cell r="S264">
            <v>17687.671036832413</v>
          </cell>
          <cell r="T264">
            <v>286402.99765183241</v>
          </cell>
          <cell r="Y264" t="str">
            <v>Feb</v>
          </cell>
          <cell r="Z264">
            <v>-276374.99854999996</v>
          </cell>
          <cell r="AA264">
            <v>286402.99765183241</v>
          </cell>
          <cell r="AB264">
            <v>8581.9697666666671</v>
          </cell>
          <cell r="AD264">
            <v>18609.968868499087</v>
          </cell>
        </row>
        <row r="265">
          <cell r="C265" t="str">
            <v>Mar</v>
          </cell>
          <cell r="D265">
            <v>43358.896726666666</v>
          </cell>
          <cell r="E265">
            <v>72928.632433333332</v>
          </cell>
          <cell r="F265">
            <v>125852.31578833335</v>
          </cell>
          <cell r="G265">
            <v>53452.733808333323</v>
          </cell>
          <cell r="I265">
            <v>295592.57875666668</v>
          </cell>
          <cell r="O265" t="str">
            <v>Mar</v>
          </cell>
          <cell r="P265">
            <v>206857.66686166663</v>
          </cell>
          <cell r="Q265">
            <v>56729.641383333335</v>
          </cell>
          <cell r="R265">
            <v>27129.266516666674</v>
          </cell>
          <cell r="S265">
            <v>35292.60637873083</v>
          </cell>
          <cell r="T265">
            <v>326009.1811403975</v>
          </cell>
          <cell r="Y265" t="str">
            <v>Mar</v>
          </cell>
          <cell r="Z265">
            <v>-273488.12332166662</v>
          </cell>
          <cell r="AA265">
            <v>326009.1811403975</v>
          </cell>
          <cell r="AB265">
            <v>37231.969766666669</v>
          </cell>
          <cell r="AD265">
            <v>89753.027585397518</v>
          </cell>
        </row>
        <row r="266">
          <cell r="C266" t="str">
            <v>Abr</v>
          </cell>
          <cell r="D266">
            <v>46973.48002333333</v>
          </cell>
          <cell r="E266">
            <v>71373.097086666661</v>
          </cell>
          <cell r="F266">
            <v>120280.56668666667</v>
          </cell>
          <cell r="G266">
            <v>53362.460504999995</v>
          </cell>
          <cell r="I266">
            <v>291989.60430166667</v>
          </cell>
          <cell r="O266" t="str">
            <v>Abr</v>
          </cell>
          <cell r="P266">
            <v>187293.51474166664</v>
          </cell>
          <cell r="Q266">
            <v>63020.656968333329</v>
          </cell>
          <cell r="R266">
            <v>-19732.670474999988</v>
          </cell>
          <cell r="S266">
            <v>109186.36106986465</v>
          </cell>
          <cell r="T266">
            <v>339767.86230486468</v>
          </cell>
          <cell r="Y266" t="str">
            <v>Abr</v>
          </cell>
          <cell r="Z266">
            <v>-267673.15177999996</v>
          </cell>
          <cell r="AA266">
            <v>339767.86230486468</v>
          </cell>
          <cell r="AB266">
            <v>30798.636433333333</v>
          </cell>
          <cell r="AD266">
            <v>102893.346958198</v>
          </cell>
        </row>
        <row r="267">
          <cell r="C267" t="str">
            <v>May</v>
          </cell>
          <cell r="D267">
            <v>43267.739005000003</v>
          </cell>
          <cell r="E267">
            <v>69694.730404999995</v>
          </cell>
          <cell r="F267">
            <v>112962.51532666666</v>
          </cell>
          <cell r="G267">
            <v>61618.130763333327</v>
          </cell>
          <cell r="I267">
            <v>287543.11550000001</v>
          </cell>
          <cell r="O267" t="str">
            <v>May</v>
          </cell>
          <cell r="P267">
            <v>161126.63031666668</v>
          </cell>
          <cell r="Q267">
            <v>59180.470725000014</v>
          </cell>
          <cell r="R267">
            <v>62691.336224999999</v>
          </cell>
          <cell r="S267">
            <v>56784.213961884605</v>
          </cell>
          <cell r="T267">
            <v>339782.65122855123</v>
          </cell>
          <cell r="Y267" t="str">
            <v>May</v>
          </cell>
          <cell r="Z267">
            <v>-258152.11152833331</v>
          </cell>
          <cell r="AA267">
            <v>339782.65122855123</v>
          </cell>
          <cell r="AB267">
            <v>49981.969766666669</v>
          </cell>
          <cell r="AD267">
            <v>131612.5094668846</v>
          </cell>
        </row>
        <row r="268">
          <cell r="C268" t="str">
            <v>Jun</v>
          </cell>
          <cell r="D268">
            <v>39373.834583333337</v>
          </cell>
          <cell r="E268">
            <v>72466.796924999988</v>
          </cell>
          <cell r="F268">
            <v>103030.90849499998</v>
          </cell>
          <cell r="G268">
            <v>70158.668636666654</v>
          </cell>
          <cell r="I268">
            <v>285030.20864000003</v>
          </cell>
          <cell r="O268" t="str">
            <v>Jun</v>
          </cell>
          <cell r="P268">
            <v>102129.52637166665</v>
          </cell>
          <cell r="Q268">
            <v>42999.293538333332</v>
          </cell>
          <cell r="R268">
            <v>47973.24556499999</v>
          </cell>
          <cell r="S268">
            <v>66676.811824319084</v>
          </cell>
          <cell r="T268">
            <v>259778.87729931905</v>
          </cell>
          <cell r="Y268" t="str">
            <v>Jun</v>
          </cell>
          <cell r="Z268">
            <v>-228925.48663333329</v>
          </cell>
          <cell r="AA268">
            <v>259778.87729931905</v>
          </cell>
          <cell r="AB268">
            <v>61116.666666666664</v>
          </cell>
          <cell r="AD268">
            <v>91970.057332652403</v>
          </cell>
        </row>
        <row r="269">
          <cell r="C269" t="str">
            <v>Jul</v>
          </cell>
          <cell r="D269">
            <v>35860.512776666663</v>
          </cell>
          <cell r="E269">
            <v>71895.775574999992</v>
          </cell>
          <cell r="F269">
            <v>99516.816006666675</v>
          </cell>
          <cell r="G269">
            <v>81662.032103333346</v>
          </cell>
          <cell r="I269">
            <v>288935.13646166667</v>
          </cell>
          <cell r="O269" t="str">
            <v>Jul</v>
          </cell>
          <cell r="P269">
            <v>85687.744896666671</v>
          </cell>
          <cell r="Q269">
            <v>53503.768298333336</v>
          </cell>
          <cell r="R269">
            <v>45534.662236666663</v>
          </cell>
          <cell r="S269">
            <v>56806.725030134112</v>
          </cell>
          <cell r="T269">
            <v>241532.90046180077</v>
          </cell>
          <cell r="Y269" t="str">
            <v>Jul</v>
          </cell>
          <cell r="Z269">
            <v>-178703.83728166667</v>
          </cell>
          <cell r="AA269">
            <v>241532.90046180077</v>
          </cell>
          <cell r="AB269">
            <v>35916.666666666664</v>
          </cell>
          <cell r="AD269">
            <v>98745.729846800779</v>
          </cell>
        </row>
        <row r="270">
          <cell r="C270" t="str">
            <v>Ago</v>
          </cell>
          <cell r="D270">
            <v>34223.35472333333</v>
          </cell>
          <cell r="E270">
            <v>68459.423858333335</v>
          </cell>
          <cell r="F270">
            <v>98383.858888333329</v>
          </cell>
          <cell r="G270">
            <v>83508.550133333352</v>
          </cell>
          <cell r="I270">
            <v>284575.18760333332</v>
          </cell>
          <cell r="O270" t="str">
            <v>Ago</v>
          </cell>
          <cell r="P270">
            <v>88404.334628333338</v>
          </cell>
          <cell r="Q270">
            <v>47915.581600000005</v>
          </cell>
          <cell r="R270">
            <v>39572.708684999998</v>
          </cell>
          <cell r="S270">
            <v>38089.487081194202</v>
          </cell>
          <cell r="T270">
            <v>213982.11199452751</v>
          </cell>
          <cell r="Y270" t="str">
            <v>Ago</v>
          </cell>
          <cell r="Z270">
            <v>-179333.90474333335</v>
          </cell>
          <cell r="AA270">
            <v>213982.11199452751</v>
          </cell>
          <cell r="AB270">
            <v>-1633.3333333333333</v>
          </cell>
          <cell r="AD270">
            <v>33014.873917860874</v>
          </cell>
        </row>
        <row r="271">
          <cell r="C271" t="str">
            <v>Sep</v>
          </cell>
          <cell r="D271">
            <v>41529.206971666667</v>
          </cell>
          <cell r="E271">
            <v>67200.332143333333</v>
          </cell>
          <cell r="F271">
            <v>94140.631163333324</v>
          </cell>
          <cell r="G271">
            <v>74380.776320000019</v>
          </cell>
          <cell r="I271">
            <v>277250.94659833336</v>
          </cell>
          <cell r="O271" t="str">
            <v>Sep</v>
          </cell>
          <cell r="P271">
            <v>74997.480360000001</v>
          </cell>
          <cell r="Q271">
            <v>48960.305901666667</v>
          </cell>
          <cell r="R271">
            <v>31071.557433333332</v>
          </cell>
          <cell r="S271">
            <v>34986.697380157733</v>
          </cell>
          <cell r="T271">
            <v>190016.04107515773</v>
          </cell>
          <cell r="Y271" t="str">
            <v>Sep</v>
          </cell>
          <cell r="Z271">
            <v>-169315.86543833333</v>
          </cell>
          <cell r="AA271">
            <v>190016.04107515773</v>
          </cell>
          <cell r="AB271">
            <v>-18850</v>
          </cell>
          <cell r="AD271">
            <v>1850.1756368243903</v>
          </cell>
        </row>
        <row r="272">
          <cell r="C272" t="str">
            <v>Oct</v>
          </cell>
          <cell r="D272">
            <v>34370.955369999996</v>
          </cell>
          <cell r="E272">
            <v>65924.47546833333</v>
          </cell>
          <cell r="F272">
            <v>98272.167576666674</v>
          </cell>
          <cell r="G272">
            <v>78176.266288333354</v>
          </cell>
          <cell r="I272">
            <v>276743.8647033333</v>
          </cell>
          <cell r="O272" t="str">
            <v>Oct</v>
          </cell>
          <cell r="P272">
            <v>80306.610191666667</v>
          </cell>
          <cell r="Q272">
            <v>39362.031298333335</v>
          </cell>
          <cell r="R272">
            <v>29474.856035000001</v>
          </cell>
          <cell r="S272">
            <v>24605.239065106536</v>
          </cell>
          <cell r="T272">
            <v>173748.73659010654</v>
          </cell>
          <cell r="Y272" t="str">
            <v>Oct</v>
          </cell>
          <cell r="Z272">
            <v>-161257.66357</v>
          </cell>
          <cell r="AA272">
            <v>173748.73659010654</v>
          </cell>
          <cell r="AB272">
            <v>-21963.684829999998</v>
          </cell>
          <cell r="AD272">
            <v>-9472.6118098934603</v>
          </cell>
        </row>
        <row r="273">
          <cell r="C273" t="str">
            <v>Nov</v>
          </cell>
          <cell r="D273">
            <v>34110.993686666661</v>
          </cell>
          <cell r="E273">
            <v>63955.253304999998</v>
          </cell>
          <cell r="F273">
            <v>105983.657445</v>
          </cell>
          <cell r="G273">
            <v>79552.376056666675</v>
          </cell>
          <cell r="I273">
            <v>283602.2804933333</v>
          </cell>
          <cell r="O273" t="str">
            <v>Nov</v>
          </cell>
          <cell r="P273">
            <v>69774.446546666659</v>
          </cell>
          <cell r="Q273">
            <v>39388.332619999994</v>
          </cell>
          <cell r="R273">
            <v>39536.161889999996</v>
          </cell>
          <cell r="S273">
            <v>31657.07105446963</v>
          </cell>
          <cell r="T273">
            <v>180356.01211113631</v>
          </cell>
          <cell r="Y273" t="str">
            <v>Nov</v>
          </cell>
          <cell r="Z273">
            <v>-187552.624235</v>
          </cell>
          <cell r="AA273">
            <v>180356.01211113631</v>
          </cell>
          <cell r="AB273">
            <v>-32753.148740000001</v>
          </cell>
          <cell r="AD273">
            <v>-39949.76086386371</v>
          </cell>
        </row>
        <row r="274">
          <cell r="C274" t="str">
            <v>Dic</v>
          </cell>
          <cell r="D274">
            <v>34466.542464999991</v>
          </cell>
          <cell r="E274">
            <v>58722.495736666664</v>
          </cell>
          <cell r="F274">
            <v>107608.40298166667</v>
          </cell>
          <cell r="G274">
            <v>74132.218721666679</v>
          </cell>
          <cell r="I274">
            <v>274929.65990500001</v>
          </cell>
          <cell r="O274" t="str">
            <v>Dic</v>
          </cell>
          <cell r="P274">
            <v>55789.135106666676</v>
          </cell>
          <cell r="Q274">
            <v>35756.202391666673</v>
          </cell>
          <cell r="R274">
            <v>60276.617993333341</v>
          </cell>
          <cell r="S274">
            <v>37119.058885698956</v>
          </cell>
          <cell r="T274">
            <v>188941.01437736562</v>
          </cell>
          <cell r="Y274" t="str">
            <v>Dic</v>
          </cell>
          <cell r="Z274">
            <v>-166615.58149333336</v>
          </cell>
          <cell r="AA274">
            <v>188941.01437736562</v>
          </cell>
          <cell r="AB274">
            <v>-60625.274566666667</v>
          </cell>
          <cell r="AD274">
            <v>-38299.841682634382</v>
          </cell>
        </row>
        <row r="275">
          <cell r="B275">
            <v>1996</v>
          </cell>
          <cell r="C275" t="str">
            <v>Ene</v>
          </cell>
          <cell r="D275">
            <v>34844.573451666663</v>
          </cell>
          <cell r="E275">
            <v>56989.373513333325</v>
          </cell>
          <cell r="F275">
            <v>108423.53987500002</v>
          </cell>
          <cell r="G275">
            <v>61141.686106666668</v>
          </cell>
          <cell r="I275">
            <v>261399.17294666669</v>
          </cell>
          <cell r="N275">
            <v>1996</v>
          </cell>
          <cell r="O275" t="str">
            <v>Ene</v>
          </cell>
          <cell r="P275">
            <v>41580.874805000007</v>
          </cell>
          <cell r="Q275">
            <v>25556.522741666664</v>
          </cell>
          <cell r="R275">
            <v>62006.226469999994</v>
          </cell>
          <cell r="S275">
            <v>38384.639720000123</v>
          </cell>
          <cell r="T275">
            <v>167528.26373666679</v>
          </cell>
          <cell r="X275">
            <v>1996</v>
          </cell>
          <cell r="Y275" t="str">
            <v>Ene</v>
          </cell>
          <cell r="Z275">
            <v>-176939.54973</v>
          </cell>
          <cell r="AA275">
            <v>167528.26373666679</v>
          </cell>
          <cell r="AB275">
            <v>-53921.339238333334</v>
          </cell>
          <cell r="AD275">
            <v>-63332.625231666541</v>
          </cell>
        </row>
        <row r="276">
          <cell r="C276" t="str">
            <v>Feb</v>
          </cell>
          <cell r="D276">
            <v>34689.694721666659</v>
          </cell>
          <cell r="E276">
            <v>54168.777054999991</v>
          </cell>
          <cell r="F276">
            <v>108454.95617999999</v>
          </cell>
          <cell r="G276">
            <v>56312.797366666673</v>
          </cell>
          <cell r="I276">
            <v>253626.22532333332</v>
          </cell>
          <cell r="O276" t="str">
            <v>Feb</v>
          </cell>
          <cell r="P276">
            <v>-48.03182500000063</v>
          </cell>
          <cell r="Q276">
            <v>51119.598476666666</v>
          </cell>
          <cell r="R276">
            <v>65942.91998666666</v>
          </cell>
          <cell r="S276">
            <v>67761.811563658077</v>
          </cell>
          <cell r="T276">
            <v>184776.29820199139</v>
          </cell>
          <cell r="Y276" t="str">
            <v>Feb</v>
          </cell>
          <cell r="Z276">
            <v>-196460.44842</v>
          </cell>
          <cell r="AA276">
            <v>184776.29820199139</v>
          </cell>
          <cell r="AB276">
            <v>-33339.118364999995</v>
          </cell>
          <cell r="AD276">
            <v>-45023.268583008583</v>
          </cell>
        </row>
        <row r="277">
          <cell r="C277" t="str">
            <v>Mar</v>
          </cell>
          <cell r="D277">
            <v>25116.311400000002</v>
          </cell>
          <cell r="E277">
            <v>49235.61065000001</v>
          </cell>
          <cell r="F277">
            <v>112280.41220166667</v>
          </cell>
          <cell r="G277">
            <v>51199.889945000003</v>
          </cell>
          <cell r="I277">
            <v>237832.22419666665</v>
          </cell>
          <cell r="O277" t="str">
            <v>Mar</v>
          </cell>
          <cell r="P277">
            <v>-8279.223123333335</v>
          </cell>
          <cell r="Q277">
            <v>66670.061649999989</v>
          </cell>
          <cell r="R277">
            <v>74114.32153666667</v>
          </cell>
          <cell r="S277">
            <v>80380.823656129476</v>
          </cell>
          <cell r="T277">
            <v>212885.98371946279</v>
          </cell>
          <cell r="Y277" t="str">
            <v>Mar</v>
          </cell>
          <cell r="Z277">
            <v>-231923.74480999997</v>
          </cell>
          <cell r="AA277">
            <v>212885.98371946279</v>
          </cell>
          <cell r="AB277">
            <v>-47404.351296666668</v>
          </cell>
          <cell r="AD277">
            <v>-66442.112387203859</v>
          </cell>
        </row>
        <row r="278">
          <cell r="C278" t="str">
            <v>Abr</v>
          </cell>
          <cell r="D278">
            <v>24456.871618333334</v>
          </cell>
          <cell r="E278">
            <v>48182.325985000003</v>
          </cell>
          <cell r="F278">
            <v>112608.25864166667</v>
          </cell>
          <cell r="G278">
            <v>49144.719568333334</v>
          </cell>
          <cell r="I278">
            <v>234392.17581333336</v>
          </cell>
          <cell r="O278" t="str">
            <v>Abr</v>
          </cell>
          <cell r="P278">
            <v>-9376.2494366666633</v>
          </cell>
          <cell r="Q278">
            <v>68098.178189999991</v>
          </cell>
          <cell r="R278">
            <v>65628.423061666675</v>
          </cell>
          <cell r="S278">
            <v>95914.958443380179</v>
          </cell>
          <cell r="T278">
            <v>220265.31025838014</v>
          </cell>
          <cell r="Y278" t="str">
            <v>Abr</v>
          </cell>
          <cell r="Z278">
            <v>-239127.27791833333</v>
          </cell>
          <cell r="AA278">
            <v>220265.31025838014</v>
          </cell>
          <cell r="AB278">
            <v>-56330.334265000005</v>
          </cell>
          <cell r="AD278">
            <v>-75192.301924953179</v>
          </cell>
        </row>
        <row r="279">
          <cell r="C279" t="str">
            <v>May</v>
          </cell>
          <cell r="D279">
            <v>25409.942503333335</v>
          </cell>
          <cell r="E279">
            <v>48965.060149999998</v>
          </cell>
          <cell r="F279">
            <v>120986.30055666667</v>
          </cell>
          <cell r="G279">
            <v>43391.449593333331</v>
          </cell>
          <cell r="I279">
            <v>238752.75280333334</v>
          </cell>
          <cell r="O279" t="str">
            <v>May</v>
          </cell>
          <cell r="P279">
            <v>-6516.4327283333332</v>
          </cell>
          <cell r="Q279">
            <v>84074.385720000006</v>
          </cell>
          <cell r="R279">
            <v>64039.480255000009</v>
          </cell>
          <cell r="S279">
            <v>71207.32573699714</v>
          </cell>
          <cell r="T279">
            <v>212804.75898366378</v>
          </cell>
          <cell r="Y279" t="str">
            <v>May</v>
          </cell>
          <cell r="Z279">
            <v>-218726.87067833333</v>
          </cell>
          <cell r="AA279">
            <v>212804.75898366378</v>
          </cell>
          <cell r="AB279">
            <v>-53417.156603333337</v>
          </cell>
          <cell r="AD279">
            <v>-59339.268298002862</v>
          </cell>
        </row>
        <row r="280">
          <cell r="C280" t="str">
            <v>Jun</v>
          </cell>
          <cell r="D280">
            <v>25136.471313333339</v>
          </cell>
          <cell r="E280">
            <v>47501.978901666669</v>
          </cell>
          <cell r="F280">
            <v>129055.03243166667</v>
          </cell>
          <cell r="G280">
            <v>40511.880411666665</v>
          </cell>
          <cell r="I280">
            <v>242205.36305833329</v>
          </cell>
          <cell r="O280" t="str">
            <v>Jun</v>
          </cell>
          <cell r="P280">
            <v>9991.4435833333337</v>
          </cell>
          <cell r="Q280">
            <v>81443.784386666666</v>
          </cell>
          <cell r="R280">
            <v>72516.173655000006</v>
          </cell>
          <cell r="S280">
            <v>71272.696914999993</v>
          </cell>
          <cell r="T280">
            <v>235224.09854000001</v>
          </cell>
          <cell r="Y280" t="str">
            <v>Jun</v>
          </cell>
          <cell r="Z280">
            <v>-278416.22840000002</v>
          </cell>
          <cell r="AA280">
            <v>235224.09854000001</v>
          </cell>
          <cell r="AB280">
            <v>-17349.807978333334</v>
          </cell>
          <cell r="AD280">
            <v>-60541.937838333331</v>
          </cell>
        </row>
        <row r="281">
          <cell r="C281" t="str">
            <v>Jul</v>
          </cell>
          <cell r="D281">
            <v>24691.592408333334</v>
          </cell>
          <cell r="E281">
            <v>48005.579523333327</v>
          </cell>
          <cell r="F281">
            <v>140738.67572999999</v>
          </cell>
          <cell r="G281">
            <v>47684.274143333336</v>
          </cell>
          <cell r="I281">
            <v>261120.121805</v>
          </cell>
          <cell r="O281" t="str">
            <v>Jul</v>
          </cell>
          <cell r="P281">
            <v>38233.271061666666</v>
          </cell>
          <cell r="Q281">
            <v>82935.366916666666</v>
          </cell>
          <cell r="R281">
            <v>74129.990276666664</v>
          </cell>
          <cell r="S281">
            <v>87541.816590000002</v>
          </cell>
          <cell r="T281">
            <v>282840.44484499999</v>
          </cell>
          <cell r="Y281" t="str">
            <v>Jul</v>
          </cell>
          <cell r="Z281">
            <v>-305273.28091166663</v>
          </cell>
          <cell r="AA281">
            <v>282840.44484499999</v>
          </cell>
          <cell r="AB281">
            <v>759.55288833333418</v>
          </cell>
          <cell r="AD281">
            <v>-21673.283178333339</v>
          </cell>
        </row>
        <row r="282">
          <cell r="C282" t="str">
            <v>Ago</v>
          </cell>
          <cell r="D282">
            <v>23093.343966666667</v>
          </cell>
          <cell r="E282">
            <v>49924.149059999996</v>
          </cell>
          <cell r="F282">
            <v>150495.51800166667</v>
          </cell>
          <cell r="G282">
            <v>49335.295606666659</v>
          </cell>
          <cell r="I282">
            <v>272848.30663499999</v>
          </cell>
          <cell r="O282" t="str">
            <v>Ago</v>
          </cell>
          <cell r="P282">
            <v>59464.168658333336</v>
          </cell>
          <cell r="Q282">
            <v>148111.950105</v>
          </cell>
          <cell r="R282">
            <v>75443.203680000006</v>
          </cell>
          <cell r="S282">
            <v>42542.372248333333</v>
          </cell>
          <cell r="T282">
            <v>325561.69469166663</v>
          </cell>
          <cell r="Y282" t="str">
            <v>Ago</v>
          </cell>
          <cell r="Z282">
            <v>-319500.03387999994</v>
          </cell>
          <cell r="AA282">
            <v>325561.69469166663</v>
          </cell>
          <cell r="AB282">
            <v>1812.5937750000023</v>
          </cell>
          <cell r="AD282">
            <v>7874.2545866666669</v>
          </cell>
        </row>
        <row r="283">
          <cell r="C283" t="str">
            <v>Sep</v>
          </cell>
          <cell r="D283">
            <v>21453.520793333333</v>
          </cell>
          <cell r="E283">
            <v>49983.616286666664</v>
          </cell>
          <cell r="F283">
            <v>154268.32320166667</v>
          </cell>
          <cell r="G283">
            <v>54880.221976666675</v>
          </cell>
          <cell r="I283">
            <v>280585.68225833337</v>
          </cell>
          <cell r="O283" t="str">
            <v>Sep</v>
          </cell>
          <cell r="P283">
            <v>100615.12422499999</v>
          </cell>
          <cell r="Q283">
            <v>133593.17721666666</v>
          </cell>
          <cell r="R283">
            <v>72425.332181666672</v>
          </cell>
          <cell r="S283">
            <v>55896.621465000011</v>
          </cell>
          <cell r="T283">
            <v>362530.25508833333</v>
          </cell>
          <cell r="Y283" t="str">
            <v>Sep</v>
          </cell>
          <cell r="Z283">
            <v>-336415.74398000003</v>
          </cell>
          <cell r="AA283">
            <v>362530.25508833333</v>
          </cell>
          <cell r="AB283">
            <v>1916.8814033333347</v>
          </cell>
          <cell r="AD283">
            <v>28031.392511666665</v>
          </cell>
        </row>
        <row r="284">
          <cell r="C284" t="str">
            <v>Oct</v>
          </cell>
          <cell r="D284">
            <v>19924.915714999999</v>
          </cell>
          <cell r="E284">
            <v>50936.281976666673</v>
          </cell>
          <cell r="F284">
            <v>169803.56778000001</v>
          </cell>
          <cell r="G284">
            <v>55315.211055</v>
          </cell>
          <cell r="I284">
            <v>295979.97652666672</v>
          </cell>
          <cell r="O284" t="str">
            <v>Oct</v>
          </cell>
          <cell r="P284">
            <v>132076.69024666667</v>
          </cell>
          <cell r="Q284">
            <v>144445.68600833334</v>
          </cell>
          <cell r="R284">
            <v>74036.618805000006</v>
          </cell>
          <cell r="S284">
            <v>61105.214890000003</v>
          </cell>
          <cell r="T284">
            <v>411664.20994999999</v>
          </cell>
          <cell r="Y284" t="str">
            <v>Oct</v>
          </cell>
          <cell r="Z284">
            <v>-372547.33006499993</v>
          </cell>
          <cell r="AA284">
            <v>411664.20994999999</v>
          </cell>
          <cell r="AB284">
            <v>17145.089113333332</v>
          </cell>
          <cell r="AD284">
            <v>56261.968998333345</v>
          </cell>
        </row>
        <row r="285">
          <cell r="C285" t="str">
            <v>Nov</v>
          </cell>
          <cell r="D285">
            <v>17286.553488333335</v>
          </cell>
          <cell r="E285">
            <v>55994.625650000002</v>
          </cell>
          <cell r="F285">
            <v>164378.24958</v>
          </cell>
          <cell r="G285">
            <v>53602.809803333337</v>
          </cell>
          <cell r="I285">
            <v>291262.23852166667</v>
          </cell>
          <cell r="O285" t="str">
            <v>Nov</v>
          </cell>
          <cell r="P285">
            <v>160341.35396333333</v>
          </cell>
          <cell r="Q285">
            <v>143936.53824999998</v>
          </cell>
          <cell r="R285">
            <v>65307.85599833334</v>
          </cell>
          <cell r="S285">
            <v>69868.09497333334</v>
          </cell>
          <cell r="T285">
            <v>439453.84318499995</v>
          </cell>
          <cell r="Y285" t="str">
            <v>Nov</v>
          </cell>
          <cell r="Z285">
            <v>-388523.99101</v>
          </cell>
          <cell r="AA285">
            <v>439453.84318499995</v>
          </cell>
          <cell r="AB285">
            <v>24858.700655000004</v>
          </cell>
          <cell r="AD285">
            <v>75788.552830000001</v>
          </cell>
        </row>
        <row r="286">
          <cell r="C286" t="str">
            <v>Dic</v>
          </cell>
          <cell r="D286">
            <v>17164.574243333333</v>
          </cell>
          <cell r="E286">
            <v>59259.661918333331</v>
          </cell>
          <cell r="F286">
            <v>160915.71916999997</v>
          </cell>
          <cell r="G286">
            <v>57028.318348333327</v>
          </cell>
          <cell r="I286">
            <v>294368.27368000004</v>
          </cell>
          <cell r="O286" t="str">
            <v>Dic</v>
          </cell>
          <cell r="P286">
            <v>322578.78442833334</v>
          </cell>
          <cell r="Q286">
            <v>194082.96588499998</v>
          </cell>
          <cell r="R286">
            <v>78251.965351666673</v>
          </cell>
          <cell r="S286">
            <v>98399.398513333334</v>
          </cell>
          <cell r="T286">
            <v>693313.11417833332</v>
          </cell>
          <cell r="Y286" t="str">
            <v>Dic</v>
          </cell>
          <cell r="Z286">
            <v>-386494.05327000003</v>
          </cell>
          <cell r="AA286">
            <v>693313.11417833332</v>
          </cell>
          <cell r="AB286">
            <v>15748.736275000001</v>
          </cell>
          <cell r="AD286">
            <v>322567.79718333337</v>
          </cell>
        </row>
        <row r="287">
          <cell r="B287" t="str">
            <v>1997 (p)</v>
          </cell>
          <cell r="C287" t="str">
            <v>Ene</v>
          </cell>
          <cell r="D287">
            <v>17369.346501666667</v>
          </cell>
          <cell r="E287">
            <v>59366.101961666667</v>
          </cell>
          <cell r="F287">
            <v>160314.88017499997</v>
          </cell>
          <cell r="G287">
            <v>51591.897044999998</v>
          </cell>
          <cell r="I287">
            <v>288642.22568333329</v>
          </cell>
          <cell r="N287" t="str">
            <v>1997 (p)</v>
          </cell>
          <cell r="O287" t="str">
            <v>Ene</v>
          </cell>
          <cell r="P287">
            <v>333060.40964166663</v>
          </cell>
          <cell r="Q287">
            <v>192514.9504</v>
          </cell>
          <cell r="R287">
            <v>72881.32551166667</v>
          </cell>
          <cell r="S287">
            <v>96914.935355000009</v>
          </cell>
          <cell r="T287">
            <v>695371.62090833334</v>
          </cell>
          <cell r="X287" t="str">
            <v>1997 (p)</v>
          </cell>
          <cell r="Y287" t="str">
            <v>Ene</v>
          </cell>
          <cell r="Z287">
            <v>-382320.53570166667</v>
          </cell>
          <cell r="AA287">
            <v>695371.62090833334</v>
          </cell>
          <cell r="AB287">
            <v>-12815.343706666667</v>
          </cell>
          <cell r="AD287">
            <v>300235.7415</v>
          </cell>
        </row>
        <row r="288">
          <cell r="C288" t="str">
            <v>Feb</v>
          </cell>
          <cell r="D288">
            <v>19126.598385000001</v>
          </cell>
          <cell r="E288">
            <v>58608.376793333337</v>
          </cell>
          <cell r="F288">
            <v>160824.33943166665</v>
          </cell>
          <cell r="G288">
            <v>52222.233586666669</v>
          </cell>
          <cell r="I288">
            <v>290781.5481966667</v>
          </cell>
          <cell r="O288" t="str">
            <v>Feb</v>
          </cell>
          <cell r="P288">
            <v>334953.85218833335</v>
          </cell>
          <cell r="Q288">
            <v>137797.08755333332</v>
          </cell>
          <cell r="R288">
            <v>80091.859766666676</v>
          </cell>
          <cell r="S288">
            <v>150305.42429166666</v>
          </cell>
          <cell r="T288">
            <v>703148.22379999992</v>
          </cell>
          <cell r="Y288" t="str">
            <v>Feb</v>
          </cell>
          <cell r="Z288">
            <v>-396276.964095</v>
          </cell>
          <cell r="AA288">
            <v>703148.22379999992</v>
          </cell>
          <cell r="AB288">
            <v>-13848.536771666666</v>
          </cell>
          <cell r="AD288">
            <v>293022.72293333337</v>
          </cell>
        </row>
        <row r="289">
          <cell r="C289" t="str">
            <v>Mar</v>
          </cell>
          <cell r="D289">
            <v>20773.558845</v>
          </cell>
          <cell r="E289">
            <v>58822.166751666664</v>
          </cell>
          <cell r="F289">
            <v>166136.49071833334</v>
          </cell>
          <cell r="G289">
            <v>50736.144975000003</v>
          </cell>
          <cell r="I289">
            <v>296468.36128999997</v>
          </cell>
          <cell r="O289" t="str">
            <v>Mar</v>
          </cell>
          <cell r="P289">
            <v>329336.58408166666</v>
          </cell>
          <cell r="Q289">
            <v>149837.39120666668</v>
          </cell>
          <cell r="R289">
            <v>73828.850710000013</v>
          </cell>
          <cell r="S289">
            <v>155191.60296333334</v>
          </cell>
          <cell r="T289">
            <v>708194.42896166665</v>
          </cell>
          <cell r="Y289" t="str">
            <v>Mar</v>
          </cell>
          <cell r="Z289">
            <v>-387915.61631666665</v>
          </cell>
          <cell r="AA289">
            <v>708194.42896166665</v>
          </cell>
          <cell r="AB289">
            <v>-12695.542545000002</v>
          </cell>
          <cell r="AD289">
            <v>307583.27010000002</v>
          </cell>
        </row>
        <row r="290">
          <cell r="C290" t="str">
            <v>Abr</v>
          </cell>
          <cell r="D290">
            <v>22397.140455000001</v>
          </cell>
          <cell r="E290">
            <v>59327.781360000001</v>
          </cell>
          <cell r="F290">
            <v>167915.64908</v>
          </cell>
          <cell r="G290">
            <v>46586.381123333333</v>
          </cell>
          <cell r="I290">
            <v>296226.95201833331</v>
          </cell>
          <cell r="O290" t="str">
            <v>Abr</v>
          </cell>
          <cell r="P290">
            <v>320233.27594333334</v>
          </cell>
          <cell r="Q290">
            <v>155148.80483000001</v>
          </cell>
          <cell r="R290">
            <v>68160.643733333331</v>
          </cell>
          <cell r="S290">
            <v>153032.23968333335</v>
          </cell>
          <cell r="T290">
            <v>696574.96418999997</v>
          </cell>
          <cell r="Y290" t="str">
            <v>Abr</v>
          </cell>
          <cell r="Z290">
            <v>-383196.30323833338</v>
          </cell>
          <cell r="AA290">
            <v>696574.96418999997</v>
          </cell>
          <cell r="AB290">
            <v>-20586.358793333337</v>
          </cell>
          <cell r="AD290">
            <v>292792.3021583333</v>
          </cell>
        </row>
        <row r="291">
          <cell r="C291" t="str">
            <v>May</v>
          </cell>
          <cell r="D291">
            <v>23992.724683333334</v>
          </cell>
          <cell r="E291">
            <v>53154.152848333331</v>
          </cell>
          <cell r="F291">
            <v>170506.55379000001</v>
          </cell>
          <cell r="G291">
            <v>48679.98324833333</v>
          </cell>
          <cell r="I291">
            <v>296333.41457000002</v>
          </cell>
          <cell r="O291" t="str">
            <v>May</v>
          </cell>
          <cell r="P291">
            <v>327639.76962166664</v>
          </cell>
          <cell r="Q291">
            <v>150650.03337666669</v>
          </cell>
          <cell r="R291">
            <v>67206.146701666672</v>
          </cell>
          <cell r="S291">
            <v>144523.19886833333</v>
          </cell>
          <cell r="T291">
            <v>690019.14856833336</v>
          </cell>
          <cell r="Y291" t="str">
            <v>May</v>
          </cell>
          <cell r="Z291">
            <v>-376380.47557666665</v>
          </cell>
          <cell r="AA291">
            <v>690019.14856833336</v>
          </cell>
          <cell r="AB291">
            <v>-6617.8703166666646</v>
          </cell>
          <cell r="AD291">
            <v>307020.80267499998</v>
          </cell>
        </row>
        <row r="292">
          <cell r="C292" t="str">
            <v>Jun</v>
          </cell>
          <cell r="D292">
            <v>23726.924110000004</v>
          </cell>
          <cell r="E292">
            <v>49902.066115000001</v>
          </cell>
          <cell r="F292">
            <v>170935.71842166668</v>
          </cell>
          <cell r="G292">
            <v>55071.430151666667</v>
          </cell>
          <cell r="I292">
            <v>299636.1387983333</v>
          </cell>
          <cell r="O292" t="str">
            <v>Jun</v>
          </cell>
          <cell r="P292">
            <v>165271.41659833334</v>
          </cell>
          <cell r="Q292">
            <v>99983.112240000002</v>
          </cell>
          <cell r="R292">
            <v>39966.641853333342</v>
          </cell>
          <cell r="S292">
            <v>121503.44558833334</v>
          </cell>
          <cell r="T292">
            <v>426724.61628000002</v>
          </cell>
          <cell r="Y292" t="str">
            <v>Jun</v>
          </cell>
          <cell r="Z292">
            <v>-358267.9515266667</v>
          </cell>
          <cell r="AA292">
            <v>426724.61628000002</v>
          </cell>
          <cell r="AB292">
            <v>-6034.7962766666678</v>
          </cell>
          <cell r="AD292">
            <v>62421.868476666663</v>
          </cell>
        </row>
        <row r="293">
          <cell r="C293" t="str">
            <v>Jul</v>
          </cell>
          <cell r="D293">
            <v>22902.092268333334</v>
          </cell>
          <cell r="E293">
            <v>49629.36243666667</v>
          </cell>
          <cell r="F293">
            <v>165974.272195</v>
          </cell>
          <cell r="G293">
            <v>62920.324698333337</v>
          </cell>
          <cell r="I293">
            <v>301426.05159833335</v>
          </cell>
          <cell r="O293" t="str">
            <v>Jul</v>
          </cell>
          <cell r="P293">
            <v>151680.86584833334</v>
          </cell>
          <cell r="Q293">
            <v>134002.79079333335</v>
          </cell>
          <cell r="R293">
            <v>48866.928504999996</v>
          </cell>
          <cell r="S293">
            <v>79155.266216666685</v>
          </cell>
          <cell r="T293">
            <v>413705.85136333335</v>
          </cell>
          <cell r="Y293" t="str">
            <v>Jul</v>
          </cell>
          <cell r="Z293">
            <v>-339834.17495499999</v>
          </cell>
          <cell r="AA293">
            <v>413705.85136333335</v>
          </cell>
          <cell r="AB293">
            <v>269.0528633333318</v>
          </cell>
          <cell r="AD293">
            <v>74140.729271666656</v>
          </cell>
        </row>
        <row r="294">
          <cell r="C294" t="str">
            <v>Ago</v>
          </cell>
          <cell r="D294">
            <v>20227.370053333336</v>
          </cell>
          <cell r="E294">
            <v>47306.238040000004</v>
          </cell>
          <cell r="F294">
            <v>161951.02626833334</v>
          </cell>
          <cell r="G294">
            <v>66893.276741666661</v>
          </cell>
          <cell r="I294">
            <v>296377.91110333335</v>
          </cell>
          <cell r="O294" t="str">
            <v>Ago</v>
          </cell>
          <cell r="P294">
            <v>145883.95694</v>
          </cell>
          <cell r="Q294">
            <v>121141.81925</v>
          </cell>
          <cell r="R294">
            <v>51924.316109999992</v>
          </cell>
          <cell r="S294">
            <v>68809.873433333341</v>
          </cell>
          <cell r="T294">
            <v>387759.96573333332</v>
          </cell>
          <cell r="Y294" t="str">
            <v>Ago</v>
          </cell>
          <cell r="Z294">
            <v>-317339.53729666671</v>
          </cell>
          <cell r="AA294">
            <v>387759.96573333332</v>
          </cell>
          <cell r="AB294">
            <v>7016.5843533333318</v>
          </cell>
          <cell r="AD294">
            <v>77437.012789999993</v>
          </cell>
        </row>
        <row r="295">
          <cell r="C295" t="str">
            <v>Sep</v>
          </cell>
          <cell r="D295">
            <v>18550.502285000002</v>
          </cell>
          <cell r="E295">
            <v>47941.43856166667</v>
          </cell>
          <cell r="F295">
            <v>159928.43777833332</v>
          </cell>
          <cell r="G295">
            <v>71423.814020000005</v>
          </cell>
          <cell r="I295">
            <v>297844.192645</v>
          </cell>
          <cell r="O295" t="str">
            <v>Sep</v>
          </cell>
          <cell r="P295">
            <v>105797.48316333332</v>
          </cell>
          <cell r="Q295">
            <v>138990.01371999999</v>
          </cell>
          <cell r="R295">
            <v>52230.167576666667</v>
          </cell>
          <cell r="S295">
            <v>49875.718701666665</v>
          </cell>
          <cell r="T295">
            <v>346893.38316166663</v>
          </cell>
          <cell r="Y295" t="str">
            <v>Sep</v>
          </cell>
          <cell r="Z295">
            <v>-318974.59270666668</v>
          </cell>
          <cell r="AA295">
            <v>346893.38316166663</v>
          </cell>
          <cell r="AB295">
            <v>20248.522761666663</v>
          </cell>
          <cell r="AD295">
            <v>48167.313216666669</v>
          </cell>
        </row>
        <row r="296">
          <cell r="C296" t="str">
            <v>Oct</v>
          </cell>
          <cell r="D296">
            <v>16511.814085000002</v>
          </cell>
          <cell r="E296">
            <v>47090.560006666667</v>
          </cell>
          <cell r="F296">
            <v>152016.46364999999</v>
          </cell>
          <cell r="G296">
            <v>85547.143486666668</v>
          </cell>
          <cell r="I296">
            <v>301165.98122833332</v>
          </cell>
          <cell r="O296" t="str">
            <v>Oct</v>
          </cell>
          <cell r="P296">
            <v>74079.891043333322</v>
          </cell>
          <cell r="Q296">
            <v>140351.34542166666</v>
          </cell>
          <cell r="R296">
            <v>49603.796254999994</v>
          </cell>
          <cell r="S296">
            <v>53173.302055</v>
          </cell>
          <cell r="T296">
            <v>317208.33477499994</v>
          </cell>
          <cell r="Y296" t="str">
            <v>Oct</v>
          </cell>
          <cell r="Z296">
            <v>-326612.73442000005</v>
          </cell>
          <cell r="AA296">
            <v>317208.33477499994</v>
          </cell>
          <cell r="AB296">
            <v>36435.970708333334</v>
          </cell>
          <cell r="AD296">
            <v>27031.571063333336</v>
          </cell>
        </row>
        <row r="297">
          <cell r="C297" t="str">
            <v>Nov</v>
          </cell>
          <cell r="D297">
            <v>14083.895173333332</v>
          </cell>
          <cell r="E297">
            <v>50431.027683333326</v>
          </cell>
          <cell r="F297">
            <v>146066.92381666665</v>
          </cell>
          <cell r="G297">
            <v>87725.272511666655</v>
          </cell>
          <cell r="I297">
            <v>298307.11918499996</v>
          </cell>
          <cell r="O297" t="str">
            <v>Nov</v>
          </cell>
          <cell r="P297">
            <v>76592.644866666655</v>
          </cell>
          <cell r="Q297">
            <v>134262.57835833333</v>
          </cell>
          <cell r="R297">
            <v>52913.757290000001</v>
          </cell>
          <cell r="S297">
            <v>47581.509146666671</v>
          </cell>
          <cell r="T297">
            <v>311350.48966166668</v>
          </cell>
          <cell r="Y297" t="str">
            <v>Nov</v>
          </cell>
          <cell r="Z297">
            <v>-354172.24361666664</v>
          </cell>
          <cell r="AA297">
            <v>311350.48966166668</v>
          </cell>
          <cell r="AB297">
            <v>3787.6293799999985</v>
          </cell>
          <cell r="AD297">
            <v>-39034.124574999994</v>
          </cell>
        </row>
        <row r="298">
          <cell r="C298" t="str">
            <v>Dic*</v>
          </cell>
          <cell r="D298">
            <v>12661.622193333335</v>
          </cell>
          <cell r="E298">
            <v>51042.46510666667</v>
          </cell>
          <cell r="F298">
            <v>152316.88772833333</v>
          </cell>
          <cell r="G298">
            <v>86404.530006666668</v>
          </cell>
          <cell r="I298">
            <v>302425.50503499998</v>
          </cell>
          <cell r="O298" t="str">
            <v>Dic*</v>
          </cell>
          <cell r="P298">
            <v>109627.10902333334</v>
          </cell>
          <cell r="Q298">
            <v>145464.92456499999</v>
          </cell>
          <cell r="R298">
            <v>12224.204194999998</v>
          </cell>
          <cell r="S298">
            <v>92070.670924999999</v>
          </cell>
          <cell r="T298">
            <v>359386.90870833333</v>
          </cell>
          <cell r="Y298" t="str">
            <v>Dic*</v>
          </cell>
          <cell r="Z298">
            <v>-426885.95498666662</v>
          </cell>
          <cell r="AA298">
            <v>359386.90870833333</v>
          </cell>
          <cell r="AB298">
            <v>2528.6365883333347</v>
          </cell>
          <cell r="AD298">
            <v>-64970.409689999979</v>
          </cell>
        </row>
        <row r="299">
          <cell r="B299" t="str">
            <v>1998 (p)</v>
          </cell>
          <cell r="C299" t="str">
            <v>Ene</v>
          </cell>
          <cell r="D299">
            <v>11635.035040000001</v>
          </cell>
          <cell r="E299">
            <v>48884.957375000005</v>
          </cell>
          <cell r="F299">
            <v>150960.65745499998</v>
          </cell>
          <cell r="G299">
            <v>84973.905726666664</v>
          </cell>
          <cell r="I299">
            <v>296454.55726333329</v>
          </cell>
          <cell r="N299" t="str">
            <v>1998 (p)</v>
          </cell>
          <cell r="O299" t="str">
            <v>Ene</v>
          </cell>
          <cell r="P299">
            <v>85993.975580000013</v>
          </cell>
          <cell r="Q299">
            <v>119741.036265</v>
          </cell>
          <cell r="R299">
            <v>7051.870286666669</v>
          </cell>
          <cell r="S299">
            <v>120194.51575833332</v>
          </cell>
          <cell r="T299">
            <v>332981.39955666667</v>
          </cell>
          <cell r="X299" t="str">
            <v>1998 (p)</v>
          </cell>
          <cell r="Y299" t="str">
            <v>Ene</v>
          </cell>
          <cell r="Z299">
            <v>-440945.73099499993</v>
          </cell>
          <cell r="AA299">
            <v>332981.39955666667</v>
          </cell>
          <cell r="AB299">
            <v>19229.094568333334</v>
          </cell>
          <cell r="AD299">
            <v>-88735.238536666657</v>
          </cell>
        </row>
        <row r="300">
          <cell r="C300" t="str">
            <v>Feb</v>
          </cell>
          <cell r="D300">
            <v>11370.110316666667</v>
          </cell>
          <cell r="E300">
            <v>48647.964881666667</v>
          </cell>
          <cell r="F300">
            <v>156322.48554333334</v>
          </cell>
          <cell r="G300">
            <v>85517.627186666665</v>
          </cell>
          <cell r="I300">
            <v>301858.18792833335</v>
          </cell>
          <cell r="O300" t="str">
            <v>Feb</v>
          </cell>
          <cell r="P300">
            <v>53627.458561666666</v>
          </cell>
          <cell r="Q300">
            <v>103791.73435166669</v>
          </cell>
          <cell r="R300">
            <v>6392.4012433333337</v>
          </cell>
          <cell r="S300">
            <v>132911.373605</v>
          </cell>
          <cell r="T300">
            <v>296722.9694283334</v>
          </cell>
          <cell r="Y300" t="str">
            <v>Feb</v>
          </cell>
          <cell r="Z300">
            <v>-464582.8047866667</v>
          </cell>
          <cell r="AA300">
            <v>296722.9694283334</v>
          </cell>
          <cell r="AB300">
            <v>15020.512716666664</v>
          </cell>
          <cell r="AD300">
            <v>-152839.32430833331</v>
          </cell>
        </row>
        <row r="301">
          <cell r="C301" t="str">
            <v>Mar</v>
          </cell>
          <cell r="D301">
            <v>10836.815116666667</v>
          </cell>
          <cell r="E301">
            <v>46672.511701666663</v>
          </cell>
          <cell r="F301">
            <v>163167.79158000002</v>
          </cell>
          <cell r="G301">
            <v>82952.419665000009</v>
          </cell>
          <cell r="I301">
            <v>303629.53806333331</v>
          </cell>
          <cell r="O301" t="str">
            <v>Mar</v>
          </cell>
          <cell r="P301">
            <v>60560.697099999998</v>
          </cell>
          <cell r="Q301">
            <v>117853.39985833333</v>
          </cell>
          <cell r="R301">
            <v>17806.435840000002</v>
          </cell>
          <cell r="S301">
            <v>122718.38507333334</v>
          </cell>
          <cell r="T301">
            <v>318938.91787166672</v>
          </cell>
          <cell r="Y301" t="str">
            <v>Mar</v>
          </cell>
          <cell r="Z301">
            <v>-460160.96223499998</v>
          </cell>
          <cell r="AA301">
            <v>318938.91787166672</v>
          </cell>
          <cell r="AB301">
            <v>-5412.0196149999983</v>
          </cell>
          <cell r="AD301">
            <v>-146634.06397833332</v>
          </cell>
        </row>
        <row r="302">
          <cell r="C302" t="str">
            <v>Abr</v>
          </cell>
          <cell r="D302">
            <v>10786.891241666666</v>
          </cell>
          <cell r="E302">
            <v>41536.503214999997</v>
          </cell>
          <cell r="F302">
            <v>157863.55776166669</v>
          </cell>
          <cell r="G302">
            <v>70044.134846666668</v>
          </cell>
          <cell r="I302">
            <v>280231.08706500003</v>
          </cell>
          <cell r="O302" t="str">
            <v>Abr</v>
          </cell>
          <cell r="P302">
            <v>79755.169193333335</v>
          </cell>
          <cell r="Q302">
            <v>94977.78544833335</v>
          </cell>
          <cell r="R302">
            <v>-886.37505333333195</v>
          </cell>
          <cell r="S302">
            <v>163006.40040666668</v>
          </cell>
          <cell r="T302">
            <v>336852.979995</v>
          </cell>
          <cell r="Y302" t="str">
            <v>Abr</v>
          </cell>
          <cell r="Z302">
            <v>-454998.85496333329</v>
          </cell>
          <cell r="AA302">
            <v>336852.979995</v>
          </cell>
          <cell r="AB302">
            <v>-11787.962891666664</v>
          </cell>
          <cell r="AD302">
            <v>-129933.83785999999</v>
          </cell>
        </row>
        <row r="303">
          <cell r="C303" t="str">
            <v>May</v>
          </cell>
          <cell r="D303">
            <v>11187.256149999999</v>
          </cell>
          <cell r="E303">
            <v>37926.058666666671</v>
          </cell>
          <cell r="F303">
            <v>160834.43891999999</v>
          </cell>
          <cell r="G303">
            <v>67977.921728333327</v>
          </cell>
          <cell r="I303">
            <v>277925.67546500004</v>
          </cell>
          <cell r="O303" t="str">
            <v>May</v>
          </cell>
          <cell r="P303">
            <v>24158.69617166667</v>
          </cell>
          <cell r="Q303">
            <v>101016.40049500001</v>
          </cell>
          <cell r="R303">
            <v>-3122.7004283333317</v>
          </cell>
          <cell r="S303">
            <v>181698.77492833335</v>
          </cell>
          <cell r="T303">
            <v>303751.17116666667</v>
          </cell>
          <cell r="Y303" t="str">
            <v>May</v>
          </cell>
          <cell r="Z303">
            <v>-443974.34957166668</v>
          </cell>
          <cell r="AA303">
            <v>303751.17116666667</v>
          </cell>
          <cell r="AB303">
            <v>2064.8146666666676</v>
          </cell>
          <cell r="AD303">
            <v>-138158.36540499999</v>
          </cell>
        </row>
        <row r="304">
          <cell r="C304" t="str">
            <v>Jun</v>
          </cell>
          <cell r="D304">
            <v>10922.199999999999</v>
          </cell>
          <cell r="E304">
            <v>36713.548333333332</v>
          </cell>
          <cell r="F304">
            <v>168370.55166666667</v>
          </cell>
          <cell r="G304">
            <v>66595.33666666667</v>
          </cell>
          <cell r="I304">
            <v>282601.63666666666</v>
          </cell>
          <cell r="O304" t="str">
            <v>Jun</v>
          </cell>
          <cell r="P304">
            <v>10781.35</v>
          </cell>
          <cell r="Q304">
            <v>91236.411666666667</v>
          </cell>
          <cell r="R304">
            <v>37654.691666666673</v>
          </cell>
          <cell r="S304">
            <v>85749.04833333334</v>
          </cell>
          <cell r="T304">
            <v>225421.50166666668</v>
          </cell>
          <cell r="Y304" t="str">
            <v>Jun</v>
          </cell>
          <cell r="Z304">
            <v>-370658.36000000004</v>
          </cell>
          <cell r="AA304">
            <v>225421.50166666668</v>
          </cell>
          <cell r="AB304">
            <v>4098.3183333333336</v>
          </cell>
          <cell r="AD304">
            <v>-141138.54166666666</v>
          </cell>
        </row>
        <row r="305">
          <cell r="C305" t="str">
            <v>Jul</v>
          </cell>
          <cell r="D305">
            <v>11414.711666666668</v>
          </cell>
          <cell r="E305">
            <v>37754.783333333333</v>
          </cell>
          <cell r="F305">
            <v>173647.77333333335</v>
          </cell>
          <cell r="G305">
            <v>68118.434999999998</v>
          </cell>
          <cell r="I305">
            <v>290935.7</v>
          </cell>
          <cell r="O305" t="str">
            <v>Jul</v>
          </cell>
          <cell r="P305">
            <v>33361.33833333334</v>
          </cell>
          <cell r="Q305">
            <v>85889.298333333325</v>
          </cell>
          <cell r="R305">
            <v>38055.65833333334</v>
          </cell>
          <cell r="S305">
            <v>107533.54</v>
          </cell>
          <cell r="T305">
            <v>264839.83333333331</v>
          </cell>
          <cell r="Y305" t="str">
            <v>Jul</v>
          </cell>
          <cell r="Z305">
            <v>-372395.5083333333</v>
          </cell>
          <cell r="AA305">
            <v>264839.83333333331</v>
          </cell>
          <cell r="AB305">
            <v>-7932.3966666666665</v>
          </cell>
          <cell r="AD305">
            <v>-115488.07333333332</v>
          </cell>
        </row>
        <row r="306">
          <cell r="C306" t="str">
            <v>Ago</v>
          </cell>
          <cell r="D306">
            <v>12084.974999999999</v>
          </cell>
          <cell r="E306">
            <v>37741.526666666665</v>
          </cell>
          <cell r="F306">
            <v>172000.45500000002</v>
          </cell>
          <cell r="G306">
            <v>64151.266666666663</v>
          </cell>
          <cell r="I306">
            <v>285978.22166666668</v>
          </cell>
          <cell r="O306" t="str">
            <v>Ago</v>
          </cell>
          <cell r="P306">
            <v>63183.216666666667</v>
          </cell>
          <cell r="Q306">
            <v>110420.60166666667</v>
          </cell>
          <cell r="R306">
            <v>41357.538333333338</v>
          </cell>
          <cell r="S306">
            <v>72696.740000000005</v>
          </cell>
          <cell r="T306">
            <v>287658.09499999997</v>
          </cell>
          <cell r="Y306" t="str">
            <v>Ago</v>
          </cell>
          <cell r="Z306">
            <v>-369629.66166666668</v>
          </cell>
          <cell r="AA306">
            <v>287658.09499999997</v>
          </cell>
          <cell r="AB306">
            <v>6261.4249999999993</v>
          </cell>
          <cell r="AD306">
            <v>-75710.143333333326</v>
          </cell>
        </row>
        <row r="307">
          <cell r="C307" t="str">
            <v>Sep</v>
          </cell>
          <cell r="D307">
            <v>12581.208333333334</v>
          </cell>
          <cell r="E307">
            <v>37849.644999999997</v>
          </cell>
          <cell r="F307">
            <v>165452.62166666667</v>
          </cell>
          <cell r="G307">
            <v>69822.964999999997</v>
          </cell>
          <cell r="I307">
            <v>285706.4383333333</v>
          </cell>
          <cell r="O307" t="str">
            <v>Sep</v>
          </cell>
          <cell r="P307">
            <v>78523.143333333326</v>
          </cell>
          <cell r="Q307">
            <v>54628.528333333328</v>
          </cell>
          <cell r="R307">
            <v>40205.508333333331</v>
          </cell>
          <cell r="S307">
            <v>87043.83666666667</v>
          </cell>
          <cell r="T307">
            <v>260401.01833333334</v>
          </cell>
          <cell r="Y307" t="str">
            <v>Sep</v>
          </cell>
          <cell r="Z307">
            <v>-399708.37166666664</v>
          </cell>
          <cell r="AA307">
            <v>260401.01833333334</v>
          </cell>
          <cell r="AB307">
            <v>35872.776666666665</v>
          </cell>
          <cell r="AD307">
            <v>-103434.58</v>
          </cell>
        </row>
        <row r="308">
          <cell r="C308" t="str">
            <v>Oct</v>
          </cell>
          <cell r="D308">
            <v>13786.938333333334</v>
          </cell>
          <cell r="E308">
            <v>42328.396666666667</v>
          </cell>
          <cell r="F308">
            <v>179949.67833333334</v>
          </cell>
          <cell r="G308">
            <v>85799.471666666665</v>
          </cell>
          <cell r="I308">
            <v>321864.48500000004</v>
          </cell>
          <cell r="O308" t="str">
            <v>Oct</v>
          </cell>
          <cell r="P308">
            <v>41884.78666666666</v>
          </cell>
          <cell r="Q308">
            <v>101163.35166666667</v>
          </cell>
          <cell r="R308">
            <v>60131.393333333333</v>
          </cell>
          <cell r="S308">
            <v>22272.62833333333</v>
          </cell>
          <cell r="T308">
            <v>225452.16</v>
          </cell>
          <cell r="Y308" t="str">
            <v>Oct</v>
          </cell>
          <cell r="Z308">
            <v>-370867.87166666664</v>
          </cell>
          <cell r="AA308">
            <v>225452.16</v>
          </cell>
          <cell r="AB308">
            <v>32732.05666666666</v>
          </cell>
          <cell r="AD308">
            <v>-112683.65833333333</v>
          </cell>
        </row>
        <row r="309">
          <cell r="C309" t="str">
            <v>Nov</v>
          </cell>
          <cell r="D309">
            <v>15956.17</v>
          </cell>
          <cell r="E309">
            <v>42565.829999999994</v>
          </cell>
          <cell r="F309">
            <v>186235.3483333333</v>
          </cell>
          <cell r="G309">
            <v>91191.938333333339</v>
          </cell>
          <cell r="I309">
            <v>335949.28666666668</v>
          </cell>
          <cell r="O309" t="str">
            <v>Nov</v>
          </cell>
          <cell r="P309">
            <v>71384.639999999999</v>
          </cell>
          <cell r="Q309">
            <v>93063.611666666649</v>
          </cell>
          <cell r="R309">
            <v>62303.426666666666</v>
          </cell>
          <cell r="S309">
            <v>19731.321666666663</v>
          </cell>
          <cell r="T309">
            <v>246483.00166666662</v>
          </cell>
          <cell r="Y309" t="str">
            <v>Nov</v>
          </cell>
          <cell r="Z309">
            <v>-340881.92333333334</v>
          </cell>
          <cell r="AA309">
            <v>246483.00166666662</v>
          </cell>
          <cell r="AB309">
            <v>14032.571666666661</v>
          </cell>
          <cell r="AD309">
            <v>-80366.353333333347</v>
          </cell>
        </row>
        <row r="310">
          <cell r="C310" t="str">
            <v>Dic*</v>
          </cell>
          <cell r="D310">
            <v>17355.821666666667</v>
          </cell>
          <cell r="E310">
            <v>46005.666666666664</v>
          </cell>
          <cell r="F310">
            <v>184797.86666666667</v>
          </cell>
          <cell r="G310">
            <v>88873.948333333319</v>
          </cell>
          <cell r="I310">
            <v>337033.30333333334</v>
          </cell>
          <cell r="O310" t="str">
            <v>Dic*</v>
          </cell>
          <cell r="P310">
            <v>58849.183333333327</v>
          </cell>
          <cell r="Q310">
            <v>131119.24</v>
          </cell>
          <cell r="R310">
            <v>51486.036666666674</v>
          </cell>
          <cell r="S310">
            <v>21724.983333333337</v>
          </cell>
          <cell r="T310">
            <v>263179.44666666666</v>
          </cell>
          <cell r="Y310" t="str">
            <v>Dic*</v>
          </cell>
          <cell r="Z310">
            <v>-341065.42499999999</v>
          </cell>
          <cell r="AA310">
            <v>263179.44666666666</v>
          </cell>
          <cell r="AB310">
            <v>22816.131666666664</v>
          </cell>
          <cell r="AD310">
            <v>-55069.850000000006</v>
          </cell>
        </row>
      </sheetData>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row>
        <row r="3">
          <cell r="H3" t="str">
            <v>Cumple Parcialmente</v>
          </cell>
        </row>
        <row r="4">
          <cell r="H4" t="str">
            <v>No Cumple</v>
          </cell>
        </row>
      </sheetData>
      <sheetData sheetId="13"/>
      <sheetData sheetId="1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Hoja2"/>
      <sheetName val="TABLA"/>
      <sheetName val="Base de Diseño"/>
      <sheetName val="DISEÑO"/>
      <sheetName val="RESUMEN"/>
      <sheetName val="PTO COL OCC CRA 4"/>
      <sheetName val="PTO COL OCC CRA 7"/>
      <sheetName val="PTO COL CENTRAL"/>
      <sheetName val="PTO COL NORTE"/>
      <sheetName val="PTO INTERCEPTOR"/>
      <sheetName val="PTO REDES SECUNDARIAS"/>
      <sheetName val="PTO REDES AGUAS LLUVIAS"/>
      <sheetName val="PTO TOTAL"/>
      <sheetName val="Programa Mantenimiento"/>
    </sheetNames>
    <sheetDataSet>
      <sheetData sheetId="0"/>
      <sheetData sheetId="1"/>
      <sheetData sheetId="2"/>
      <sheetData sheetId="3" refreshError="1">
        <row r="5">
          <cell r="Y5">
            <v>2</v>
          </cell>
          <cell r="Z5" t="str">
            <v>NO OBSERVADO</v>
          </cell>
          <cell r="AA5">
            <v>0</v>
          </cell>
          <cell r="AC5" t="str">
            <v>NO OBSERVADO</v>
          </cell>
        </row>
        <row r="6">
          <cell r="Y6">
            <v>4</v>
          </cell>
          <cell r="Z6" t="str">
            <v>BUENO</v>
          </cell>
          <cell r="AA6">
            <v>0</v>
          </cell>
          <cell r="AC6" t="str">
            <v>BUENO</v>
          </cell>
        </row>
        <row r="7">
          <cell r="Y7">
            <v>6</v>
          </cell>
          <cell r="Z7" t="str">
            <v>BUENO</v>
          </cell>
          <cell r="AA7">
            <v>0</v>
          </cell>
          <cell r="AC7" t="str">
            <v>BUENO</v>
          </cell>
        </row>
        <row r="8">
          <cell r="Y8">
            <v>8</v>
          </cell>
          <cell r="Z8" t="str">
            <v>BUENO</v>
          </cell>
          <cell r="AA8">
            <v>0</v>
          </cell>
          <cell r="AC8" t="str">
            <v>BUENO</v>
          </cell>
        </row>
        <row r="9">
          <cell r="Y9">
            <v>10</v>
          </cell>
          <cell r="Z9" t="str">
            <v>BUENO</v>
          </cell>
          <cell r="AA9">
            <v>0</v>
          </cell>
          <cell r="AB9" t="str">
            <v>SEDIMENTADA</v>
          </cell>
          <cell r="AC9" t="str">
            <v>BUENO</v>
          </cell>
        </row>
        <row r="10">
          <cell r="Y10">
            <v>12</v>
          </cell>
          <cell r="Z10" t="str">
            <v>BUENO</v>
          </cell>
          <cell r="AA10">
            <v>0</v>
          </cell>
          <cell r="AB10" t="str">
            <v>SEDIMENTADA</v>
          </cell>
          <cell r="AC10" t="str">
            <v>BUENO</v>
          </cell>
        </row>
        <row r="11">
          <cell r="Y11">
            <v>13</v>
          </cell>
          <cell r="Z11" t="str">
            <v>BUENO</v>
          </cell>
          <cell r="AA11">
            <v>0</v>
          </cell>
          <cell r="AB11" t="str">
            <v>SEDIMENTADA</v>
          </cell>
          <cell r="AC11" t="str">
            <v>BUENO</v>
          </cell>
        </row>
        <row r="12">
          <cell r="Y12">
            <v>14</v>
          </cell>
          <cell r="Z12" t="str">
            <v>NO OBSERVADO</v>
          </cell>
          <cell r="AA12">
            <v>0</v>
          </cell>
          <cell r="AB12" t="str">
            <v>SEDIMENTADA</v>
          </cell>
          <cell r="AC12" t="str">
            <v>BUENO</v>
          </cell>
        </row>
        <row r="13">
          <cell r="Y13">
            <v>15</v>
          </cell>
          <cell r="Z13" t="str">
            <v>MALO</v>
          </cell>
          <cell r="AA13">
            <v>0</v>
          </cell>
          <cell r="AB13" t="str">
            <v>SEDIMENTADA</v>
          </cell>
          <cell r="AC13" t="str">
            <v>BUENO</v>
          </cell>
        </row>
        <row r="14">
          <cell r="Y14">
            <v>16</v>
          </cell>
          <cell r="Z14" t="str">
            <v>NO OBSERVADO</v>
          </cell>
          <cell r="AA14">
            <v>0</v>
          </cell>
          <cell r="AB14" t="str">
            <v>SEDIMENTADA</v>
          </cell>
          <cell r="AC14" t="str">
            <v>BUENO</v>
          </cell>
        </row>
        <row r="15">
          <cell r="Y15">
            <v>18</v>
          </cell>
          <cell r="Z15" t="str">
            <v>BUENO</v>
          </cell>
          <cell r="AA15">
            <v>1</v>
          </cell>
          <cell r="AC15" t="str">
            <v>BUENO</v>
          </cell>
        </row>
        <row r="16">
          <cell r="Y16">
            <v>22</v>
          </cell>
          <cell r="Z16" t="str">
            <v>BUENO</v>
          </cell>
          <cell r="AA16">
            <v>1</v>
          </cell>
          <cell r="AC16" t="str">
            <v>BUENO</v>
          </cell>
        </row>
        <row r="17">
          <cell r="Y17">
            <v>24</v>
          </cell>
          <cell r="Z17" t="str">
            <v>MALO</v>
          </cell>
          <cell r="AA17">
            <v>1</v>
          </cell>
          <cell r="AB17" t="str">
            <v>SEDIMENTADA</v>
          </cell>
          <cell r="AC17" t="str">
            <v>NO TIENE</v>
          </cell>
        </row>
        <row r="18">
          <cell r="Y18">
            <v>26</v>
          </cell>
          <cell r="Z18" t="str">
            <v>NO OBSERVADO</v>
          </cell>
          <cell r="AA18">
            <v>0</v>
          </cell>
          <cell r="AC18" t="str">
            <v>BUENO</v>
          </cell>
        </row>
        <row r="19">
          <cell r="Y19">
            <v>28</v>
          </cell>
          <cell r="Z19" t="str">
            <v>BUENO</v>
          </cell>
          <cell r="AA19">
            <v>2</v>
          </cell>
          <cell r="AB19" t="str">
            <v>SEDIMENTADA</v>
          </cell>
          <cell r="AC19" t="str">
            <v>BUENO</v>
          </cell>
        </row>
        <row r="20">
          <cell r="Y20">
            <v>30</v>
          </cell>
          <cell r="Z20" t="str">
            <v>NO TIENE</v>
          </cell>
          <cell r="AA20">
            <v>2</v>
          </cell>
          <cell r="AC20" t="str">
            <v>BUENO</v>
          </cell>
        </row>
        <row r="21">
          <cell r="Y21">
            <v>32</v>
          </cell>
          <cell r="Z21" t="str">
            <v>MALO</v>
          </cell>
          <cell r="AA21">
            <v>2</v>
          </cell>
          <cell r="AC21" t="str">
            <v>BUENO</v>
          </cell>
        </row>
        <row r="22">
          <cell r="Y22">
            <v>34</v>
          </cell>
          <cell r="Z22" t="str">
            <v>BUENO</v>
          </cell>
          <cell r="AA22">
            <v>1</v>
          </cell>
          <cell r="AC22" t="str">
            <v>NO TIENE</v>
          </cell>
        </row>
        <row r="23">
          <cell r="Y23">
            <v>36</v>
          </cell>
          <cell r="Z23" t="str">
            <v>NO OBSERVADO</v>
          </cell>
          <cell r="AA23">
            <v>2</v>
          </cell>
          <cell r="AB23" t="str">
            <v>SEDIMENTADA</v>
          </cell>
          <cell r="AC23" t="str">
            <v>BUENO</v>
          </cell>
        </row>
        <row r="24">
          <cell r="Y24">
            <v>38</v>
          </cell>
          <cell r="Z24" t="str">
            <v>MALO</v>
          </cell>
          <cell r="AA24">
            <v>1</v>
          </cell>
          <cell r="AB24" t="str">
            <v>SEDIMENTADA</v>
          </cell>
          <cell r="AC24" t="str">
            <v>BUENO</v>
          </cell>
        </row>
        <row r="25">
          <cell r="Y25">
            <v>40</v>
          </cell>
          <cell r="Z25" t="str">
            <v>NO TIENE</v>
          </cell>
          <cell r="AA25">
            <v>1</v>
          </cell>
          <cell r="AB25" t="str">
            <v>SEDIMENTADA</v>
          </cell>
          <cell r="AC25" t="str">
            <v>BUENO</v>
          </cell>
        </row>
        <row r="26">
          <cell r="Y26">
            <v>44</v>
          </cell>
          <cell r="Z26" t="str">
            <v>BUENO</v>
          </cell>
          <cell r="AA26">
            <v>1</v>
          </cell>
          <cell r="AB26" t="str">
            <v>SEDIMENTADA</v>
          </cell>
          <cell r="AC26" t="str">
            <v>BUENO</v>
          </cell>
        </row>
        <row r="27">
          <cell r="Y27">
            <v>46</v>
          </cell>
          <cell r="Z27" t="str">
            <v>MALO</v>
          </cell>
          <cell r="AA27">
            <v>1</v>
          </cell>
          <cell r="AC27" t="str">
            <v>BUENO</v>
          </cell>
        </row>
        <row r="28">
          <cell r="Y28">
            <v>48</v>
          </cell>
          <cell r="Z28" t="str">
            <v>BUENO</v>
          </cell>
          <cell r="AA28">
            <v>0</v>
          </cell>
          <cell r="AC28" t="str">
            <v>BUENO</v>
          </cell>
        </row>
        <row r="29">
          <cell r="Y29">
            <v>50</v>
          </cell>
          <cell r="Z29" t="str">
            <v>NO OBSERVADO</v>
          </cell>
          <cell r="AA29">
            <v>2</v>
          </cell>
          <cell r="AB29" t="str">
            <v>SEDIMENTADA</v>
          </cell>
          <cell r="AC29" t="str">
            <v>BUENO</v>
          </cell>
        </row>
        <row r="30">
          <cell r="Y30">
            <v>52</v>
          </cell>
          <cell r="Z30" t="str">
            <v>NO TIENE</v>
          </cell>
          <cell r="AA30">
            <v>0</v>
          </cell>
          <cell r="AB30" t="str">
            <v>SEDIMENTADA</v>
          </cell>
          <cell r="AC30" t="str">
            <v>BUENO</v>
          </cell>
        </row>
        <row r="31">
          <cell r="Y31">
            <v>54</v>
          </cell>
          <cell r="Z31" t="str">
            <v>BUENO</v>
          </cell>
          <cell r="AA31">
            <v>2</v>
          </cell>
          <cell r="AB31" t="str">
            <v>SEDIMENTADA</v>
          </cell>
          <cell r="AC31" t="str">
            <v>BUENO</v>
          </cell>
        </row>
        <row r="32">
          <cell r="Y32">
            <v>56</v>
          </cell>
          <cell r="Z32" t="str">
            <v>NO OBSERVADO</v>
          </cell>
          <cell r="AA32">
            <v>3</v>
          </cell>
          <cell r="AB32" t="str">
            <v>SEDIMENTADA</v>
          </cell>
          <cell r="AC32" t="str">
            <v>BUENO</v>
          </cell>
        </row>
        <row r="33">
          <cell r="Y33">
            <v>58</v>
          </cell>
          <cell r="Z33" t="str">
            <v>NO OBSERVADO</v>
          </cell>
          <cell r="AA33">
            <v>8</v>
          </cell>
          <cell r="AB33" t="str">
            <v>SEDIMENTADA</v>
          </cell>
          <cell r="AC33" t="str">
            <v>BUENO</v>
          </cell>
        </row>
        <row r="34">
          <cell r="Y34">
            <v>60</v>
          </cell>
          <cell r="Z34" t="str">
            <v>NO OBSERVADO</v>
          </cell>
          <cell r="AA34">
            <v>4</v>
          </cell>
          <cell r="AB34" t="str">
            <v>SEDIMENTADA</v>
          </cell>
          <cell r="AC34" t="str">
            <v>BUENO</v>
          </cell>
        </row>
        <row r="35">
          <cell r="Y35">
            <v>62</v>
          </cell>
          <cell r="Z35" t="str">
            <v>NO OBSERVADO</v>
          </cell>
          <cell r="AA35">
            <v>3</v>
          </cell>
          <cell r="AB35" t="str">
            <v>SEDIMENTADA</v>
          </cell>
          <cell r="AC35" t="str">
            <v>BUENO</v>
          </cell>
        </row>
        <row r="36">
          <cell r="Y36">
            <v>64</v>
          </cell>
          <cell r="Z36" t="str">
            <v>NO OBSERVADO</v>
          </cell>
          <cell r="AA36">
            <v>0</v>
          </cell>
          <cell r="AB36" t="str">
            <v>SEDIMENTADA</v>
          </cell>
          <cell r="AC36" t="str">
            <v>NO TIENE</v>
          </cell>
        </row>
        <row r="37">
          <cell r="Y37">
            <v>66</v>
          </cell>
          <cell r="Z37" t="str">
            <v>NO OBSERVADO</v>
          </cell>
          <cell r="AA37">
            <v>5</v>
          </cell>
          <cell r="AB37" t="str">
            <v>SEDIMENTADA</v>
          </cell>
          <cell r="AC37" t="str">
            <v>BUENO</v>
          </cell>
        </row>
        <row r="38">
          <cell r="Y38">
            <v>68</v>
          </cell>
          <cell r="Z38" t="str">
            <v>NO OBSERVADO</v>
          </cell>
          <cell r="AA38">
            <v>4</v>
          </cell>
          <cell r="AB38" t="str">
            <v>SEDIMENTADA</v>
          </cell>
          <cell r="AC38" t="str">
            <v>NO TIENE</v>
          </cell>
        </row>
        <row r="39">
          <cell r="Y39">
            <v>72</v>
          </cell>
          <cell r="Z39" t="str">
            <v>NO OBSERVADO</v>
          </cell>
          <cell r="AA39">
            <v>4</v>
          </cell>
          <cell r="AB39" t="str">
            <v>SEDIMENTADA</v>
          </cell>
          <cell r="AC39" t="str">
            <v>BUENO</v>
          </cell>
        </row>
        <row r="40">
          <cell r="Y40">
            <v>73</v>
          </cell>
          <cell r="Z40" t="str">
            <v>BUENO</v>
          </cell>
          <cell r="AA40">
            <v>2</v>
          </cell>
          <cell r="AB40" t="str">
            <v>SEDIMENTADA</v>
          </cell>
          <cell r="AC40" t="str">
            <v>BUENO</v>
          </cell>
        </row>
        <row r="41">
          <cell r="Y41">
            <v>74</v>
          </cell>
          <cell r="Z41" t="str">
            <v>BUENO</v>
          </cell>
          <cell r="AA41">
            <v>3</v>
          </cell>
          <cell r="AB41" t="str">
            <v>SEDIMENTADA</v>
          </cell>
          <cell r="AC41" t="str">
            <v>BUENO</v>
          </cell>
        </row>
        <row r="42">
          <cell r="Y42" t="str">
            <v>78A</v>
          </cell>
          <cell r="Z42" t="str">
            <v>NO OBSERVADO</v>
          </cell>
          <cell r="AA42">
            <v>4</v>
          </cell>
          <cell r="AB42" t="str">
            <v>SEDIMENTADA</v>
          </cell>
          <cell r="AC42" t="str">
            <v>BUENO</v>
          </cell>
        </row>
        <row r="43">
          <cell r="Y43">
            <v>79</v>
          </cell>
          <cell r="Z43" t="str">
            <v>BUENO</v>
          </cell>
          <cell r="AA43">
            <v>1</v>
          </cell>
          <cell r="AC43" t="str">
            <v>BUENO</v>
          </cell>
        </row>
        <row r="44">
          <cell r="Y44" t="str">
            <v>80AL</v>
          </cell>
          <cell r="Z44" t="str">
            <v>BUENO</v>
          </cell>
          <cell r="AA44">
            <v>1</v>
          </cell>
          <cell r="AC44" t="str">
            <v>BUENO</v>
          </cell>
        </row>
        <row r="45">
          <cell r="Y45">
            <v>82</v>
          </cell>
          <cell r="Z45" t="str">
            <v>NO OBSERVADO</v>
          </cell>
          <cell r="AA45">
            <v>0</v>
          </cell>
          <cell r="AB45" t="str">
            <v>SEDIMENTADA</v>
          </cell>
          <cell r="AC45" t="str">
            <v>BUENO</v>
          </cell>
        </row>
        <row r="46">
          <cell r="Y46" t="str">
            <v>82A</v>
          </cell>
          <cell r="Z46" t="str">
            <v>BUENO</v>
          </cell>
          <cell r="AA46">
            <v>6</v>
          </cell>
          <cell r="AC46" t="str">
            <v>BUENO</v>
          </cell>
        </row>
        <row r="47">
          <cell r="Y47">
            <v>86</v>
          </cell>
          <cell r="Z47" t="str">
            <v>NO OBSERVADO</v>
          </cell>
          <cell r="AA47">
            <v>5</v>
          </cell>
          <cell r="AB47" t="str">
            <v>SEDIMENTADA</v>
          </cell>
          <cell r="AC47" t="str">
            <v>BUENO</v>
          </cell>
        </row>
        <row r="48">
          <cell r="Y48">
            <v>88</v>
          </cell>
          <cell r="Z48" t="str">
            <v>NO OBSERVADO</v>
          </cell>
          <cell r="AA48">
            <v>6</v>
          </cell>
          <cell r="AB48" t="str">
            <v>SEDIMENTADA</v>
          </cell>
          <cell r="AC48" t="str">
            <v>BUENO</v>
          </cell>
        </row>
        <row r="49">
          <cell r="Y49">
            <v>90</v>
          </cell>
          <cell r="Z49" t="str">
            <v>NO OBSERVADO</v>
          </cell>
          <cell r="AA49">
            <v>5</v>
          </cell>
          <cell r="AB49" t="str">
            <v>SEDIMENTADA</v>
          </cell>
          <cell r="AC49" t="str">
            <v>BUENO</v>
          </cell>
        </row>
        <row r="50">
          <cell r="Y50">
            <v>91</v>
          </cell>
          <cell r="Z50" t="str">
            <v>NO OBSERVADO</v>
          </cell>
          <cell r="AA50">
            <v>3</v>
          </cell>
          <cell r="AB50" t="str">
            <v>SEDIMENTADA</v>
          </cell>
          <cell r="AC50" t="str">
            <v>BUENO</v>
          </cell>
        </row>
        <row r="51">
          <cell r="Y51">
            <v>92</v>
          </cell>
          <cell r="Z51" t="str">
            <v>NO OBSERVADO</v>
          </cell>
          <cell r="AA51">
            <v>4</v>
          </cell>
          <cell r="AB51" t="str">
            <v>SEDIMENTADA</v>
          </cell>
          <cell r="AC51" t="str">
            <v>BUENO</v>
          </cell>
        </row>
        <row r="52">
          <cell r="Y52">
            <v>94</v>
          </cell>
          <cell r="Z52" t="str">
            <v>NO OBSERVADO</v>
          </cell>
          <cell r="AA52">
            <v>2</v>
          </cell>
          <cell r="AB52" t="str">
            <v>SEDIMENTADA</v>
          </cell>
          <cell r="AC52" t="str">
            <v>BUENO</v>
          </cell>
        </row>
        <row r="53">
          <cell r="Y53">
            <v>96</v>
          </cell>
          <cell r="Z53" t="str">
            <v>NO OBSERVADO</v>
          </cell>
          <cell r="AA53">
            <v>3</v>
          </cell>
          <cell r="AB53" t="str">
            <v>SEDIMENTADA</v>
          </cell>
          <cell r="AC53" t="str">
            <v>BUENO</v>
          </cell>
        </row>
        <row r="54">
          <cell r="Y54" t="str">
            <v>96A</v>
          </cell>
          <cell r="Z54" t="str">
            <v>BUENO</v>
          </cell>
          <cell r="AA54">
            <v>1</v>
          </cell>
          <cell r="AC54" t="str">
            <v>BUENO</v>
          </cell>
        </row>
        <row r="55">
          <cell r="Y55" t="str">
            <v>96B</v>
          </cell>
          <cell r="Z55" t="str">
            <v>BUENO</v>
          </cell>
          <cell r="AA55">
            <v>0</v>
          </cell>
          <cell r="AC55" t="str">
            <v>BUENO</v>
          </cell>
        </row>
        <row r="56">
          <cell r="Y56" t="str">
            <v>96C</v>
          </cell>
          <cell r="Z56" t="str">
            <v>BUENO</v>
          </cell>
          <cell r="AA56">
            <v>1</v>
          </cell>
          <cell r="AC56" t="str">
            <v>BUENO</v>
          </cell>
        </row>
        <row r="57">
          <cell r="Y57" t="str">
            <v>96D</v>
          </cell>
          <cell r="Z57" t="str">
            <v>MALO</v>
          </cell>
          <cell r="AA57">
            <v>1</v>
          </cell>
          <cell r="AC57" t="str">
            <v>BUENO</v>
          </cell>
        </row>
        <row r="58">
          <cell r="Y58">
            <v>98</v>
          </cell>
          <cell r="Z58" t="str">
            <v>NO OBSERVADO</v>
          </cell>
          <cell r="AA58">
            <v>4</v>
          </cell>
          <cell r="AB58" t="str">
            <v>SEDIMENTADA</v>
          </cell>
          <cell r="AC58" t="str">
            <v>BUENO</v>
          </cell>
        </row>
        <row r="59">
          <cell r="Y59">
            <v>100</v>
          </cell>
          <cell r="Z59" t="str">
            <v>NO TIENE</v>
          </cell>
          <cell r="AA59">
            <v>1</v>
          </cell>
          <cell r="AC59" t="str">
            <v>BUENO</v>
          </cell>
        </row>
        <row r="60">
          <cell r="Y60" t="str">
            <v>102AL</v>
          </cell>
          <cell r="Z60" t="str">
            <v>NO TIENE</v>
          </cell>
          <cell r="AA60">
            <v>2</v>
          </cell>
          <cell r="AB60" t="str">
            <v>SEDIMENTADA</v>
          </cell>
          <cell r="AC60" t="str">
            <v>MALO</v>
          </cell>
        </row>
        <row r="61">
          <cell r="Y61">
            <v>104</v>
          </cell>
          <cell r="Z61" t="str">
            <v>NO TIENE</v>
          </cell>
          <cell r="AA61">
            <v>3</v>
          </cell>
          <cell r="AB61" t="str">
            <v>SEDIMENTADA</v>
          </cell>
          <cell r="AC61" t="str">
            <v>BUENO</v>
          </cell>
        </row>
        <row r="62">
          <cell r="Y62">
            <v>106</v>
          </cell>
          <cell r="Z62" t="str">
            <v>NO OBSERVADO</v>
          </cell>
          <cell r="AA62">
            <v>1</v>
          </cell>
          <cell r="AB62" t="str">
            <v>SEDIMENTADA (0,9*0,8)</v>
          </cell>
          <cell r="AC62" t="str">
            <v>NO TIENE</v>
          </cell>
        </row>
        <row r="63">
          <cell r="Y63">
            <v>108</v>
          </cell>
          <cell r="Z63" t="str">
            <v>NO OBSERVADO</v>
          </cell>
          <cell r="AA63">
            <v>0</v>
          </cell>
          <cell r="AB63" t="str">
            <v>SEDIMENTADA</v>
          </cell>
          <cell r="AC63" t="str">
            <v>NO OBSERVADO</v>
          </cell>
        </row>
        <row r="64">
          <cell r="Y64">
            <v>110</v>
          </cell>
          <cell r="Z64" t="str">
            <v>BUENO</v>
          </cell>
          <cell r="AA64">
            <v>2</v>
          </cell>
          <cell r="AC64" t="str">
            <v>BUENO</v>
          </cell>
        </row>
        <row r="65">
          <cell r="Y65">
            <v>116</v>
          </cell>
          <cell r="Z65" t="str">
            <v>BUENO</v>
          </cell>
          <cell r="AA65">
            <v>1</v>
          </cell>
          <cell r="AC65" t="str">
            <v>BUENO</v>
          </cell>
        </row>
        <row r="66">
          <cell r="Y66">
            <v>118</v>
          </cell>
          <cell r="Z66" t="str">
            <v>BUENO</v>
          </cell>
          <cell r="AA66">
            <v>0</v>
          </cell>
          <cell r="AC66" t="str">
            <v>BUENO</v>
          </cell>
        </row>
        <row r="67">
          <cell r="Y67">
            <v>120</v>
          </cell>
          <cell r="Z67" t="str">
            <v>BUENO</v>
          </cell>
          <cell r="AA67">
            <v>0</v>
          </cell>
          <cell r="AC67" t="str">
            <v>BUENO</v>
          </cell>
        </row>
        <row r="68">
          <cell r="Y68">
            <v>122</v>
          </cell>
          <cell r="Z68" t="str">
            <v>BUENO</v>
          </cell>
          <cell r="AA68">
            <v>2</v>
          </cell>
          <cell r="AC68" t="str">
            <v>BUENO</v>
          </cell>
        </row>
        <row r="69">
          <cell r="Y69">
            <v>124</v>
          </cell>
          <cell r="Z69" t="str">
            <v>BUENO</v>
          </cell>
          <cell r="AA69">
            <v>0</v>
          </cell>
          <cell r="AC69" t="str">
            <v>BUENO</v>
          </cell>
        </row>
        <row r="70">
          <cell r="Y70">
            <v>126</v>
          </cell>
          <cell r="Z70" t="str">
            <v>BUENO</v>
          </cell>
          <cell r="AA70">
            <v>2</v>
          </cell>
          <cell r="AC70" t="str">
            <v>BUENO</v>
          </cell>
        </row>
        <row r="71">
          <cell r="Y71">
            <v>128</v>
          </cell>
          <cell r="Z71" t="str">
            <v>NO OBSERVADO</v>
          </cell>
          <cell r="AA71">
            <v>0</v>
          </cell>
          <cell r="AB71" t="str">
            <v>SEDIMENTADA</v>
          </cell>
          <cell r="AC71" t="str">
            <v>BUENO</v>
          </cell>
        </row>
        <row r="72">
          <cell r="Y72">
            <v>130</v>
          </cell>
          <cell r="Z72" t="str">
            <v>BUENO</v>
          </cell>
          <cell r="AA72">
            <v>1</v>
          </cell>
          <cell r="AC72" t="str">
            <v>BUENO</v>
          </cell>
        </row>
        <row r="73">
          <cell r="Y73">
            <v>132</v>
          </cell>
          <cell r="Z73" t="str">
            <v>BUENO</v>
          </cell>
          <cell r="AA73">
            <v>1</v>
          </cell>
          <cell r="AC73" t="str">
            <v>BUENO</v>
          </cell>
        </row>
        <row r="74">
          <cell r="Y74">
            <v>134</v>
          </cell>
          <cell r="Z74" t="str">
            <v>NO OBSERVADO</v>
          </cell>
          <cell r="AA74">
            <v>1</v>
          </cell>
          <cell r="AB74" t="str">
            <v>SEDIMENTADA</v>
          </cell>
          <cell r="AC74" t="str">
            <v>BUENO</v>
          </cell>
        </row>
        <row r="75">
          <cell r="Y75">
            <v>136</v>
          </cell>
          <cell r="Z75" t="str">
            <v>NO TIENE</v>
          </cell>
          <cell r="AA75">
            <v>1</v>
          </cell>
          <cell r="AC75" t="str">
            <v>BUENO</v>
          </cell>
        </row>
        <row r="76">
          <cell r="Y76">
            <v>138</v>
          </cell>
          <cell r="Z76" t="str">
            <v>NO TIENE</v>
          </cell>
          <cell r="AA76">
            <v>1</v>
          </cell>
          <cell r="AC76" t="str">
            <v>BUENO</v>
          </cell>
        </row>
        <row r="77">
          <cell r="Y77">
            <v>140</v>
          </cell>
          <cell r="Z77" t="str">
            <v>NO TIENE</v>
          </cell>
          <cell r="AA77">
            <v>1</v>
          </cell>
          <cell r="AC77" t="str">
            <v>BUENO</v>
          </cell>
        </row>
        <row r="78">
          <cell r="Y78">
            <v>142</v>
          </cell>
          <cell r="Z78" t="str">
            <v>BUENO</v>
          </cell>
          <cell r="AA78">
            <v>1</v>
          </cell>
          <cell r="AC78" t="str">
            <v>BUENO</v>
          </cell>
        </row>
        <row r="79">
          <cell r="Y79">
            <v>144</v>
          </cell>
          <cell r="Z79" t="str">
            <v>MALO</v>
          </cell>
          <cell r="AA79">
            <v>2</v>
          </cell>
          <cell r="AC79" t="str">
            <v>BUENO</v>
          </cell>
        </row>
        <row r="80">
          <cell r="Y80">
            <v>146</v>
          </cell>
          <cell r="Z80" t="str">
            <v>BUENO</v>
          </cell>
          <cell r="AA80">
            <v>1</v>
          </cell>
          <cell r="AC80" t="str">
            <v>BUENO</v>
          </cell>
        </row>
        <row r="81">
          <cell r="Y81">
            <v>148</v>
          </cell>
          <cell r="Z81" t="str">
            <v>NO TIENE</v>
          </cell>
          <cell r="AA81">
            <v>1</v>
          </cell>
          <cell r="AC81" t="str">
            <v>BUENO</v>
          </cell>
        </row>
        <row r="82">
          <cell r="Y82">
            <v>149</v>
          </cell>
          <cell r="Z82" t="str">
            <v>NO TIENE</v>
          </cell>
          <cell r="AA82">
            <v>1</v>
          </cell>
          <cell r="AC82" t="str">
            <v>BUENO</v>
          </cell>
        </row>
        <row r="83">
          <cell r="Y83">
            <v>150</v>
          </cell>
          <cell r="Z83" t="str">
            <v>NO OBSERVADO</v>
          </cell>
          <cell r="AA83">
            <v>2</v>
          </cell>
          <cell r="AB83" t="str">
            <v>SEDIMENTADA</v>
          </cell>
          <cell r="AC83" t="str">
            <v>BUENO</v>
          </cell>
        </row>
        <row r="84">
          <cell r="Y84">
            <v>152</v>
          </cell>
          <cell r="Z84" t="str">
            <v>BUENO</v>
          </cell>
          <cell r="AA84">
            <v>1</v>
          </cell>
          <cell r="AC84" t="str">
            <v>BUENO</v>
          </cell>
        </row>
        <row r="85">
          <cell r="Y85">
            <v>154</v>
          </cell>
          <cell r="Z85" t="str">
            <v>MALO</v>
          </cell>
          <cell r="AA85">
            <v>2</v>
          </cell>
          <cell r="AC85" t="str">
            <v>BUENO</v>
          </cell>
        </row>
        <row r="86">
          <cell r="Y86">
            <v>160</v>
          </cell>
          <cell r="Z86" t="str">
            <v>NO OBSERVADO</v>
          </cell>
          <cell r="AA86">
            <v>2</v>
          </cell>
          <cell r="AB86" t="str">
            <v>SEDIMENTADA</v>
          </cell>
          <cell r="AC86" t="str">
            <v>BUENO</v>
          </cell>
        </row>
        <row r="87">
          <cell r="Y87">
            <v>162</v>
          </cell>
          <cell r="Z87" t="str">
            <v>BUENO</v>
          </cell>
          <cell r="AA87">
            <v>2</v>
          </cell>
          <cell r="AC87" t="str">
            <v>BUENO</v>
          </cell>
        </row>
        <row r="88">
          <cell r="Y88">
            <v>164</v>
          </cell>
          <cell r="Z88" t="str">
            <v>NO OBSERVADO</v>
          </cell>
          <cell r="AA88">
            <v>0</v>
          </cell>
          <cell r="AC88" t="str">
            <v>NO OBSERVADO</v>
          </cell>
        </row>
        <row r="89">
          <cell r="Y89">
            <v>166</v>
          </cell>
          <cell r="Z89" t="str">
            <v>BUENO</v>
          </cell>
          <cell r="AA89">
            <v>2</v>
          </cell>
          <cell r="AC89" t="str">
            <v>BUENO</v>
          </cell>
        </row>
        <row r="90">
          <cell r="Y90">
            <v>168</v>
          </cell>
          <cell r="Z90" t="str">
            <v>NO OBSERVADO</v>
          </cell>
          <cell r="AA90">
            <v>2</v>
          </cell>
          <cell r="AB90" t="str">
            <v>SEDIMENTADA</v>
          </cell>
          <cell r="AC90" t="str">
            <v>BUENO</v>
          </cell>
        </row>
        <row r="91">
          <cell r="Y91">
            <v>170</v>
          </cell>
          <cell r="Z91" t="str">
            <v>NO OBSERVADO</v>
          </cell>
          <cell r="AA91">
            <v>1</v>
          </cell>
          <cell r="AB91" t="str">
            <v>SEDIMENTADA</v>
          </cell>
          <cell r="AC91" t="str">
            <v>BUENO</v>
          </cell>
        </row>
        <row r="92">
          <cell r="Y92">
            <v>171</v>
          </cell>
          <cell r="Z92" t="str">
            <v>BUENO</v>
          </cell>
          <cell r="AA92">
            <v>2</v>
          </cell>
          <cell r="AC92" t="str">
            <v>BUENO</v>
          </cell>
        </row>
        <row r="93">
          <cell r="Y93">
            <v>172</v>
          </cell>
          <cell r="Z93" t="str">
            <v>BUENO</v>
          </cell>
          <cell r="AA93">
            <v>2</v>
          </cell>
          <cell r="AC93" t="str">
            <v>BUENO</v>
          </cell>
        </row>
        <row r="94">
          <cell r="Y94">
            <v>173</v>
          </cell>
          <cell r="Z94" t="str">
            <v>BUENO</v>
          </cell>
          <cell r="AA94">
            <v>1</v>
          </cell>
          <cell r="AC94" t="str">
            <v>BUENO</v>
          </cell>
        </row>
        <row r="95">
          <cell r="Y95">
            <v>174</v>
          </cell>
          <cell r="Z95" t="str">
            <v>MALO</v>
          </cell>
          <cell r="AA95">
            <v>1</v>
          </cell>
          <cell r="AC95" t="str">
            <v>BUENO</v>
          </cell>
        </row>
        <row r="96">
          <cell r="Y96">
            <v>176</v>
          </cell>
          <cell r="Z96" t="str">
            <v>NO OBSERVADO</v>
          </cell>
          <cell r="AA96">
            <v>1</v>
          </cell>
          <cell r="AB96" t="str">
            <v>SEDIMENTADA</v>
          </cell>
          <cell r="AC96" t="str">
            <v>NO TIENE</v>
          </cell>
        </row>
        <row r="97">
          <cell r="Y97" t="str">
            <v>177AL</v>
          </cell>
          <cell r="Z97" t="str">
            <v>BUENO</v>
          </cell>
          <cell r="AA97">
            <v>0</v>
          </cell>
          <cell r="AC97" t="str">
            <v>BUENO</v>
          </cell>
        </row>
        <row r="98">
          <cell r="Y98">
            <v>178</v>
          </cell>
          <cell r="Z98" t="str">
            <v>NO OBSERVADO</v>
          </cell>
          <cell r="AA98">
            <v>2</v>
          </cell>
          <cell r="AB98" t="str">
            <v>SEDIMENTADA</v>
          </cell>
          <cell r="AC98" t="str">
            <v>BUENO</v>
          </cell>
        </row>
        <row r="99">
          <cell r="Y99">
            <v>180</v>
          </cell>
          <cell r="Z99" t="str">
            <v>NO TIENE</v>
          </cell>
          <cell r="AA99">
            <v>2</v>
          </cell>
          <cell r="AB99" t="str">
            <v>SEDIMENTADA</v>
          </cell>
          <cell r="AC99" t="str">
            <v>MALO</v>
          </cell>
        </row>
        <row r="100">
          <cell r="Y100">
            <v>182</v>
          </cell>
          <cell r="Z100" t="str">
            <v>BUENO</v>
          </cell>
          <cell r="AA100">
            <v>1</v>
          </cell>
          <cell r="AC100" t="str">
            <v>BUENO</v>
          </cell>
        </row>
        <row r="101">
          <cell r="Y101">
            <v>186</v>
          </cell>
          <cell r="Z101" t="str">
            <v>NO TIENE</v>
          </cell>
          <cell r="AA101">
            <v>0</v>
          </cell>
          <cell r="AC101" t="str">
            <v>BUENO</v>
          </cell>
        </row>
        <row r="102">
          <cell r="Y102" t="str">
            <v>187A</v>
          </cell>
          <cell r="Z102" t="str">
            <v>BUENO</v>
          </cell>
          <cell r="AA102">
            <v>2</v>
          </cell>
          <cell r="AC102" t="str">
            <v>BUENO</v>
          </cell>
        </row>
        <row r="103">
          <cell r="Y103">
            <v>188</v>
          </cell>
          <cell r="Z103" t="str">
            <v>NO OBSERVADO</v>
          </cell>
          <cell r="AA103">
            <v>0</v>
          </cell>
          <cell r="AB103" t="str">
            <v>SEDIMENTADA</v>
          </cell>
          <cell r="AC103" t="str">
            <v>BUENO</v>
          </cell>
        </row>
        <row r="104">
          <cell r="Y104">
            <v>190</v>
          </cell>
          <cell r="Z104" t="str">
            <v>NO OBSERVADO</v>
          </cell>
          <cell r="AA104">
            <v>1</v>
          </cell>
          <cell r="AB104" t="str">
            <v>SEDIMENTADA</v>
          </cell>
          <cell r="AC104" t="str">
            <v>BUENO</v>
          </cell>
        </row>
        <row r="105">
          <cell r="Y105">
            <v>192</v>
          </cell>
          <cell r="Z105" t="str">
            <v>NO TIENE</v>
          </cell>
          <cell r="AA105">
            <v>0</v>
          </cell>
          <cell r="AC105" t="str">
            <v>BUENO</v>
          </cell>
        </row>
        <row r="106">
          <cell r="Y106">
            <v>194</v>
          </cell>
          <cell r="Z106" t="str">
            <v>NO OBSERVADO</v>
          </cell>
          <cell r="AA106">
            <v>1</v>
          </cell>
          <cell r="AB106" t="str">
            <v>SEDIMENTADA</v>
          </cell>
          <cell r="AC106" t="str">
            <v>BUENO</v>
          </cell>
        </row>
        <row r="107">
          <cell r="Y107">
            <v>196</v>
          </cell>
          <cell r="Z107" t="str">
            <v>NO TIENE</v>
          </cell>
          <cell r="AA107">
            <v>1</v>
          </cell>
          <cell r="AC107" t="str">
            <v>BUENO</v>
          </cell>
        </row>
        <row r="108">
          <cell r="Y108">
            <v>198</v>
          </cell>
          <cell r="Z108" t="str">
            <v>NO TIENE</v>
          </cell>
          <cell r="AA108">
            <v>1</v>
          </cell>
          <cell r="AB108" t="str">
            <v>SEDIMENTADA</v>
          </cell>
          <cell r="AC108" t="str">
            <v>BUENO</v>
          </cell>
        </row>
        <row r="109">
          <cell r="Y109">
            <v>200</v>
          </cell>
          <cell r="Z109" t="str">
            <v>NO TIENE</v>
          </cell>
          <cell r="AA109">
            <v>1</v>
          </cell>
          <cell r="AB109" t="str">
            <v>SEDIMENTADA</v>
          </cell>
          <cell r="AC109" t="str">
            <v>BUENO</v>
          </cell>
        </row>
        <row r="110">
          <cell r="Y110">
            <v>202</v>
          </cell>
          <cell r="Z110" t="str">
            <v>NO TIENE</v>
          </cell>
          <cell r="AA110">
            <v>0</v>
          </cell>
          <cell r="AB110" t="str">
            <v>SEDIMENTADA</v>
          </cell>
          <cell r="AC110" t="str">
            <v>BUENO</v>
          </cell>
        </row>
        <row r="111">
          <cell r="Y111">
            <v>204</v>
          </cell>
          <cell r="Z111" t="str">
            <v>NO OBSERVADO</v>
          </cell>
          <cell r="AA111">
            <v>0</v>
          </cell>
          <cell r="AC111" t="str">
            <v>NO OBSERVADO</v>
          </cell>
        </row>
        <row r="112">
          <cell r="Y112">
            <v>206</v>
          </cell>
          <cell r="Z112" t="str">
            <v>NO OBSERVADO</v>
          </cell>
          <cell r="AA112">
            <v>0</v>
          </cell>
          <cell r="AC112" t="str">
            <v>NO OBSERVADO</v>
          </cell>
        </row>
        <row r="113">
          <cell r="Y113">
            <v>208</v>
          </cell>
          <cell r="Z113" t="str">
            <v>NO TIENE</v>
          </cell>
          <cell r="AA113">
            <v>2</v>
          </cell>
          <cell r="AC113" t="str">
            <v>BUENO</v>
          </cell>
        </row>
        <row r="114">
          <cell r="Y114">
            <v>210</v>
          </cell>
          <cell r="Z114" t="str">
            <v>BUENO</v>
          </cell>
          <cell r="AA114">
            <v>2</v>
          </cell>
          <cell r="AC114" t="str">
            <v>BUENO</v>
          </cell>
        </row>
        <row r="115">
          <cell r="Y115">
            <v>211</v>
          </cell>
          <cell r="Z115" t="str">
            <v>NO TIENE</v>
          </cell>
          <cell r="AA115">
            <v>1</v>
          </cell>
          <cell r="AB115" t="str">
            <v>SEDIMENTADA</v>
          </cell>
          <cell r="AC115" t="str">
            <v>BUENO</v>
          </cell>
        </row>
        <row r="116">
          <cell r="Y116">
            <v>212</v>
          </cell>
          <cell r="Z116" t="str">
            <v>BUENO</v>
          </cell>
          <cell r="AA116">
            <v>2</v>
          </cell>
          <cell r="AC116" t="str">
            <v>BUENO</v>
          </cell>
        </row>
        <row r="117">
          <cell r="Y117">
            <v>213</v>
          </cell>
          <cell r="Z117" t="str">
            <v>NO TIENE</v>
          </cell>
          <cell r="AA117">
            <v>2</v>
          </cell>
          <cell r="AC117" t="str">
            <v>BUENO</v>
          </cell>
        </row>
        <row r="118">
          <cell r="Y118">
            <v>214</v>
          </cell>
          <cell r="Z118" t="str">
            <v>NO OBSERVADO</v>
          </cell>
          <cell r="AA118">
            <v>0</v>
          </cell>
          <cell r="AB118" t="str">
            <v>TAPADA</v>
          </cell>
          <cell r="AC118" t="str">
            <v>NO OBSERVADO</v>
          </cell>
        </row>
        <row r="119">
          <cell r="Y119">
            <v>215</v>
          </cell>
          <cell r="Z119" t="str">
            <v>NO OBSERVADO</v>
          </cell>
          <cell r="AA119">
            <v>0</v>
          </cell>
          <cell r="AC119" t="str">
            <v>NO OBSERVADO</v>
          </cell>
        </row>
        <row r="120">
          <cell r="Y120">
            <v>216</v>
          </cell>
          <cell r="Z120" t="str">
            <v>BUENO</v>
          </cell>
          <cell r="AA120">
            <v>1</v>
          </cell>
          <cell r="AC120" t="str">
            <v>BUENO</v>
          </cell>
        </row>
        <row r="121">
          <cell r="Y121">
            <v>218</v>
          </cell>
          <cell r="Z121" t="str">
            <v>BUENO</v>
          </cell>
          <cell r="AA121">
            <v>1</v>
          </cell>
          <cell r="AC121" t="str">
            <v>MALO</v>
          </cell>
        </row>
        <row r="122">
          <cell r="Y122">
            <v>220</v>
          </cell>
          <cell r="Z122" t="str">
            <v>NO OBSERVADO</v>
          </cell>
          <cell r="AA122">
            <v>1</v>
          </cell>
          <cell r="AB122" t="str">
            <v>SEDIMENTADA</v>
          </cell>
          <cell r="AC122" t="str">
            <v>BUENO</v>
          </cell>
        </row>
        <row r="123">
          <cell r="Y123">
            <v>222</v>
          </cell>
          <cell r="Z123" t="str">
            <v>MALO</v>
          </cell>
          <cell r="AA123">
            <v>0</v>
          </cell>
          <cell r="AC123" t="str">
            <v>BUENO</v>
          </cell>
        </row>
        <row r="124">
          <cell r="Y124">
            <v>224</v>
          </cell>
          <cell r="Z124" t="str">
            <v>NO OBSERVADO</v>
          </cell>
          <cell r="AA124">
            <v>0</v>
          </cell>
          <cell r="AB124" t="str">
            <v>SEDIMENTADA</v>
          </cell>
          <cell r="AC124" t="str">
            <v>BUENO</v>
          </cell>
        </row>
        <row r="125">
          <cell r="Y125">
            <v>226</v>
          </cell>
          <cell r="Z125" t="str">
            <v>NO OBSERVADO</v>
          </cell>
          <cell r="AA125">
            <v>3</v>
          </cell>
          <cell r="AC125" t="str">
            <v>BUENO</v>
          </cell>
        </row>
        <row r="126">
          <cell r="Y126">
            <v>230</v>
          </cell>
          <cell r="Z126" t="str">
            <v>NO OBSERVADO</v>
          </cell>
          <cell r="AA126">
            <v>4</v>
          </cell>
          <cell r="AB126" t="str">
            <v>SEDIMENTADA</v>
          </cell>
          <cell r="AC126" t="str">
            <v>BUENO</v>
          </cell>
        </row>
        <row r="127">
          <cell r="Y127">
            <v>234</v>
          </cell>
          <cell r="Z127" t="str">
            <v>NO OBSERVADO</v>
          </cell>
          <cell r="AA127">
            <v>2</v>
          </cell>
          <cell r="AB127" t="str">
            <v>SEDIMENTADA</v>
          </cell>
          <cell r="AC127" t="str">
            <v>BUENO</v>
          </cell>
        </row>
        <row r="128">
          <cell r="Y128">
            <v>236</v>
          </cell>
          <cell r="Z128" t="str">
            <v>NO OBSERVADO</v>
          </cell>
          <cell r="AA128">
            <v>0</v>
          </cell>
          <cell r="AB128" t="str">
            <v>SEDIMENTADA</v>
          </cell>
          <cell r="AC128" t="str">
            <v>BUENO</v>
          </cell>
        </row>
        <row r="129">
          <cell r="Y129">
            <v>238</v>
          </cell>
          <cell r="Z129" t="str">
            <v>BUENO</v>
          </cell>
          <cell r="AA129">
            <v>0</v>
          </cell>
          <cell r="AC129" t="str">
            <v>BUENO</v>
          </cell>
        </row>
        <row r="130">
          <cell r="Y130">
            <v>240</v>
          </cell>
          <cell r="Z130" t="str">
            <v>NO OBSERVADO</v>
          </cell>
          <cell r="AA130">
            <v>2</v>
          </cell>
          <cell r="AB130" t="str">
            <v>SEDIMENTADA</v>
          </cell>
          <cell r="AC130" t="str">
            <v>BUENO</v>
          </cell>
        </row>
        <row r="131">
          <cell r="Y131">
            <v>242</v>
          </cell>
          <cell r="Z131" t="str">
            <v>NO OBSERVADO</v>
          </cell>
          <cell r="AA131">
            <v>5</v>
          </cell>
          <cell r="AC131" t="str">
            <v>BUENO</v>
          </cell>
        </row>
        <row r="132">
          <cell r="Y132">
            <v>244</v>
          </cell>
          <cell r="Z132" t="str">
            <v>BUENO</v>
          </cell>
          <cell r="AA132">
            <v>0</v>
          </cell>
          <cell r="AC132" t="str">
            <v>BUENO</v>
          </cell>
        </row>
        <row r="133">
          <cell r="Y133">
            <v>246</v>
          </cell>
          <cell r="Z133" t="str">
            <v>BUENO</v>
          </cell>
          <cell r="AA133">
            <v>2</v>
          </cell>
          <cell r="AC133" t="str">
            <v>BUENO</v>
          </cell>
        </row>
        <row r="134">
          <cell r="Y134">
            <v>248</v>
          </cell>
          <cell r="Z134" t="str">
            <v>NO OBSERVADO</v>
          </cell>
          <cell r="AA134">
            <v>4</v>
          </cell>
          <cell r="AB134" t="str">
            <v>SEDIMENTADA</v>
          </cell>
          <cell r="AC134" t="str">
            <v>BUENO</v>
          </cell>
        </row>
        <row r="135">
          <cell r="Y135">
            <v>250</v>
          </cell>
          <cell r="Z135" t="str">
            <v>NO OBSERVADO</v>
          </cell>
          <cell r="AA135">
            <v>0</v>
          </cell>
          <cell r="AB135" t="str">
            <v>SEDIMENTADA</v>
          </cell>
          <cell r="AC135" t="str">
            <v>BUENO</v>
          </cell>
        </row>
        <row r="136">
          <cell r="Y136">
            <v>252</v>
          </cell>
          <cell r="Z136" t="str">
            <v>NO OBSERVADO</v>
          </cell>
          <cell r="AA136">
            <v>1</v>
          </cell>
          <cell r="AB136" t="str">
            <v>SEDIMENTADA</v>
          </cell>
          <cell r="AC136" t="str">
            <v>BUENO</v>
          </cell>
        </row>
        <row r="137">
          <cell r="Y137" t="str">
            <v>252A</v>
          </cell>
          <cell r="Z137" t="str">
            <v>NO TIENE</v>
          </cell>
          <cell r="AA137">
            <v>2</v>
          </cell>
          <cell r="AB137" t="str">
            <v>SEDIMENTADA</v>
          </cell>
          <cell r="AC137" t="str">
            <v>BUENO</v>
          </cell>
        </row>
        <row r="138">
          <cell r="Y138">
            <v>253</v>
          </cell>
          <cell r="Z138" t="str">
            <v>NO OBSERVADO</v>
          </cell>
          <cell r="AA138">
            <v>2</v>
          </cell>
          <cell r="AB138" t="str">
            <v>SEDIMENTADA</v>
          </cell>
          <cell r="AC138" t="str">
            <v>BUENO</v>
          </cell>
        </row>
        <row r="139">
          <cell r="Y139">
            <v>254</v>
          </cell>
          <cell r="Z139" t="str">
            <v>NO OBSERVADO</v>
          </cell>
          <cell r="AA139">
            <v>0</v>
          </cell>
          <cell r="AC139" t="str">
            <v>NO OBSERVADO</v>
          </cell>
        </row>
        <row r="140">
          <cell r="Y140">
            <v>256</v>
          </cell>
          <cell r="Z140" t="str">
            <v>BUENO</v>
          </cell>
          <cell r="AA140">
            <v>2</v>
          </cell>
          <cell r="AC140" t="str">
            <v>BUENO</v>
          </cell>
        </row>
        <row r="141">
          <cell r="Y141">
            <v>258</v>
          </cell>
          <cell r="Z141" t="str">
            <v>BUENO</v>
          </cell>
          <cell r="AA141">
            <v>1</v>
          </cell>
          <cell r="AB141" t="str">
            <v>SEDIMENTADA</v>
          </cell>
          <cell r="AC141" t="str">
            <v>BUENO</v>
          </cell>
        </row>
        <row r="142">
          <cell r="Y142">
            <v>260</v>
          </cell>
          <cell r="Z142" t="str">
            <v>NO OBSERVADO</v>
          </cell>
          <cell r="AA142">
            <v>0</v>
          </cell>
          <cell r="AC142" t="str">
            <v>NO OBSERVADO</v>
          </cell>
        </row>
        <row r="143">
          <cell r="Y143">
            <v>262</v>
          </cell>
          <cell r="Z143" t="str">
            <v>BUENO</v>
          </cell>
          <cell r="AA143">
            <v>4</v>
          </cell>
          <cell r="AC143" t="str">
            <v>BUENO</v>
          </cell>
        </row>
        <row r="144">
          <cell r="Y144">
            <v>264</v>
          </cell>
          <cell r="Z144" t="str">
            <v>BUENO</v>
          </cell>
          <cell r="AA144">
            <v>3</v>
          </cell>
          <cell r="AC144" t="str">
            <v>BUENO</v>
          </cell>
        </row>
        <row r="145">
          <cell r="Y145">
            <v>266</v>
          </cell>
          <cell r="Z145" t="str">
            <v>NO TIENE</v>
          </cell>
          <cell r="AA145">
            <v>1</v>
          </cell>
          <cell r="AB145" t="str">
            <v>SEDIMENTADA</v>
          </cell>
          <cell r="AC145" t="str">
            <v>BUENO</v>
          </cell>
        </row>
        <row r="146">
          <cell r="Y146">
            <v>268</v>
          </cell>
          <cell r="Z146" t="str">
            <v>BUENO</v>
          </cell>
          <cell r="AA146">
            <v>2</v>
          </cell>
          <cell r="AC146" t="str">
            <v>BUENO</v>
          </cell>
        </row>
        <row r="147">
          <cell r="Y147">
            <v>270</v>
          </cell>
          <cell r="Z147" t="str">
            <v>BUENO</v>
          </cell>
          <cell r="AA147">
            <v>2</v>
          </cell>
          <cell r="AC147" t="str">
            <v>BUENO</v>
          </cell>
        </row>
        <row r="148">
          <cell r="Y148">
            <v>272</v>
          </cell>
          <cell r="Z148" t="str">
            <v>NO OBSERVADO</v>
          </cell>
          <cell r="AA148">
            <v>3</v>
          </cell>
          <cell r="AB148" t="str">
            <v>SEDIMENTADA</v>
          </cell>
          <cell r="AC148" t="str">
            <v>BUENO</v>
          </cell>
        </row>
        <row r="149">
          <cell r="Y149">
            <v>274</v>
          </cell>
          <cell r="Z149" t="str">
            <v>NO OBSERVADO</v>
          </cell>
          <cell r="AA149">
            <v>0</v>
          </cell>
          <cell r="AC149" t="str">
            <v>BUENO</v>
          </cell>
        </row>
        <row r="150">
          <cell r="Y150">
            <v>276</v>
          </cell>
          <cell r="Z150" t="str">
            <v>NO TIENE</v>
          </cell>
          <cell r="AA150">
            <v>1</v>
          </cell>
          <cell r="AB150" t="str">
            <v>SEDIMENTADA</v>
          </cell>
          <cell r="AC150" t="str">
            <v>BUENO</v>
          </cell>
        </row>
        <row r="151">
          <cell r="Y151">
            <v>278</v>
          </cell>
          <cell r="Z151" t="str">
            <v>NO OBSERVADO</v>
          </cell>
          <cell r="AA151">
            <v>2</v>
          </cell>
          <cell r="AB151" t="str">
            <v>SEDIMENTADA</v>
          </cell>
          <cell r="AC151" t="str">
            <v>NO TIENE</v>
          </cell>
        </row>
        <row r="152">
          <cell r="Y152">
            <v>280</v>
          </cell>
          <cell r="Z152" t="str">
            <v>BUENO</v>
          </cell>
          <cell r="AA152">
            <v>2</v>
          </cell>
          <cell r="AC152" t="str">
            <v>BUENO</v>
          </cell>
        </row>
        <row r="153">
          <cell r="Y153">
            <v>282</v>
          </cell>
          <cell r="Z153" t="str">
            <v>NO OBSERVADO</v>
          </cell>
          <cell r="AA153">
            <v>2</v>
          </cell>
          <cell r="AB153" t="str">
            <v>SEDIMENTADA</v>
          </cell>
          <cell r="AC153" t="str">
            <v>BUENO</v>
          </cell>
        </row>
        <row r="154">
          <cell r="Y154">
            <v>284</v>
          </cell>
          <cell r="Z154" t="str">
            <v>NO TIENE</v>
          </cell>
          <cell r="AA154">
            <v>3</v>
          </cell>
          <cell r="AC154" t="str">
            <v>BUENO</v>
          </cell>
        </row>
        <row r="155">
          <cell r="Y155">
            <v>286</v>
          </cell>
          <cell r="Z155" t="str">
            <v>NO OBSERVADO</v>
          </cell>
          <cell r="AA155">
            <v>2</v>
          </cell>
          <cell r="AB155" t="str">
            <v>SEDIMENTADA</v>
          </cell>
          <cell r="AC155" t="str">
            <v>BUENO</v>
          </cell>
        </row>
        <row r="156">
          <cell r="Y156">
            <v>288</v>
          </cell>
          <cell r="Z156" t="str">
            <v>NO OBSERVADO</v>
          </cell>
          <cell r="AA156">
            <v>2</v>
          </cell>
          <cell r="AB156" t="str">
            <v>SEDIMENTADA</v>
          </cell>
          <cell r="AC156" t="str">
            <v>BUENO</v>
          </cell>
        </row>
        <row r="157">
          <cell r="Y157">
            <v>290</v>
          </cell>
          <cell r="Z157" t="str">
            <v>BUENO</v>
          </cell>
          <cell r="AA157">
            <v>2</v>
          </cell>
          <cell r="AB157" t="str">
            <v>SEDIMENTADA</v>
          </cell>
          <cell r="AC157" t="str">
            <v>BUENO</v>
          </cell>
        </row>
        <row r="158">
          <cell r="Y158">
            <v>292</v>
          </cell>
          <cell r="Z158" t="str">
            <v>NO OBSERVADO</v>
          </cell>
          <cell r="AA158">
            <v>2</v>
          </cell>
          <cell r="AB158" t="str">
            <v>SEDIMENTADA</v>
          </cell>
          <cell r="AC158" t="str">
            <v>BUENO</v>
          </cell>
        </row>
        <row r="159">
          <cell r="Y159">
            <v>294</v>
          </cell>
          <cell r="Z159" t="str">
            <v>NO TIENE</v>
          </cell>
          <cell r="AA159">
            <v>2</v>
          </cell>
          <cell r="AC159" t="str">
            <v>BUENO</v>
          </cell>
        </row>
        <row r="160">
          <cell r="Y160" t="str">
            <v>294A</v>
          </cell>
          <cell r="Z160" t="str">
            <v>BUENO</v>
          </cell>
          <cell r="AA160">
            <v>1</v>
          </cell>
          <cell r="AB160" t="str">
            <v>SEDIMENTADA</v>
          </cell>
          <cell r="AC160" t="str">
            <v>BUENO</v>
          </cell>
        </row>
        <row r="161">
          <cell r="Y161">
            <v>296</v>
          </cell>
          <cell r="Z161" t="str">
            <v>BUENO</v>
          </cell>
          <cell r="AA161">
            <v>2</v>
          </cell>
          <cell r="AC161" t="str">
            <v>BUENO</v>
          </cell>
        </row>
        <row r="162">
          <cell r="Y162">
            <v>298</v>
          </cell>
          <cell r="Z162" t="str">
            <v>NO OBSERVADO</v>
          </cell>
          <cell r="AA162">
            <v>2</v>
          </cell>
          <cell r="AB162" t="str">
            <v>SEDIMENTADA</v>
          </cell>
          <cell r="AC162" t="str">
            <v>BUENO</v>
          </cell>
        </row>
        <row r="163">
          <cell r="Y163">
            <v>300</v>
          </cell>
          <cell r="Z163" t="str">
            <v>NO OBSERVADO</v>
          </cell>
          <cell r="AA163">
            <v>2</v>
          </cell>
          <cell r="AB163" t="str">
            <v>SEDIMENTADA</v>
          </cell>
          <cell r="AC163" t="str">
            <v>BUENO</v>
          </cell>
        </row>
        <row r="164">
          <cell r="Y164">
            <v>304</v>
          </cell>
          <cell r="Z164" t="str">
            <v>NO OBSERVADO</v>
          </cell>
          <cell r="AA164">
            <v>6</v>
          </cell>
          <cell r="AB164" t="str">
            <v>SEDIMENTADA</v>
          </cell>
          <cell r="AC164" t="str">
            <v>BUENO</v>
          </cell>
        </row>
        <row r="165">
          <cell r="Y165">
            <v>306</v>
          </cell>
          <cell r="Z165" t="str">
            <v>NO TIENE</v>
          </cell>
          <cell r="AA165">
            <v>2</v>
          </cell>
          <cell r="AC165" t="str">
            <v>BUENO</v>
          </cell>
        </row>
        <row r="166">
          <cell r="Y166">
            <v>308</v>
          </cell>
          <cell r="Z166" t="str">
            <v>BUENO</v>
          </cell>
          <cell r="AA166">
            <v>2</v>
          </cell>
          <cell r="AC166" t="str">
            <v>BUENO</v>
          </cell>
        </row>
        <row r="167">
          <cell r="Y167">
            <v>310</v>
          </cell>
          <cell r="Z167" t="str">
            <v>NO OBSERVADO</v>
          </cell>
          <cell r="AA167">
            <v>3</v>
          </cell>
          <cell r="AB167" t="str">
            <v>SEDIMENTADA</v>
          </cell>
          <cell r="AC167" t="str">
            <v>BUENO</v>
          </cell>
        </row>
        <row r="168">
          <cell r="Y168">
            <v>312</v>
          </cell>
          <cell r="Z168" t="str">
            <v>BUENO</v>
          </cell>
          <cell r="AA168">
            <v>1</v>
          </cell>
          <cell r="AC168" t="str">
            <v>BUENO</v>
          </cell>
        </row>
        <row r="169">
          <cell r="Y169">
            <v>314</v>
          </cell>
          <cell r="Z169" t="str">
            <v>NO OBSERVADO</v>
          </cell>
          <cell r="AA169">
            <v>2</v>
          </cell>
          <cell r="AB169" t="str">
            <v>SEDIMENTADA</v>
          </cell>
          <cell r="AC169" t="str">
            <v>BUENO</v>
          </cell>
        </row>
        <row r="170">
          <cell r="Y170">
            <v>316</v>
          </cell>
          <cell r="Z170" t="str">
            <v>MALO</v>
          </cell>
          <cell r="AA170">
            <v>3</v>
          </cell>
          <cell r="AC170" t="str">
            <v>MALO</v>
          </cell>
        </row>
        <row r="171">
          <cell r="Y171" t="str">
            <v>B318</v>
          </cell>
          <cell r="Z171" t="str">
            <v>NO TIENE</v>
          </cell>
          <cell r="AA171">
            <v>2</v>
          </cell>
          <cell r="AC171" t="str">
            <v>BUENO</v>
          </cell>
        </row>
        <row r="172">
          <cell r="Y172">
            <v>320</v>
          </cell>
          <cell r="Z172" t="str">
            <v>MALO</v>
          </cell>
          <cell r="AA172">
            <v>2</v>
          </cell>
          <cell r="AC172" t="str">
            <v>BUENO</v>
          </cell>
        </row>
        <row r="173">
          <cell r="Y173">
            <v>322</v>
          </cell>
          <cell r="Z173" t="str">
            <v>NO OBSERVADO</v>
          </cell>
          <cell r="AA173">
            <v>3</v>
          </cell>
          <cell r="AB173" t="str">
            <v>SEDIMENTADA</v>
          </cell>
          <cell r="AC173" t="str">
            <v>BUENO</v>
          </cell>
        </row>
        <row r="174">
          <cell r="Y174">
            <v>324</v>
          </cell>
          <cell r="Z174" t="str">
            <v>NO OBSERVADO</v>
          </cell>
          <cell r="AA174">
            <v>0</v>
          </cell>
          <cell r="AB174" t="str">
            <v>TAPADA</v>
          </cell>
          <cell r="AC174" t="str">
            <v>NO OBSERVADO</v>
          </cell>
        </row>
        <row r="175">
          <cell r="Y175">
            <v>326</v>
          </cell>
          <cell r="Z175" t="str">
            <v>NO OBSERVADO</v>
          </cell>
          <cell r="AA175">
            <v>0</v>
          </cell>
          <cell r="AB175" t="str">
            <v>TAPADA</v>
          </cell>
          <cell r="AC175" t="str">
            <v>NO OBSERVADO</v>
          </cell>
        </row>
        <row r="176">
          <cell r="Y176">
            <v>328</v>
          </cell>
          <cell r="Z176" t="str">
            <v>MALO</v>
          </cell>
          <cell r="AA176">
            <v>1</v>
          </cell>
          <cell r="AC176" t="str">
            <v>BUENO</v>
          </cell>
        </row>
        <row r="177">
          <cell r="Y177">
            <v>330</v>
          </cell>
          <cell r="Z177" t="str">
            <v>NO OBSERVADO</v>
          </cell>
          <cell r="AA177">
            <v>4</v>
          </cell>
          <cell r="AB177" t="str">
            <v>SEDIMENTADA</v>
          </cell>
          <cell r="AC177" t="str">
            <v>BUENO</v>
          </cell>
        </row>
        <row r="178">
          <cell r="Y178">
            <v>332</v>
          </cell>
          <cell r="Z178" t="str">
            <v>NO OBSERVADO</v>
          </cell>
          <cell r="AA178">
            <v>1</v>
          </cell>
          <cell r="AB178" t="str">
            <v>SEDIMENTADA</v>
          </cell>
          <cell r="AC178" t="str">
            <v>BUENO</v>
          </cell>
        </row>
        <row r="179">
          <cell r="Y179">
            <v>334</v>
          </cell>
          <cell r="Z179" t="str">
            <v>NO OBSERVADO</v>
          </cell>
          <cell r="AA179">
            <v>1</v>
          </cell>
          <cell r="AB179" t="str">
            <v>SEDIMENTADA</v>
          </cell>
          <cell r="AC179" t="str">
            <v>BUENO</v>
          </cell>
        </row>
        <row r="180">
          <cell r="Y180">
            <v>336</v>
          </cell>
          <cell r="Z180" t="str">
            <v>NO OBSERVADO</v>
          </cell>
          <cell r="AA180">
            <v>2</v>
          </cell>
          <cell r="AB180" t="str">
            <v>SEDIMENTADA</v>
          </cell>
          <cell r="AC180" t="str">
            <v>BUENO</v>
          </cell>
        </row>
        <row r="181">
          <cell r="Y181">
            <v>338</v>
          </cell>
          <cell r="Z181" t="str">
            <v>MALO</v>
          </cell>
          <cell r="AA181">
            <v>1</v>
          </cell>
          <cell r="AC181" t="str">
            <v>BUENO</v>
          </cell>
        </row>
        <row r="182">
          <cell r="Y182">
            <v>340</v>
          </cell>
          <cell r="Z182" t="str">
            <v>MALO</v>
          </cell>
          <cell r="AA182">
            <v>1</v>
          </cell>
          <cell r="AC182" t="str">
            <v>BUENO</v>
          </cell>
        </row>
        <row r="183">
          <cell r="Y183">
            <v>342</v>
          </cell>
          <cell r="Z183" t="str">
            <v>NO OBSERVADO</v>
          </cell>
          <cell r="AA183">
            <v>1</v>
          </cell>
          <cell r="AC183" t="str">
            <v>BUENO</v>
          </cell>
        </row>
        <row r="184">
          <cell r="Y184">
            <v>344</v>
          </cell>
          <cell r="Z184" t="str">
            <v>NO OBSERVADO</v>
          </cell>
          <cell r="AA184">
            <v>0</v>
          </cell>
          <cell r="AC184" t="str">
            <v>BUENO</v>
          </cell>
        </row>
        <row r="185">
          <cell r="Y185">
            <v>346</v>
          </cell>
          <cell r="Z185" t="str">
            <v>BUENO</v>
          </cell>
          <cell r="AA185">
            <v>1</v>
          </cell>
          <cell r="AC185" t="str">
            <v>BUENO</v>
          </cell>
        </row>
        <row r="186">
          <cell r="Y186">
            <v>348</v>
          </cell>
          <cell r="Z186" t="str">
            <v>NO OBSERVADO</v>
          </cell>
          <cell r="AA186">
            <v>2</v>
          </cell>
          <cell r="AB186" t="str">
            <v>SEDIMENTADA</v>
          </cell>
          <cell r="AC186" t="str">
            <v>BUENO</v>
          </cell>
        </row>
        <row r="187">
          <cell r="Y187">
            <v>350</v>
          </cell>
          <cell r="Z187" t="str">
            <v>BUENO</v>
          </cell>
          <cell r="AA187">
            <v>1</v>
          </cell>
          <cell r="AC187" t="str">
            <v>BUENO</v>
          </cell>
        </row>
        <row r="188">
          <cell r="Y188">
            <v>352</v>
          </cell>
          <cell r="Z188" t="str">
            <v>BUENO</v>
          </cell>
          <cell r="AA188">
            <v>0</v>
          </cell>
          <cell r="AB188" t="str">
            <v>SEDIMENTADA</v>
          </cell>
          <cell r="AC188" t="str">
            <v>BUENO</v>
          </cell>
        </row>
        <row r="189">
          <cell r="Y189">
            <v>354</v>
          </cell>
          <cell r="Z189" t="str">
            <v>BUENO</v>
          </cell>
          <cell r="AA189">
            <v>1</v>
          </cell>
          <cell r="AB189" t="str">
            <v>SEDIMENTADA</v>
          </cell>
          <cell r="AC189" t="str">
            <v>BUENO</v>
          </cell>
        </row>
        <row r="190">
          <cell r="Y190">
            <v>356</v>
          </cell>
          <cell r="Z190" t="str">
            <v>NO OBSERVADO</v>
          </cell>
          <cell r="AA190">
            <v>0</v>
          </cell>
          <cell r="AB190" t="str">
            <v>SEDIMENTADA</v>
          </cell>
          <cell r="AC190" t="str">
            <v>NO TIENE</v>
          </cell>
        </row>
        <row r="191">
          <cell r="Y191">
            <v>358</v>
          </cell>
          <cell r="Z191" t="str">
            <v>NO OBSERVADO</v>
          </cell>
          <cell r="AA191">
            <v>0</v>
          </cell>
          <cell r="AC191" t="str">
            <v>NO OBSERVADO</v>
          </cell>
        </row>
        <row r="192">
          <cell r="Y192">
            <v>360</v>
          </cell>
          <cell r="Z192" t="str">
            <v>BUENO</v>
          </cell>
          <cell r="AA192">
            <v>1</v>
          </cell>
          <cell r="AC192" t="str">
            <v>BUENO</v>
          </cell>
        </row>
        <row r="193">
          <cell r="Y193">
            <v>362</v>
          </cell>
          <cell r="Z193" t="str">
            <v>NO OBSERVADO</v>
          </cell>
          <cell r="AA193">
            <v>1</v>
          </cell>
          <cell r="AB193" t="str">
            <v>SEDIMENTADA</v>
          </cell>
          <cell r="AC193" t="str">
            <v>BUENO</v>
          </cell>
        </row>
        <row r="194">
          <cell r="Y194">
            <v>364</v>
          </cell>
          <cell r="Z194" t="str">
            <v>BUENO</v>
          </cell>
          <cell r="AA194">
            <v>0</v>
          </cell>
          <cell r="AC194" t="str">
            <v>BUENO</v>
          </cell>
        </row>
        <row r="195">
          <cell r="Y195">
            <v>366</v>
          </cell>
          <cell r="Z195" t="str">
            <v>BUENO</v>
          </cell>
          <cell r="AA195">
            <v>0</v>
          </cell>
          <cell r="AC195" t="str">
            <v>BUENO</v>
          </cell>
        </row>
        <row r="196">
          <cell r="Y196">
            <v>368</v>
          </cell>
          <cell r="Z196" t="str">
            <v>BUENO</v>
          </cell>
          <cell r="AA196">
            <v>0</v>
          </cell>
          <cell r="AC196" t="str">
            <v>BUENO</v>
          </cell>
        </row>
        <row r="197">
          <cell r="Y197">
            <v>370</v>
          </cell>
          <cell r="Z197" t="str">
            <v>BUENO</v>
          </cell>
          <cell r="AA197">
            <v>1</v>
          </cell>
          <cell r="AC197" t="str">
            <v>BUENO</v>
          </cell>
        </row>
        <row r="198">
          <cell r="Y198">
            <v>372</v>
          </cell>
          <cell r="Z198" t="str">
            <v>BUENO</v>
          </cell>
          <cell r="AA198">
            <v>1</v>
          </cell>
          <cell r="AC198" t="str">
            <v>BUENO</v>
          </cell>
        </row>
        <row r="199">
          <cell r="Y199">
            <v>374</v>
          </cell>
          <cell r="Z199" t="str">
            <v>NO OBSERVADO</v>
          </cell>
          <cell r="AA199">
            <v>0</v>
          </cell>
          <cell r="AC199" t="str">
            <v>NO OBSERVADO</v>
          </cell>
        </row>
        <row r="200">
          <cell r="Y200">
            <v>376</v>
          </cell>
          <cell r="Z200" t="str">
            <v>BUENO</v>
          </cell>
          <cell r="AA200">
            <v>0</v>
          </cell>
          <cell r="AC200" t="str">
            <v>BUENO</v>
          </cell>
        </row>
        <row r="201">
          <cell r="Y201">
            <v>378</v>
          </cell>
          <cell r="Z201" t="str">
            <v>MALO</v>
          </cell>
          <cell r="AA201">
            <v>0</v>
          </cell>
          <cell r="AC201" t="str">
            <v>BUENO</v>
          </cell>
        </row>
        <row r="202">
          <cell r="Y202">
            <v>380</v>
          </cell>
          <cell r="Z202" t="str">
            <v>BUENO</v>
          </cell>
          <cell r="AA202">
            <v>0</v>
          </cell>
          <cell r="AC202" t="str">
            <v>BUENO</v>
          </cell>
        </row>
        <row r="203">
          <cell r="Y203">
            <v>382</v>
          </cell>
          <cell r="Z203" t="str">
            <v>NO TIENE</v>
          </cell>
          <cell r="AA203">
            <v>0</v>
          </cell>
          <cell r="AC203" t="str">
            <v>BUENO</v>
          </cell>
        </row>
        <row r="204">
          <cell r="Y204">
            <v>384</v>
          </cell>
          <cell r="Z204" t="str">
            <v>BUENO</v>
          </cell>
          <cell r="AA204">
            <v>1</v>
          </cell>
          <cell r="AC204" t="str">
            <v>BUENO</v>
          </cell>
        </row>
        <row r="205">
          <cell r="Y205">
            <v>386</v>
          </cell>
          <cell r="Z205" t="str">
            <v>NO TIENE</v>
          </cell>
          <cell r="AA205">
            <v>0</v>
          </cell>
          <cell r="AB205" t="str">
            <v>SEDIMENTADA</v>
          </cell>
          <cell r="AC205" t="str">
            <v>BUENO</v>
          </cell>
        </row>
        <row r="206">
          <cell r="Y206">
            <v>388</v>
          </cell>
          <cell r="Z206" t="str">
            <v>NO TIENE</v>
          </cell>
          <cell r="AA206">
            <v>1</v>
          </cell>
          <cell r="AC206" t="str">
            <v>BUENO</v>
          </cell>
        </row>
        <row r="207">
          <cell r="Y207">
            <v>390</v>
          </cell>
          <cell r="Z207" t="str">
            <v>BUENO</v>
          </cell>
          <cell r="AA207">
            <v>0</v>
          </cell>
          <cell r="AC207" t="str">
            <v>BUENO</v>
          </cell>
        </row>
        <row r="208">
          <cell r="Y208">
            <v>392</v>
          </cell>
          <cell r="Z208" t="str">
            <v>NO OBSERVADO</v>
          </cell>
          <cell r="AA208">
            <v>0</v>
          </cell>
          <cell r="AB208" t="str">
            <v>SEDIMENTADA</v>
          </cell>
          <cell r="AC208" t="str">
            <v>BUENO</v>
          </cell>
        </row>
        <row r="209">
          <cell r="Y209">
            <v>394</v>
          </cell>
          <cell r="Z209" t="str">
            <v>NO OBSERVADO</v>
          </cell>
          <cell r="AA209">
            <v>0</v>
          </cell>
          <cell r="AB209" t="str">
            <v>SEDIMENTADA</v>
          </cell>
          <cell r="AC209" t="str">
            <v>BUENO</v>
          </cell>
        </row>
        <row r="210">
          <cell r="Y210">
            <v>396</v>
          </cell>
          <cell r="Z210" t="str">
            <v>BUENO</v>
          </cell>
          <cell r="AA210">
            <v>0</v>
          </cell>
          <cell r="AC210" t="str">
            <v>BUENO</v>
          </cell>
        </row>
        <row r="211">
          <cell r="Y211">
            <v>398</v>
          </cell>
          <cell r="Z211" t="str">
            <v>NO TIENE</v>
          </cell>
          <cell r="AA211">
            <v>0</v>
          </cell>
          <cell r="AB211" t="str">
            <v>SEDIMENTADA</v>
          </cell>
          <cell r="AC211" t="str">
            <v>BUENO</v>
          </cell>
        </row>
        <row r="212">
          <cell r="Y212">
            <v>400</v>
          </cell>
          <cell r="Z212" t="str">
            <v>MALO</v>
          </cell>
          <cell r="AA212">
            <v>0</v>
          </cell>
          <cell r="AC212" t="str">
            <v>BUENO</v>
          </cell>
        </row>
        <row r="213">
          <cell r="Y213">
            <v>402</v>
          </cell>
          <cell r="Z213" t="str">
            <v>MALO</v>
          </cell>
          <cell r="AA213">
            <v>0</v>
          </cell>
          <cell r="AC213" t="str">
            <v>BUENO</v>
          </cell>
        </row>
        <row r="214">
          <cell r="Y214">
            <v>404</v>
          </cell>
          <cell r="Z214" t="str">
            <v>NO OBSERVADO</v>
          </cell>
          <cell r="AA214">
            <v>0</v>
          </cell>
          <cell r="AB214" t="str">
            <v>SEDIMENTADA</v>
          </cell>
          <cell r="AC214" t="str">
            <v>BUENO</v>
          </cell>
        </row>
        <row r="215">
          <cell r="Y215">
            <v>405</v>
          </cell>
          <cell r="Z215" t="str">
            <v>MALO</v>
          </cell>
          <cell r="AA215">
            <v>2</v>
          </cell>
          <cell r="AC215" t="str">
            <v>BUENO</v>
          </cell>
        </row>
        <row r="216">
          <cell r="Y216">
            <v>407</v>
          </cell>
          <cell r="Z216" t="str">
            <v>MALO</v>
          </cell>
          <cell r="AA216">
            <v>5</v>
          </cell>
          <cell r="AB216" t="str">
            <v>SEDIMENTADA</v>
          </cell>
          <cell r="AC216" t="str">
            <v>BUENO</v>
          </cell>
        </row>
        <row r="217">
          <cell r="Y217">
            <v>408</v>
          </cell>
          <cell r="Z217" t="str">
            <v>NO OBSERVADO</v>
          </cell>
          <cell r="AA217">
            <v>3</v>
          </cell>
          <cell r="AB217" t="str">
            <v>SEDIMENTADA</v>
          </cell>
          <cell r="AC217" t="str">
            <v>BUENO</v>
          </cell>
        </row>
        <row r="218">
          <cell r="Y218">
            <v>410</v>
          </cell>
          <cell r="Z218" t="str">
            <v>NO OBSERVADO</v>
          </cell>
          <cell r="AA218">
            <v>0</v>
          </cell>
          <cell r="AB218" t="str">
            <v>SEDIMENTADA</v>
          </cell>
          <cell r="AC218" t="str">
            <v>BUENO</v>
          </cell>
        </row>
        <row r="219">
          <cell r="Y219">
            <v>412</v>
          </cell>
          <cell r="Z219" t="str">
            <v>NO OBSERVADO</v>
          </cell>
          <cell r="AA219">
            <v>0</v>
          </cell>
          <cell r="AB219" t="str">
            <v>SEDIMENTADA</v>
          </cell>
          <cell r="AC219" t="str">
            <v>BUENO</v>
          </cell>
        </row>
        <row r="220">
          <cell r="Y220">
            <v>414</v>
          </cell>
          <cell r="Z220" t="str">
            <v>NO TIENE</v>
          </cell>
          <cell r="AA220">
            <v>1</v>
          </cell>
          <cell r="AC220" t="str">
            <v>BUENO</v>
          </cell>
        </row>
        <row r="221">
          <cell r="Y221">
            <v>416</v>
          </cell>
          <cell r="Z221" t="str">
            <v>NO OBSERVADO</v>
          </cell>
          <cell r="AA221">
            <v>1</v>
          </cell>
          <cell r="AB221" t="str">
            <v>SEDIMENTADA</v>
          </cell>
          <cell r="AC221" t="str">
            <v>BUENO</v>
          </cell>
        </row>
        <row r="222">
          <cell r="Y222">
            <v>418</v>
          </cell>
          <cell r="Z222" t="str">
            <v>NO OBSERVADO</v>
          </cell>
          <cell r="AA222">
            <v>1</v>
          </cell>
          <cell r="AB222" t="str">
            <v>SEDIMENTADA</v>
          </cell>
          <cell r="AC222" t="str">
            <v>BUENO</v>
          </cell>
        </row>
        <row r="223">
          <cell r="Y223">
            <v>420</v>
          </cell>
          <cell r="Z223" t="str">
            <v>BUENO</v>
          </cell>
          <cell r="AA223">
            <v>1</v>
          </cell>
          <cell r="AC223" t="str">
            <v>BUENO</v>
          </cell>
        </row>
        <row r="224">
          <cell r="Y224">
            <v>422</v>
          </cell>
          <cell r="Z224" t="str">
            <v>BUENO</v>
          </cell>
          <cell r="AA224">
            <v>1</v>
          </cell>
          <cell r="AC224" t="str">
            <v>BUENO</v>
          </cell>
        </row>
        <row r="225">
          <cell r="Y225">
            <v>424</v>
          </cell>
          <cell r="Z225" t="str">
            <v>BUENO</v>
          </cell>
          <cell r="AA225">
            <v>1</v>
          </cell>
          <cell r="AC225" t="str">
            <v>BUENO</v>
          </cell>
        </row>
        <row r="226">
          <cell r="Y226">
            <v>430</v>
          </cell>
          <cell r="Z226" t="str">
            <v>MALO</v>
          </cell>
          <cell r="AA226">
            <v>2</v>
          </cell>
          <cell r="AC226" t="str">
            <v>BUENO</v>
          </cell>
        </row>
        <row r="227">
          <cell r="Y227">
            <v>432</v>
          </cell>
          <cell r="Z227" t="str">
            <v>NO TIENE</v>
          </cell>
          <cell r="AA227">
            <v>0</v>
          </cell>
          <cell r="AB227" t="str">
            <v>SEDIMENTADA</v>
          </cell>
          <cell r="AC227" t="str">
            <v>BUENO</v>
          </cell>
        </row>
        <row r="228">
          <cell r="Y228">
            <v>433</v>
          </cell>
          <cell r="Z228" t="str">
            <v>NO TIENE</v>
          </cell>
          <cell r="AA228">
            <v>1</v>
          </cell>
          <cell r="AB228" t="str">
            <v>SEDIMENTADA</v>
          </cell>
          <cell r="AC228" t="str">
            <v>BUENO</v>
          </cell>
        </row>
        <row r="229">
          <cell r="Y229">
            <v>434</v>
          </cell>
          <cell r="Z229" t="str">
            <v>BUENO</v>
          </cell>
          <cell r="AA229">
            <v>0</v>
          </cell>
          <cell r="AC229" t="str">
            <v>BUENO</v>
          </cell>
        </row>
        <row r="230">
          <cell r="Y230">
            <v>436</v>
          </cell>
          <cell r="Z230" t="str">
            <v>NO TIENE</v>
          </cell>
          <cell r="AA230">
            <v>0</v>
          </cell>
          <cell r="AC230" t="str">
            <v>BUENO</v>
          </cell>
        </row>
        <row r="231">
          <cell r="Y231">
            <v>438</v>
          </cell>
          <cell r="Z231" t="str">
            <v>BUENO</v>
          </cell>
          <cell r="AA231">
            <v>3</v>
          </cell>
          <cell r="AC231" t="str">
            <v>BUENO</v>
          </cell>
        </row>
        <row r="232">
          <cell r="Y232">
            <v>440</v>
          </cell>
          <cell r="Z232" t="str">
            <v>NO TIENE</v>
          </cell>
          <cell r="AA232">
            <v>1</v>
          </cell>
          <cell r="AC232" t="str">
            <v>BUENO</v>
          </cell>
        </row>
        <row r="233">
          <cell r="Y233">
            <v>442</v>
          </cell>
          <cell r="Z233" t="str">
            <v>BUENO</v>
          </cell>
          <cell r="AA233">
            <v>1</v>
          </cell>
          <cell r="AC233" t="str">
            <v>BUENO</v>
          </cell>
        </row>
        <row r="234">
          <cell r="Y234">
            <v>444</v>
          </cell>
          <cell r="Z234" t="str">
            <v>BUENO</v>
          </cell>
          <cell r="AA234">
            <v>2</v>
          </cell>
          <cell r="AC234" t="str">
            <v>BUENO</v>
          </cell>
        </row>
        <row r="235">
          <cell r="Y235">
            <v>446</v>
          </cell>
          <cell r="Z235" t="str">
            <v>NO OBSERVADO</v>
          </cell>
          <cell r="AA235">
            <v>2</v>
          </cell>
          <cell r="AB235" t="str">
            <v>SEDIMENTADA</v>
          </cell>
          <cell r="AC235" t="str">
            <v>BUENO</v>
          </cell>
        </row>
        <row r="236">
          <cell r="Y236">
            <v>448</v>
          </cell>
          <cell r="Z236" t="str">
            <v>BUENO</v>
          </cell>
          <cell r="AA236">
            <v>0</v>
          </cell>
          <cell r="AC236" t="str">
            <v>BUENO</v>
          </cell>
        </row>
        <row r="237">
          <cell r="Y237">
            <v>450</v>
          </cell>
          <cell r="Z237" t="str">
            <v>NO OBSERVADO</v>
          </cell>
          <cell r="AA237">
            <v>0</v>
          </cell>
          <cell r="AB237" t="str">
            <v>SEDIMENTADA</v>
          </cell>
          <cell r="AC237" t="str">
            <v>BUENO</v>
          </cell>
        </row>
        <row r="238">
          <cell r="Y238">
            <v>452</v>
          </cell>
          <cell r="Z238" t="str">
            <v>NO OBSERVADO</v>
          </cell>
          <cell r="AA238">
            <v>1</v>
          </cell>
          <cell r="AB238" t="str">
            <v>SEDIMENTADA</v>
          </cell>
          <cell r="AC238" t="str">
            <v>BUENO</v>
          </cell>
        </row>
        <row r="239">
          <cell r="Y239">
            <v>454</v>
          </cell>
          <cell r="Z239" t="str">
            <v>NO TIENE</v>
          </cell>
          <cell r="AA239">
            <v>3</v>
          </cell>
          <cell r="AC239" t="str">
            <v>BUENO</v>
          </cell>
        </row>
        <row r="240">
          <cell r="Y240">
            <v>456</v>
          </cell>
          <cell r="Z240" t="str">
            <v>BUENO</v>
          </cell>
          <cell r="AA240">
            <v>2</v>
          </cell>
          <cell r="AC240" t="str">
            <v>BUENO</v>
          </cell>
        </row>
        <row r="241">
          <cell r="Y241">
            <v>458</v>
          </cell>
          <cell r="Z241" t="str">
            <v>NO OBSERVADO</v>
          </cell>
          <cell r="AA241">
            <v>6</v>
          </cell>
          <cell r="AC241" t="str">
            <v>BUENO</v>
          </cell>
        </row>
        <row r="242">
          <cell r="Y242">
            <v>460</v>
          </cell>
          <cell r="Z242" t="str">
            <v>MALO</v>
          </cell>
          <cell r="AA242">
            <v>1</v>
          </cell>
          <cell r="AC242" t="str">
            <v>BUENO</v>
          </cell>
        </row>
        <row r="243">
          <cell r="Y243">
            <v>462</v>
          </cell>
          <cell r="Z243" t="str">
            <v>NO OBSERVADO</v>
          </cell>
          <cell r="AA243">
            <v>0</v>
          </cell>
          <cell r="AB243" t="str">
            <v>SEDIMENTADA</v>
          </cell>
          <cell r="AC243" t="str">
            <v>BUENO</v>
          </cell>
        </row>
        <row r="244">
          <cell r="Y244">
            <v>464</v>
          </cell>
          <cell r="Z244" t="str">
            <v>BUENO</v>
          </cell>
          <cell r="AA244">
            <v>0</v>
          </cell>
          <cell r="AC244" t="str">
            <v>BUENO</v>
          </cell>
        </row>
        <row r="245">
          <cell r="Y245">
            <v>466</v>
          </cell>
          <cell r="Z245" t="str">
            <v>NO OBSERVADO</v>
          </cell>
          <cell r="AA245">
            <v>0</v>
          </cell>
          <cell r="AC245" t="str">
            <v>NO OBSERVADO</v>
          </cell>
        </row>
        <row r="246">
          <cell r="Y246">
            <v>468</v>
          </cell>
          <cell r="Z246" t="str">
            <v>NO TIENE</v>
          </cell>
          <cell r="AA246">
            <v>1</v>
          </cell>
          <cell r="AC246" t="str">
            <v>BUENO</v>
          </cell>
        </row>
        <row r="247">
          <cell r="Y247">
            <v>470</v>
          </cell>
          <cell r="Z247" t="str">
            <v>NO TIENE</v>
          </cell>
          <cell r="AA247">
            <v>2</v>
          </cell>
          <cell r="AB247" t="str">
            <v>SEDIMENTADA</v>
          </cell>
          <cell r="AC247" t="str">
            <v>BUENO</v>
          </cell>
        </row>
        <row r="248">
          <cell r="Y248">
            <v>472</v>
          </cell>
          <cell r="Z248" t="str">
            <v>BUENO</v>
          </cell>
          <cell r="AA248">
            <v>0</v>
          </cell>
          <cell r="AC248" t="str">
            <v>BUENO</v>
          </cell>
        </row>
        <row r="249">
          <cell r="Y249">
            <v>474</v>
          </cell>
          <cell r="Z249" t="str">
            <v>BUENO</v>
          </cell>
          <cell r="AA249">
            <v>0</v>
          </cell>
          <cell r="AC249" t="str">
            <v>BUENO</v>
          </cell>
        </row>
        <row r="250">
          <cell r="Y250">
            <v>476</v>
          </cell>
          <cell r="Z250" t="str">
            <v>BUENO</v>
          </cell>
          <cell r="AA250">
            <v>0</v>
          </cell>
          <cell r="AC250" t="str">
            <v>BUENO</v>
          </cell>
        </row>
        <row r="251">
          <cell r="Y251">
            <v>478</v>
          </cell>
          <cell r="Z251" t="str">
            <v>BUENO</v>
          </cell>
          <cell r="AA251">
            <v>0</v>
          </cell>
          <cell r="AC251" t="str">
            <v>BUENO</v>
          </cell>
        </row>
        <row r="252">
          <cell r="Y252">
            <v>480</v>
          </cell>
          <cell r="Z252" t="str">
            <v>BUENO</v>
          </cell>
          <cell r="AA252">
            <v>2</v>
          </cell>
          <cell r="AC252" t="str">
            <v>BUENO</v>
          </cell>
        </row>
        <row r="253">
          <cell r="Y253">
            <v>482</v>
          </cell>
          <cell r="Z253" t="str">
            <v>BUENO</v>
          </cell>
          <cell r="AA253">
            <v>2</v>
          </cell>
          <cell r="AC253" t="str">
            <v>BUENO</v>
          </cell>
        </row>
        <row r="254">
          <cell r="Y254">
            <v>484</v>
          </cell>
          <cell r="Z254" t="str">
            <v>NO OBSERVADO</v>
          </cell>
          <cell r="AA254">
            <v>3</v>
          </cell>
          <cell r="AB254" t="str">
            <v>SEDIMENTADA</v>
          </cell>
          <cell r="AC254" t="str">
            <v>BUENO</v>
          </cell>
        </row>
        <row r="255">
          <cell r="Y255">
            <v>486</v>
          </cell>
          <cell r="Z255" t="str">
            <v>BUENO</v>
          </cell>
          <cell r="AA255">
            <v>3</v>
          </cell>
          <cell r="AC255" t="str">
            <v>BUENO</v>
          </cell>
        </row>
        <row r="256">
          <cell r="Y256">
            <v>488</v>
          </cell>
          <cell r="Z256" t="str">
            <v>BUENO</v>
          </cell>
          <cell r="AA256">
            <v>1</v>
          </cell>
          <cell r="AC256" t="str">
            <v>BUENO</v>
          </cell>
        </row>
        <row r="257">
          <cell r="Y257">
            <v>490</v>
          </cell>
          <cell r="Z257" t="str">
            <v>BUENO</v>
          </cell>
          <cell r="AA257">
            <v>0</v>
          </cell>
          <cell r="AB257" t="str">
            <v>SEDIMENTADA</v>
          </cell>
          <cell r="AC257" t="str">
            <v>BUENO</v>
          </cell>
        </row>
        <row r="258">
          <cell r="Y258">
            <v>492</v>
          </cell>
          <cell r="Z258" t="str">
            <v>BUENO</v>
          </cell>
          <cell r="AA258">
            <v>0</v>
          </cell>
          <cell r="AC258" t="str">
            <v>BUENO</v>
          </cell>
        </row>
        <row r="259">
          <cell r="Y259">
            <v>494</v>
          </cell>
          <cell r="Z259" t="str">
            <v>BUENO</v>
          </cell>
          <cell r="AA259">
            <v>2</v>
          </cell>
          <cell r="AC259" t="str">
            <v>BUENO</v>
          </cell>
        </row>
        <row r="260">
          <cell r="Y260">
            <v>496</v>
          </cell>
          <cell r="Z260" t="str">
            <v>BUENO</v>
          </cell>
          <cell r="AA260">
            <v>1</v>
          </cell>
          <cell r="AC260" t="str">
            <v>BUENO</v>
          </cell>
        </row>
        <row r="261">
          <cell r="Y261">
            <v>498</v>
          </cell>
          <cell r="Z261" t="str">
            <v>NO OBSERVADO</v>
          </cell>
          <cell r="AA261">
            <v>0</v>
          </cell>
          <cell r="AB261" t="str">
            <v>SEDIMENTADA</v>
          </cell>
          <cell r="AC261" t="str">
            <v>BUENO</v>
          </cell>
        </row>
        <row r="262">
          <cell r="Y262">
            <v>500</v>
          </cell>
          <cell r="Z262" t="str">
            <v>NO OBSERVADO</v>
          </cell>
          <cell r="AA262">
            <v>2</v>
          </cell>
          <cell r="AB262" t="str">
            <v>SEDIMENTADA</v>
          </cell>
          <cell r="AC262" t="str">
            <v>BUENO</v>
          </cell>
        </row>
        <row r="263">
          <cell r="Y263">
            <v>502</v>
          </cell>
          <cell r="Z263" t="str">
            <v>NO OBSERVADO</v>
          </cell>
          <cell r="AA263">
            <v>1</v>
          </cell>
          <cell r="AB263" t="str">
            <v>SEDIMENTADA</v>
          </cell>
          <cell r="AC263" t="str">
            <v>BUENO</v>
          </cell>
        </row>
        <row r="264">
          <cell r="Y264">
            <v>504</v>
          </cell>
          <cell r="Z264" t="str">
            <v>BUENO</v>
          </cell>
          <cell r="AA264">
            <v>0</v>
          </cell>
          <cell r="AC264" t="str">
            <v>BUENO</v>
          </cell>
        </row>
        <row r="265">
          <cell r="Y265">
            <v>506</v>
          </cell>
          <cell r="Z265" t="str">
            <v>MALO</v>
          </cell>
          <cell r="AA265">
            <v>0</v>
          </cell>
          <cell r="AC265" t="str">
            <v>BUENO</v>
          </cell>
        </row>
        <row r="266">
          <cell r="Y266">
            <v>508</v>
          </cell>
          <cell r="Z266" t="str">
            <v>NO OBSERVADO</v>
          </cell>
          <cell r="AA266">
            <v>0</v>
          </cell>
          <cell r="AB266" t="str">
            <v>SEDIMENTADA</v>
          </cell>
          <cell r="AC266" t="str">
            <v>BUENO</v>
          </cell>
        </row>
        <row r="267">
          <cell r="Y267">
            <v>510</v>
          </cell>
          <cell r="Z267" t="str">
            <v>NO OBSERVADO</v>
          </cell>
          <cell r="AA267">
            <v>1</v>
          </cell>
          <cell r="AB267" t="str">
            <v>SEDIMENTADA</v>
          </cell>
          <cell r="AC267" t="str">
            <v>BUENO</v>
          </cell>
        </row>
        <row r="268">
          <cell r="Y268">
            <v>514</v>
          </cell>
          <cell r="Z268" t="str">
            <v>BUENO</v>
          </cell>
          <cell r="AA268">
            <v>0</v>
          </cell>
          <cell r="AC268" t="str">
            <v>BUENO</v>
          </cell>
        </row>
        <row r="269">
          <cell r="Y269">
            <v>516</v>
          </cell>
          <cell r="Z269" t="str">
            <v>NO OBSERVADO</v>
          </cell>
          <cell r="AA269">
            <v>1</v>
          </cell>
          <cell r="AB269" t="str">
            <v>SEDIMENTADA</v>
          </cell>
          <cell r="AC269" t="str">
            <v>BUENO</v>
          </cell>
        </row>
        <row r="270">
          <cell r="Y270">
            <v>518</v>
          </cell>
          <cell r="Z270" t="str">
            <v>NO OBSERVADO</v>
          </cell>
          <cell r="AA270">
            <v>1</v>
          </cell>
          <cell r="AB270" t="str">
            <v>SEDIMENTADA</v>
          </cell>
          <cell r="AC270" t="str">
            <v>BUENO</v>
          </cell>
        </row>
        <row r="271">
          <cell r="Y271">
            <v>520</v>
          </cell>
          <cell r="Z271" t="str">
            <v>BUENO</v>
          </cell>
          <cell r="AA271">
            <v>0</v>
          </cell>
          <cell r="AC271" t="str">
            <v>BUENO</v>
          </cell>
        </row>
        <row r="272">
          <cell r="Y272">
            <v>522</v>
          </cell>
          <cell r="Z272" t="str">
            <v>NO TIENE</v>
          </cell>
          <cell r="AA272">
            <v>0</v>
          </cell>
          <cell r="AC272" t="str">
            <v>BUENO</v>
          </cell>
        </row>
        <row r="273">
          <cell r="Y273">
            <v>524</v>
          </cell>
          <cell r="Z273" t="str">
            <v>NO OBSERVADO</v>
          </cell>
          <cell r="AA273">
            <v>1</v>
          </cell>
          <cell r="AB273" t="str">
            <v>SEDIMENTADA</v>
          </cell>
          <cell r="AC273" t="str">
            <v>BUENO</v>
          </cell>
        </row>
        <row r="274">
          <cell r="Y274">
            <v>526</v>
          </cell>
          <cell r="Z274" t="str">
            <v>NO OBSERVADO</v>
          </cell>
          <cell r="AA274">
            <v>2</v>
          </cell>
          <cell r="AB274" t="str">
            <v>SEDIMENTADA</v>
          </cell>
          <cell r="AC274" t="str">
            <v>BUENO</v>
          </cell>
        </row>
        <row r="275">
          <cell r="Y275">
            <v>532</v>
          </cell>
          <cell r="Z275" t="str">
            <v>BUENO</v>
          </cell>
          <cell r="AA275">
            <v>2</v>
          </cell>
          <cell r="AC275" t="str">
            <v>BUENO</v>
          </cell>
        </row>
        <row r="276">
          <cell r="Y276">
            <v>534</v>
          </cell>
          <cell r="Z276" t="str">
            <v>BUENO</v>
          </cell>
          <cell r="AA276">
            <v>3</v>
          </cell>
          <cell r="AC276" t="str">
            <v>BUENO</v>
          </cell>
        </row>
        <row r="277">
          <cell r="Y277">
            <v>536</v>
          </cell>
          <cell r="Z277" t="str">
            <v>BUENO</v>
          </cell>
          <cell r="AA277">
            <v>0</v>
          </cell>
          <cell r="AC277" t="str">
            <v>BUENO</v>
          </cell>
        </row>
        <row r="278">
          <cell r="Y278">
            <v>538</v>
          </cell>
          <cell r="Z278" t="str">
            <v>NO OBSERVADO</v>
          </cell>
          <cell r="AA278">
            <v>2</v>
          </cell>
          <cell r="AB278" t="str">
            <v>SEDIMENTADA</v>
          </cell>
          <cell r="AC278" t="str">
            <v>BUENO</v>
          </cell>
        </row>
        <row r="279">
          <cell r="Y279">
            <v>540</v>
          </cell>
          <cell r="Z279" t="str">
            <v>BUENO</v>
          </cell>
          <cell r="AA279">
            <v>1</v>
          </cell>
          <cell r="AC279" t="str">
            <v>BUENO</v>
          </cell>
        </row>
        <row r="280">
          <cell r="Y280">
            <v>542</v>
          </cell>
          <cell r="Z280" t="str">
            <v>BUENO</v>
          </cell>
          <cell r="AA280">
            <v>2</v>
          </cell>
          <cell r="AC280" t="str">
            <v>BUENO</v>
          </cell>
        </row>
        <row r="281">
          <cell r="Y281">
            <v>544</v>
          </cell>
          <cell r="Z281" t="str">
            <v>BUENO</v>
          </cell>
          <cell r="AA281">
            <v>2</v>
          </cell>
          <cell r="AC281" t="str">
            <v>BUENO</v>
          </cell>
        </row>
        <row r="282">
          <cell r="Y282">
            <v>546</v>
          </cell>
          <cell r="Z282" t="str">
            <v>NO OBSERVADO</v>
          </cell>
          <cell r="AA282">
            <v>0</v>
          </cell>
          <cell r="AC282" t="str">
            <v>BUENO</v>
          </cell>
        </row>
        <row r="283">
          <cell r="Y283">
            <v>548</v>
          </cell>
          <cell r="Z283" t="str">
            <v>NO OBSERVADO</v>
          </cell>
          <cell r="AA283">
            <v>1</v>
          </cell>
          <cell r="AB283" t="str">
            <v>SEDIMENTADA</v>
          </cell>
          <cell r="AC283" t="str">
            <v>BUENO</v>
          </cell>
        </row>
        <row r="284">
          <cell r="Y284">
            <v>550</v>
          </cell>
          <cell r="Z284" t="str">
            <v>MALO</v>
          </cell>
          <cell r="AA284">
            <v>0</v>
          </cell>
          <cell r="AC284" t="str">
            <v>BUENO</v>
          </cell>
        </row>
        <row r="285">
          <cell r="Y285">
            <v>552</v>
          </cell>
          <cell r="Z285" t="str">
            <v>NO OBSERVADO</v>
          </cell>
          <cell r="AA285">
            <v>1</v>
          </cell>
          <cell r="AB285" t="str">
            <v>SEDIMENTADA</v>
          </cell>
          <cell r="AC285" t="str">
            <v>BUENO</v>
          </cell>
        </row>
        <row r="286">
          <cell r="Y286">
            <v>554</v>
          </cell>
          <cell r="Z286" t="str">
            <v>MALO</v>
          </cell>
          <cell r="AA286">
            <v>0</v>
          </cell>
          <cell r="AC286" t="str">
            <v>BUENO</v>
          </cell>
        </row>
        <row r="287">
          <cell r="Y287">
            <v>556</v>
          </cell>
          <cell r="Z287" t="str">
            <v>NO TIENE</v>
          </cell>
          <cell r="AA287">
            <v>2</v>
          </cell>
          <cell r="AB287" t="str">
            <v>SEDIMENTADA</v>
          </cell>
          <cell r="AC287" t="str">
            <v>BUENO</v>
          </cell>
        </row>
        <row r="288">
          <cell r="Y288">
            <v>558</v>
          </cell>
          <cell r="Z288" t="str">
            <v>NO OBSERVADO</v>
          </cell>
          <cell r="AA288">
            <v>1</v>
          </cell>
          <cell r="AB288" t="str">
            <v>SEDIMENTADA</v>
          </cell>
          <cell r="AC288" t="str">
            <v>BUENO</v>
          </cell>
        </row>
        <row r="289">
          <cell r="Y289">
            <v>560</v>
          </cell>
          <cell r="Z289" t="str">
            <v>NO OBSERVADO</v>
          </cell>
          <cell r="AA289">
            <v>2</v>
          </cell>
          <cell r="AB289" t="str">
            <v>SEDIMENTADA</v>
          </cell>
          <cell r="AC289" t="str">
            <v>BUENO</v>
          </cell>
        </row>
        <row r="290">
          <cell r="Y290">
            <v>562</v>
          </cell>
          <cell r="Z290" t="str">
            <v>NO OBSERVADO</v>
          </cell>
          <cell r="AA290">
            <v>1</v>
          </cell>
          <cell r="AB290" t="str">
            <v>SEDIMENTADA</v>
          </cell>
          <cell r="AC290" t="str">
            <v>BUENO</v>
          </cell>
        </row>
        <row r="291">
          <cell r="Y291">
            <v>564</v>
          </cell>
          <cell r="Z291" t="str">
            <v>MALO</v>
          </cell>
          <cell r="AA291">
            <v>0</v>
          </cell>
          <cell r="AC291" t="str">
            <v>BUENO</v>
          </cell>
        </row>
        <row r="292">
          <cell r="Y292">
            <v>566</v>
          </cell>
          <cell r="Z292" t="str">
            <v>BUENO</v>
          </cell>
          <cell r="AA292">
            <v>1</v>
          </cell>
          <cell r="AC292" t="str">
            <v>BUENO</v>
          </cell>
        </row>
        <row r="293">
          <cell r="Y293">
            <v>568</v>
          </cell>
          <cell r="Z293" t="str">
            <v>NO OBSERVADO</v>
          </cell>
          <cell r="AA293">
            <v>1</v>
          </cell>
          <cell r="AB293" t="str">
            <v>SEDIMENTADA</v>
          </cell>
          <cell r="AC293" t="str">
            <v>BUENO</v>
          </cell>
        </row>
        <row r="294">
          <cell r="Y294">
            <v>570</v>
          </cell>
          <cell r="Z294" t="str">
            <v>BUENO</v>
          </cell>
          <cell r="AA294">
            <v>4</v>
          </cell>
          <cell r="AC294" t="str">
            <v>BUENO</v>
          </cell>
        </row>
        <row r="295">
          <cell r="Y295">
            <v>574</v>
          </cell>
          <cell r="Z295" t="str">
            <v>MALO</v>
          </cell>
          <cell r="AA295">
            <v>5</v>
          </cell>
          <cell r="AC295" t="str">
            <v>BUENO</v>
          </cell>
        </row>
        <row r="296">
          <cell r="Y296">
            <v>578</v>
          </cell>
          <cell r="Z296" t="str">
            <v>BUENO</v>
          </cell>
          <cell r="AA296">
            <v>5</v>
          </cell>
          <cell r="AC296" t="str">
            <v>BUENO</v>
          </cell>
        </row>
        <row r="297">
          <cell r="Y297">
            <v>580</v>
          </cell>
          <cell r="Z297" t="str">
            <v>NO OBSERVADO</v>
          </cell>
          <cell r="AA297">
            <v>3</v>
          </cell>
          <cell r="AB297" t="str">
            <v>SEDIMENTADA</v>
          </cell>
          <cell r="AC297" t="str">
            <v>BUENO</v>
          </cell>
        </row>
        <row r="298">
          <cell r="Y298">
            <v>582</v>
          </cell>
          <cell r="Z298" t="str">
            <v>BUENO</v>
          </cell>
          <cell r="AA298">
            <v>5</v>
          </cell>
          <cell r="AC298" t="str">
            <v>BUENO</v>
          </cell>
        </row>
        <row r="299">
          <cell r="Y299">
            <v>584</v>
          </cell>
          <cell r="Z299" t="str">
            <v>NO OBSERVADO</v>
          </cell>
          <cell r="AA299">
            <v>3</v>
          </cell>
          <cell r="AB299" t="str">
            <v>SEDIMENTADA</v>
          </cell>
          <cell r="AC299" t="str">
            <v>BUENO</v>
          </cell>
        </row>
        <row r="300">
          <cell r="Y300">
            <v>586</v>
          </cell>
          <cell r="Z300" t="str">
            <v>NO OBSERVADO</v>
          </cell>
          <cell r="AA300">
            <v>4</v>
          </cell>
          <cell r="AB300" t="str">
            <v>SEDIMENTADA</v>
          </cell>
          <cell r="AC300" t="str">
            <v>BUENO</v>
          </cell>
        </row>
        <row r="301">
          <cell r="Y301">
            <v>588</v>
          </cell>
          <cell r="Z301" t="str">
            <v>NO TIENE</v>
          </cell>
          <cell r="AA301">
            <v>0</v>
          </cell>
          <cell r="AC301" t="str">
            <v>BUENO</v>
          </cell>
        </row>
        <row r="302">
          <cell r="Y302">
            <v>590</v>
          </cell>
          <cell r="Z302" t="str">
            <v>NO TIENE</v>
          </cell>
          <cell r="AA302">
            <v>2</v>
          </cell>
          <cell r="AC302" t="str">
            <v>BUENO</v>
          </cell>
        </row>
        <row r="303">
          <cell r="Y303">
            <v>592</v>
          </cell>
          <cell r="Z303" t="str">
            <v>NO TIENE</v>
          </cell>
          <cell r="AA303">
            <v>1</v>
          </cell>
          <cell r="AC303" t="str">
            <v>BUENO</v>
          </cell>
        </row>
        <row r="304">
          <cell r="Y304">
            <v>594</v>
          </cell>
          <cell r="Z304" t="str">
            <v>NO TIENE</v>
          </cell>
          <cell r="AA304">
            <v>1</v>
          </cell>
          <cell r="AC304" t="str">
            <v>BUENO</v>
          </cell>
        </row>
        <row r="305">
          <cell r="Y305">
            <v>596</v>
          </cell>
          <cell r="Z305" t="str">
            <v>NO OBSERVADO</v>
          </cell>
          <cell r="AA305">
            <v>1</v>
          </cell>
          <cell r="AB305" t="str">
            <v>SEDIMENTADA</v>
          </cell>
          <cell r="AC305" t="str">
            <v>BUENO</v>
          </cell>
        </row>
        <row r="306">
          <cell r="Y306">
            <v>598</v>
          </cell>
          <cell r="Z306" t="str">
            <v>NO OBSERVADO</v>
          </cell>
          <cell r="AA306">
            <v>3</v>
          </cell>
          <cell r="AB306" t="str">
            <v>SEDIMENTADA</v>
          </cell>
          <cell r="AC306" t="str">
            <v>BUENO</v>
          </cell>
        </row>
        <row r="307">
          <cell r="Y307" t="str">
            <v>600AL</v>
          </cell>
          <cell r="Z307" t="str">
            <v>NO TIENE</v>
          </cell>
          <cell r="AA307">
            <v>4</v>
          </cell>
          <cell r="AC307" t="str">
            <v>BUENO</v>
          </cell>
        </row>
        <row r="308">
          <cell r="Y308">
            <v>601</v>
          </cell>
          <cell r="Z308" t="str">
            <v>NO OBSERVADO</v>
          </cell>
          <cell r="AA308">
            <v>2</v>
          </cell>
          <cell r="AB308" t="str">
            <v>SEDIMENTADA</v>
          </cell>
          <cell r="AC308" t="str">
            <v>BUENO</v>
          </cell>
        </row>
        <row r="309">
          <cell r="Y309">
            <v>602</v>
          </cell>
          <cell r="Z309" t="str">
            <v>NO TIENE</v>
          </cell>
          <cell r="AA309">
            <v>2</v>
          </cell>
          <cell r="AC309" t="str">
            <v>BUENO</v>
          </cell>
        </row>
        <row r="310">
          <cell r="Y310">
            <v>604</v>
          </cell>
          <cell r="Z310" t="str">
            <v>NO OBSERVADO</v>
          </cell>
          <cell r="AA310">
            <v>2</v>
          </cell>
          <cell r="AC310" t="str">
            <v>BUENO</v>
          </cell>
        </row>
        <row r="311">
          <cell r="Y311">
            <v>606</v>
          </cell>
          <cell r="Z311" t="str">
            <v>NO OBSERVADO</v>
          </cell>
          <cell r="AA311">
            <v>0</v>
          </cell>
          <cell r="AC311" t="str">
            <v>NO OBSERVADO</v>
          </cell>
        </row>
        <row r="312">
          <cell r="Y312">
            <v>608</v>
          </cell>
          <cell r="Z312" t="str">
            <v>NO OBSERVADO</v>
          </cell>
          <cell r="AA312">
            <v>2</v>
          </cell>
          <cell r="AC312" t="str">
            <v>BUENO</v>
          </cell>
        </row>
        <row r="313">
          <cell r="Y313">
            <v>612</v>
          </cell>
          <cell r="Z313" t="str">
            <v>NO TIENE</v>
          </cell>
          <cell r="AA313">
            <v>3</v>
          </cell>
          <cell r="AC313" t="str">
            <v>BUENO</v>
          </cell>
        </row>
        <row r="314">
          <cell r="Y314">
            <v>614</v>
          </cell>
          <cell r="Z314" t="str">
            <v>BUENO</v>
          </cell>
          <cell r="AA314">
            <v>2</v>
          </cell>
          <cell r="AC314" t="str">
            <v>BUENO</v>
          </cell>
        </row>
        <row r="315">
          <cell r="Y315">
            <v>616</v>
          </cell>
          <cell r="Z315" t="str">
            <v>BUENO</v>
          </cell>
          <cell r="AA315">
            <v>6</v>
          </cell>
          <cell r="AC315" t="str">
            <v>BUENO</v>
          </cell>
        </row>
        <row r="316">
          <cell r="Y316">
            <v>618</v>
          </cell>
          <cell r="Z316" t="str">
            <v>NO OBSERVADO</v>
          </cell>
          <cell r="AA316">
            <v>0</v>
          </cell>
          <cell r="AC316" t="str">
            <v>NO OBSERVADO</v>
          </cell>
        </row>
        <row r="317">
          <cell r="Y317">
            <v>620</v>
          </cell>
          <cell r="Z317" t="str">
            <v>MALO</v>
          </cell>
          <cell r="AA317">
            <v>0</v>
          </cell>
          <cell r="AC317" t="str">
            <v>BUENO</v>
          </cell>
        </row>
        <row r="318">
          <cell r="Y318">
            <v>622</v>
          </cell>
          <cell r="Z318" t="str">
            <v>BUENO</v>
          </cell>
          <cell r="AA318">
            <v>1</v>
          </cell>
          <cell r="AC318" t="str">
            <v>BUENO</v>
          </cell>
        </row>
        <row r="319">
          <cell r="Y319">
            <v>630</v>
          </cell>
          <cell r="Z319" t="str">
            <v>NO TIENE</v>
          </cell>
          <cell r="AA319">
            <v>6</v>
          </cell>
          <cell r="AC319" t="str">
            <v>BUENO</v>
          </cell>
        </row>
        <row r="320">
          <cell r="Y320">
            <v>634</v>
          </cell>
          <cell r="Z320" t="str">
            <v>BUENO</v>
          </cell>
          <cell r="AA320">
            <v>0</v>
          </cell>
          <cell r="AC320" t="str">
            <v>BUENO</v>
          </cell>
        </row>
        <row r="321">
          <cell r="Y321">
            <v>636</v>
          </cell>
          <cell r="Z321" t="str">
            <v>NO OBSERVADO</v>
          </cell>
          <cell r="AA321">
            <v>1</v>
          </cell>
          <cell r="AB321" t="str">
            <v>SEDIMENTADA</v>
          </cell>
          <cell r="AC321" t="str">
            <v>BUENO</v>
          </cell>
        </row>
        <row r="322">
          <cell r="Y322">
            <v>638</v>
          </cell>
          <cell r="Z322" t="str">
            <v>NO OBSERVADO</v>
          </cell>
          <cell r="AA322">
            <v>2</v>
          </cell>
          <cell r="AC322" t="str">
            <v>BUENO</v>
          </cell>
        </row>
        <row r="323">
          <cell r="Y323">
            <v>640</v>
          </cell>
          <cell r="Z323" t="str">
            <v>BUENO</v>
          </cell>
          <cell r="AA323">
            <v>5</v>
          </cell>
          <cell r="AC323" t="str">
            <v>BUENO</v>
          </cell>
        </row>
        <row r="324">
          <cell r="Y324">
            <v>642</v>
          </cell>
          <cell r="Z324" t="str">
            <v>BUENO</v>
          </cell>
          <cell r="AA324">
            <v>0</v>
          </cell>
          <cell r="AC324" t="str">
            <v>BUENO</v>
          </cell>
        </row>
        <row r="325">
          <cell r="Y325">
            <v>644</v>
          </cell>
          <cell r="Z325" t="str">
            <v>BUENO</v>
          </cell>
          <cell r="AA325">
            <v>0</v>
          </cell>
          <cell r="AC325" t="str">
            <v>BUENO</v>
          </cell>
        </row>
        <row r="326">
          <cell r="Y326">
            <v>646</v>
          </cell>
          <cell r="Z326" t="str">
            <v>BUENO</v>
          </cell>
          <cell r="AA326">
            <v>1</v>
          </cell>
          <cell r="AC326" t="str">
            <v>BUENO</v>
          </cell>
        </row>
        <row r="327">
          <cell r="Y327">
            <v>648</v>
          </cell>
          <cell r="Z327" t="str">
            <v>NO OBSERVADO</v>
          </cell>
          <cell r="AA327">
            <v>0</v>
          </cell>
          <cell r="AC327" t="str">
            <v>NO OBSERVADO</v>
          </cell>
        </row>
        <row r="328">
          <cell r="Y328">
            <v>650</v>
          </cell>
          <cell r="Z328" t="str">
            <v>NO TIENE</v>
          </cell>
          <cell r="AA328">
            <v>0</v>
          </cell>
          <cell r="AB328" t="str">
            <v>SEDIMENTADA</v>
          </cell>
          <cell r="AC328" t="str">
            <v>BUENO</v>
          </cell>
        </row>
        <row r="329">
          <cell r="Y329">
            <v>652</v>
          </cell>
          <cell r="Z329" t="str">
            <v>NO OBSERVADO</v>
          </cell>
          <cell r="AA329">
            <v>0</v>
          </cell>
          <cell r="AB329" t="str">
            <v>TAPADA</v>
          </cell>
          <cell r="AC329" t="str">
            <v>NO TIENE</v>
          </cell>
        </row>
        <row r="330">
          <cell r="Y330">
            <v>654</v>
          </cell>
          <cell r="Z330" t="str">
            <v>MALO</v>
          </cell>
          <cell r="AA330">
            <v>2</v>
          </cell>
          <cell r="AC330" t="str">
            <v>BUENO</v>
          </cell>
        </row>
        <row r="331">
          <cell r="Y331">
            <v>656</v>
          </cell>
          <cell r="Z331" t="str">
            <v>NO OBSERVADO</v>
          </cell>
          <cell r="AA331">
            <v>4</v>
          </cell>
          <cell r="AB331" t="str">
            <v>SEDIMENTADA</v>
          </cell>
          <cell r="AC331" t="str">
            <v>BUENO</v>
          </cell>
        </row>
        <row r="332">
          <cell r="Y332">
            <v>658</v>
          </cell>
          <cell r="Z332" t="str">
            <v>NO OBSERVADO</v>
          </cell>
          <cell r="AA332">
            <v>2</v>
          </cell>
          <cell r="AB332" t="str">
            <v>SEDIMENTADA</v>
          </cell>
          <cell r="AC332" t="str">
            <v>BUENO</v>
          </cell>
        </row>
        <row r="333">
          <cell r="Y333">
            <v>660</v>
          </cell>
          <cell r="Z333" t="str">
            <v>BUENO</v>
          </cell>
          <cell r="AA333">
            <v>2</v>
          </cell>
          <cell r="AB333" t="str">
            <v>SEDIMENTADA</v>
          </cell>
          <cell r="AC333" t="str">
            <v>BUENO</v>
          </cell>
        </row>
        <row r="334">
          <cell r="Y334">
            <v>662</v>
          </cell>
          <cell r="Z334" t="str">
            <v>NO OBSERVADO</v>
          </cell>
          <cell r="AA334">
            <v>2</v>
          </cell>
          <cell r="AB334" t="str">
            <v>SEDIMENTADA</v>
          </cell>
          <cell r="AC334" t="str">
            <v>BUENO</v>
          </cell>
        </row>
        <row r="335">
          <cell r="Y335">
            <v>664</v>
          </cell>
          <cell r="Z335" t="str">
            <v>NO OBSERVADO</v>
          </cell>
          <cell r="AA335">
            <v>1</v>
          </cell>
          <cell r="AB335" t="str">
            <v>SEDIMENTADA</v>
          </cell>
          <cell r="AC335" t="str">
            <v>BUENO</v>
          </cell>
        </row>
        <row r="336">
          <cell r="Y336" t="str">
            <v>666AL</v>
          </cell>
          <cell r="Z336" t="str">
            <v>BUENO</v>
          </cell>
          <cell r="AA336">
            <v>1</v>
          </cell>
          <cell r="AC336" t="str">
            <v>BUENO</v>
          </cell>
        </row>
        <row r="337">
          <cell r="Y337">
            <v>668</v>
          </cell>
          <cell r="Z337" t="str">
            <v>BUENO</v>
          </cell>
          <cell r="AA337">
            <v>1</v>
          </cell>
          <cell r="AC337" t="str">
            <v>BUENO</v>
          </cell>
        </row>
        <row r="338">
          <cell r="Y338">
            <v>669</v>
          </cell>
          <cell r="Z338" t="str">
            <v>NO OBSERVADO</v>
          </cell>
          <cell r="AA338">
            <v>0</v>
          </cell>
          <cell r="AC338" t="str">
            <v>BUENO</v>
          </cell>
        </row>
        <row r="339">
          <cell r="Y339">
            <v>670</v>
          </cell>
          <cell r="Z339" t="str">
            <v>BUENO</v>
          </cell>
          <cell r="AA339">
            <v>2</v>
          </cell>
          <cell r="AC339" t="str">
            <v>BUENO</v>
          </cell>
        </row>
        <row r="340">
          <cell r="Y340">
            <v>672</v>
          </cell>
          <cell r="Z340" t="str">
            <v>BUENO</v>
          </cell>
          <cell r="AA340">
            <v>1</v>
          </cell>
          <cell r="AC340" t="str">
            <v>BUENO</v>
          </cell>
        </row>
        <row r="341">
          <cell r="Y341">
            <v>674</v>
          </cell>
          <cell r="Z341" t="str">
            <v>BUENO</v>
          </cell>
          <cell r="AA341">
            <v>1</v>
          </cell>
          <cell r="AC341" t="str">
            <v>BUENO</v>
          </cell>
        </row>
        <row r="342">
          <cell r="Y342">
            <v>676</v>
          </cell>
          <cell r="Z342" t="str">
            <v>NO OBSERVADO</v>
          </cell>
          <cell r="AA342">
            <v>2</v>
          </cell>
          <cell r="AB342" t="str">
            <v>SEDIMENTADA</v>
          </cell>
          <cell r="AC342" t="str">
            <v>BUENO</v>
          </cell>
        </row>
        <row r="343">
          <cell r="Y343">
            <v>678</v>
          </cell>
          <cell r="Z343" t="str">
            <v>BUENO</v>
          </cell>
          <cell r="AA343">
            <v>2</v>
          </cell>
          <cell r="AC343" t="str">
            <v>BUENO</v>
          </cell>
        </row>
        <row r="344">
          <cell r="Y344">
            <v>680</v>
          </cell>
          <cell r="Z344" t="str">
            <v>NO TIENE</v>
          </cell>
          <cell r="AA344">
            <v>1</v>
          </cell>
          <cell r="AC344" t="str">
            <v>BUENO</v>
          </cell>
        </row>
        <row r="345">
          <cell r="Y345">
            <v>682</v>
          </cell>
          <cell r="Z345" t="str">
            <v>NO OBSERVADO</v>
          </cell>
          <cell r="AA345">
            <v>0</v>
          </cell>
          <cell r="AB345" t="str">
            <v>SEDIMENTADA</v>
          </cell>
          <cell r="AC345" t="str">
            <v>BUENO</v>
          </cell>
        </row>
        <row r="346">
          <cell r="Y346">
            <v>684</v>
          </cell>
          <cell r="Z346" t="str">
            <v>BUENO</v>
          </cell>
          <cell r="AA346">
            <v>2</v>
          </cell>
          <cell r="AB346" t="str">
            <v>SEDIMENTADA</v>
          </cell>
          <cell r="AC346" t="str">
            <v>BUENO</v>
          </cell>
        </row>
        <row r="347">
          <cell r="Y347">
            <v>686</v>
          </cell>
          <cell r="Z347" t="str">
            <v>NO TIENE</v>
          </cell>
          <cell r="AA347">
            <v>0</v>
          </cell>
          <cell r="AB347" t="str">
            <v>SEDIMENTADA</v>
          </cell>
          <cell r="AC347" t="str">
            <v>BUENO</v>
          </cell>
        </row>
        <row r="348">
          <cell r="Y348">
            <v>688</v>
          </cell>
          <cell r="Z348" t="str">
            <v>NO OBSERVADO</v>
          </cell>
          <cell r="AA348">
            <v>4</v>
          </cell>
          <cell r="AC348" t="str">
            <v>BUENO</v>
          </cell>
        </row>
        <row r="349">
          <cell r="Y349">
            <v>690</v>
          </cell>
          <cell r="Z349" t="str">
            <v>BUENO</v>
          </cell>
          <cell r="AA349">
            <v>1</v>
          </cell>
          <cell r="AC349" t="str">
            <v>BUENO</v>
          </cell>
        </row>
        <row r="350">
          <cell r="Y350">
            <v>692</v>
          </cell>
          <cell r="Z350" t="str">
            <v>NO OBSERVADO</v>
          </cell>
          <cell r="AA350">
            <v>1</v>
          </cell>
          <cell r="AB350" t="str">
            <v>SEDIMENTADA</v>
          </cell>
          <cell r="AC350" t="str">
            <v>BUENO</v>
          </cell>
        </row>
        <row r="351">
          <cell r="Y351">
            <v>694</v>
          </cell>
          <cell r="Z351" t="str">
            <v>NO TIENE</v>
          </cell>
          <cell r="AA351">
            <v>1</v>
          </cell>
          <cell r="AB351" t="str">
            <v>SEDIMENTADA</v>
          </cell>
          <cell r="AC351" t="str">
            <v>BUENO</v>
          </cell>
        </row>
        <row r="352">
          <cell r="Y352">
            <v>696</v>
          </cell>
          <cell r="Z352" t="str">
            <v>NO OBSERVADO</v>
          </cell>
          <cell r="AA352">
            <v>3</v>
          </cell>
          <cell r="AB352" t="str">
            <v>SEDIMENTADA</v>
          </cell>
          <cell r="AC352" t="str">
            <v>BUENO</v>
          </cell>
        </row>
        <row r="353">
          <cell r="Y353">
            <v>698</v>
          </cell>
          <cell r="Z353" t="str">
            <v>NO OBSERVADO</v>
          </cell>
          <cell r="AA353">
            <v>2</v>
          </cell>
          <cell r="AB353" t="str">
            <v>SEDIMENTADA</v>
          </cell>
          <cell r="AC353" t="str">
            <v>BUENO</v>
          </cell>
        </row>
        <row r="354">
          <cell r="Y354">
            <v>700</v>
          </cell>
          <cell r="Z354" t="str">
            <v>NO OBSERVADO</v>
          </cell>
          <cell r="AA354">
            <v>0</v>
          </cell>
          <cell r="AC354" t="str">
            <v>NO OBSERVADO</v>
          </cell>
        </row>
        <row r="355">
          <cell r="Y355">
            <v>702</v>
          </cell>
          <cell r="Z355" t="str">
            <v>NO TIENE</v>
          </cell>
          <cell r="AA355">
            <v>2</v>
          </cell>
          <cell r="AC355" t="str">
            <v>BUENO</v>
          </cell>
        </row>
        <row r="356">
          <cell r="Y356">
            <v>704</v>
          </cell>
          <cell r="Z356" t="str">
            <v>BUENO</v>
          </cell>
          <cell r="AA356">
            <v>1</v>
          </cell>
          <cell r="AC356" t="str">
            <v>BUENO</v>
          </cell>
        </row>
        <row r="357">
          <cell r="Y357">
            <v>706</v>
          </cell>
          <cell r="Z357" t="str">
            <v>BUENO</v>
          </cell>
          <cell r="AA357">
            <v>1</v>
          </cell>
          <cell r="AC357" t="str">
            <v>MALO</v>
          </cell>
        </row>
        <row r="358">
          <cell r="Y358">
            <v>708</v>
          </cell>
          <cell r="Z358" t="str">
            <v>BUENO</v>
          </cell>
          <cell r="AA358">
            <v>0</v>
          </cell>
          <cell r="AC358" t="str">
            <v>BUENO</v>
          </cell>
        </row>
        <row r="359">
          <cell r="Y359">
            <v>710</v>
          </cell>
          <cell r="Z359" t="str">
            <v>BUENO</v>
          </cell>
          <cell r="AA359">
            <v>1</v>
          </cell>
          <cell r="AC359" t="str">
            <v>BUENO</v>
          </cell>
        </row>
        <row r="360">
          <cell r="Y360">
            <v>712</v>
          </cell>
          <cell r="Z360" t="str">
            <v>MALO</v>
          </cell>
          <cell r="AA360">
            <v>1</v>
          </cell>
          <cell r="AC360" t="str">
            <v>BUENO</v>
          </cell>
        </row>
        <row r="361">
          <cell r="Y361">
            <v>714</v>
          </cell>
          <cell r="Z361" t="str">
            <v>NO OBSERVADO</v>
          </cell>
          <cell r="AA361">
            <v>0</v>
          </cell>
          <cell r="AC361" t="str">
            <v>NO OBSERVADO</v>
          </cell>
        </row>
        <row r="362">
          <cell r="Y362">
            <v>716</v>
          </cell>
          <cell r="Z362" t="str">
            <v>BUENO</v>
          </cell>
          <cell r="AA362">
            <v>1</v>
          </cell>
          <cell r="AC362" t="str">
            <v>BUENO</v>
          </cell>
        </row>
        <row r="363">
          <cell r="Y363">
            <v>718</v>
          </cell>
          <cell r="Z363" t="str">
            <v>BUENO</v>
          </cell>
          <cell r="AA363">
            <v>1</v>
          </cell>
          <cell r="AC363" t="str">
            <v>MALO</v>
          </cell>
        </row>
        <row r="364">
          <cell r="Y364">
            <v>720</v>
          </cell>
          <cell r="Z364" t="str">
            <v>NO OBSERVADO</v>
          </cell>
          <cell r="AA364">
            <v>2</v>
          </cell>
          <cell r="AB364" t="str">
            <v>SEDIMENTADA</v>
          </cell>
          <cell r="AC364" t="str">
            <v>BUENO</v>
          </cell>
        </row>
        <row r="365">
          <cell r="Y365">
            <v>722</v>
          </cell>
          <cell r="Z365" t="str">
            <v>BUENO</v>
          </cell>
          <cell r="AA365">
            <v>0</v>
          </cell>
          <cell r="AC365" t="str">
            <v>BUENO</v>
          </cell>
        </row>
        <row r="366">
          <cell r="Y366">
            <v>724</v>
          </cell>
          <cell r="Z366" t="str">
            <v>NO OBSERVADO</v>
          </cell>
          <cell r="AA366">
            <v>3</v>
          </cell>
          <cell r="AB366" t="str">
            <v>SEDIMENTADA</v>
          </cell>
          <cell r="AC366" t="str">
            <v>BUENO</v>
          </cell>
        </row>
        <row r="367">
          <cell r="Y367">
            <v>726</v>
          </cell>
          <cell r="Z367" t="str">
            <v>BUENO</v>
          </cell>
          <cell r="AA367">
            <v>1</v>
          </cell>
          <cell r="AC367" t="str">
            <v>BUENO</v>
          </cell>
        </row>
        <row r="368">
          <cell r="Y368">
            <v>728</v>
          </cell>
          <cell r="Z368" t="str">
            <v>BUENO</v>
          </cell>
          <cell r="AA368">
            <v>0</v>
          </cell>
          <cell r="AC368" t="str">
            <v>BUENO</v>
          </cell>
        </row>
        <row r="369">
          <cell r="Y369">
            <v>730</v>
          </cell>
          <cell r="Z369" t="str">
            <v>BUENO</v>
          </cell>
          <cell r="AA369">
            <v>1</v>
          </cell>
          <cell r="AC369" t="str">
            <v>BUENO</v>
          </cell>
        </row>
        <row r="370">
          <cell r="Y370">
            <v>732</v>
          </cell>
          <cell r="Z370" t="str">
            <v>BUENO</v>
          </cell>
          <cell r="AA370">
            <v>0</v>
          </cell>
          <cell r="AC370" t="str">
            <v>BUENO</v>
          </cell>
        </row>
        <row r="371">
          <cell r="Y371">
            <v>734</v>
          </cell>
          <cell r="Z371" t="str">
            <v>MALO</v>
          </cell>
          <cell r="AA371">
            <v>1</v>
          </cell>
          <cell r="AC371" t="str">
            <v>MALO</v>
          </cell>
        </row>
        <row r="372">
          <cell r="Y372">
            <v>736</v>
          </cell>
          <cell r="Z372" t="str">
            <v>NO TIENE</v>
          </cell>
          <cell r="AA372">
            <v>0</v>
          </cell>
          <cell r="AC372" t="str">
            <v>BUENO</v>
          </cell>
        </row>
        <row r="373">
          <cell r="Y373">
            <v>738</v>
          </cell>
          <cell r="Z373" t="str">
            <v>NO OBSERVADO</v>
          </cell>
          <cell r="AA373">
            <v>1</v>
          </cell>
          <cell r="AB373" t="str">
            <v>SEDIMENTADA</v>
          </cell>
          <cell r="AC373" t="str">
            <v>BUENO</v>
          </cell>
        </row>
        <row r="374">
          <cell r="Y374">
            <v>740</v>
          </cell>
          <cell r="Z374" t="str">
            <v>NO OBSERVADO</v>
          </cell>
          <cell r="AA374">
            <v>2</v>
          </cell>
          <cell r="AB374" t="str">
            <v>SEDIMENTADA</v>
          </cell>
          <cell r="AC374" t="str">
            <v>BUENO</v>
          </cell>
        </row>
        <row r="375">
          <cell r="Y375">
            <v>742</v>
          </cell>
          <cell r="Z375" t="str">
            <v>NO OBSERVADO</v>
          </cell>
          <cell r="AA375">
            <v>2</v>
          </cell>
          <cell r="AB375" t="str">
            <v>SEDIMENTADA</v>
          </cell>
          <cell r="AC375" t="str">
            <v>BUENO</v>
          </cell>
        </row>
        <row r="376">
          <cell r="Y376">
            <v>744</v>
          </cell>
          <cell r="Z376" t="str">
            <v>NO OBSERVADO</v>
          </cell>
          <cell r="AA376">
            <v>5</v>
          </cell>
          <cell r="AB376" t="str">
            <v>SEDIMENTADA</v>
          </cell>
          <cell r="AC376" t="str">
            <v>BUENO</v>
          </cell>
        </row>
        <row r="377">
          <cell r="Y377">
            <v>746</v>
          </cell>
          <cell r="Z377" t="str">
            <v>NO OBSERVADO</v>
          </cell>
          <cell r="AA377">
            <v>2</v>
          </cell>
          <cell r="AB377" t="str">
            <v>SEDIMENTADA</v>
          </cell>
          <cell r="AC377" t="str">
            <v>BUENO</v>
          </cell>
        </row>
        <row r="378">
          <cell r="Y378">
            <v>748</v>
          </cell>
          <cell r="Z378" t="str">
            <v>BUENO</v>
          </cell>
          <cell r="AA378">
            <v>1</v>
          </cell>
          <cell r="AC378" t="str">
            <v>BUENO</v>
          </cell>
        </row>
        <row r="379">
          <cell r="Y379">
            <v>750</v>
          </cell>
          <cell r="Z379" t="str">
            <v>NO OBSERVADO</v>
          </cell>
          <cell r="AA379">
            <v>0</v>
          </cell>
          <cell r="AC379" t="str">
            <v>NO OBSERVADO</v>
          </cell>
        </row>
        <row r="380">
          <cell r="Y380">
            <v>751</v>
          </cell>
          <cell r="Z380" t="str">
            <v>NO OBSERVADO</v>
          </cell>
          <cell r="AA380">
            <v>2</v>
          </cell>
          <cell r="AB380" t="str">
            <v>SEDIMENTADA</v>
          </cell>
          <cell r="AC380" t="str">
            <v>BUENO</v>
          </cell>
        </row>
        <row r="381">
          <cell r="Y381" t="str">
            <v>751A</v>
          </cell>
          <cell r="Z381" t="str">
            <v>NO OBSERVADO</v>
          </cell>
          <cell r="AA381">
            <v>0</v>
          </cell>
          <cell r="AB381" t="str">
            <v>SEDIMENTADA</v>
          </cell>
          <cell r="AC381" t="str">
            <v>BUENO</v>
          </cell>
        </row>
        <row r="382">
          <cell r="Y382">
            <v>752</v>
          </cell>
          <cell r="Z382" t="str">
            <v>NO OBSERVADO</v>
          </cell>
          <cell r="AA382">
            <v>1</v>
          </cell>
          <cell r="AB382" t="str">
            <v>SEDIMENTADA</v>
          </cell>
          <cell r="AC382" t="str">
            <v>BUENO</v>
          </cell>
        </row>
        <row r="383">
          <cell r="Y383">
            <v>753</v>
          </cell>
          <cell r="Z383" t="str">
            <v>NO OBSERVADO</v>
          </cell>
          <cell r="AA383">
            <v>3</v>
          </cell>
          <cell r="AC383" t="str">
            <v>BUENO</v>
          </cell>
        </row>
        <row r="384">
          <cell r="Y384">
            <v>754</v>
          </cell>
          <cell r="Z384" t="str">
            <v>NO OBSERVADO</v>
          </cell>
          <cell r="AA384">
            <v>2</v>
          </cell>
          <cell r="AB384" t="str">
            <v>SEDIMENTADA</v>
          </cell>
          <cell r="AC384" t="str">
            <v>BUENO</v>
          </cell>
        </row>
        <row r="385">
          <cell r="Y385" t="str">
            <v>755N</v>
          </cell>
          <cell r="Z385" t="str">
            <v>BUENO</v>
          </cell>
          <cell r="AA385">
            <v>3</v>
          </cell>
          <cell r="AC385" t="str">
            <v>BUENO</v>
          </cell>
        </row>
        <row r="386">
          <cell r="Y386">
            <v>756</v>
          </cell>
          <cell r="Z386" t="str">
            <v>MALO</v>
          </cell>
          <cell r="AA386">
            <v>2</v>
          </cell>
          <cell r="AC386" t="str">
            <v>BUENO</v>
          </cell>
        </row>
        <row r="387">
          <cell r="Y387">
            <v>757</v>
          </cell>
          <cell r="Z387" t="str">
            <v>NO TIENE</v>
          </cell>
          <cell r="AA387">
            <v>0</v>
          </cell>
          <cell r="AC387" t="str">
            <v>BUENO</v>
          </cell>
        </row>
        <row r="388">
          <cell r="Y388" t="str">
            <v>757A</v>
          </cell>
          <cell r="Z388" t="str">
            <v>BUENO</v>
          </cell>
          <cell r="AA388">
            <v>3</v>
          </cell>
          <cell r="AC388" t="str">
            <v>BUENO</v>
          </cell>
        </row>
        <row r="389">
          <cell r="Y389">
            <v>758</v>
          </cell>
          <cell r="Z389" t="str">
            <v>NO OBSERVADO</v>
          </cell>
          <cell r="AA389">
            <v>1</v>
          </cell>
          <cell r="AB389" t="str">
            <v>SEDIMENTADA</v>
          </cell>
          <cell r="AC389" t="str">
            <v>BUENO</v>
          </cell>
        </row>
        <row r="390">
          <cell r="Y390">
            <v>759</v>
          </cell>
          <cell r="Z390" t="str">
            <v>NO TIENE</v>
          </cell>
          <cell r="AA390">
            <v>1</v>
          </cell>
          <cell r="AC390" t="str">
            <v>BUENO</v>
          </cell>
        </row>
        <row r="391">
          <cell r="Y391">
            <v>760</v>
          </cell>
          <cell r="Z391" t="str">
            <v>NO OBSERVADO</v>
          </cell>
          <cell r="AA391">
            <v>1</v>
          </cell>
          <cell r="AB391" t="str">
            <v>SEDIMENTADA</v>
          </cell>
          <cell r="AC391" t="str">
            <v>BUENO</v>
          </cell>
        </row>
        <row r="392">
          <cell r="Y392">
            <v>761</v>
          </cell>
          <cell r="Z392" t="str">
            <v>NO TIENE</v>
          </cell>
          <cell r="AA392">
            <v>3</v>
          </cell>
          <cell r="AC392" t="str">
            <v>BUENO</v>
          </cell>
        </row>
        <row r="393">
          <cell r="Y393">
            <v>762</v>
          </cell>
          <cell r="Z393" t="str">
            <v>NO OBSERVADO</v>
          </cell>
          <cell r="AA393">
            <v>1</v>
          </cell>
          <cell r="AC393" t="str">
            <v>BUENO</v>
          </cell>
        </row>
        <row r="394">
          <cell r="Y394">
            <v>764</v>
          </cell>
          <cell r="Z394" t="str">
            <v>BUENO</v>
          </cell>
          <cell r="AA394">
            <v>1</v>
          </cell>
          <cell r="AC394" t="str">
            <v>BUENO</v>
          </cell>
        </row>
        <row r="395">
          <cell r="Y395">
            <v>766</v>
          </cell>
          <cell r="Z395" t="str">
            <v>NO OBSERVADO</v>
          </cell>
          <cell r="AA395">
            <v>3</v>
          </cell>
          <cell r="AB395" t="str">
            <v>SEDIMENTADA</v>
          </cell>
          <cell r="AC395" t="str">
            <v>BUENO</v>
          </cell>
        </row>
        <row r="396">
          <cell r="Y396">
            <v>768</v>
          </cell>
          <cell r="Z396" t="str">
            <v>NO OBSERVADO</v>
          </cell>
          <cell r="AA396">
            <v>1</v>
          </cell>
          <cell r="AB396" t="str">
            <v>SEDIMENTADA</v>
          </cell>
          <cell r="AC396" t="str">
            <v>BUENO</v>
          </cell>
        </row>
        <row r="397">
          <cell r="Y397">
            <v>769</v>
          </cell>
          <cell r="Z397" t="str">
            <v>BUENO</v>
          </cell>
          <cell r="AA397">
            <v>2</v>
          </cell>
          <cell r="AC397" t="str">
            <v>BUENO</v>
          </cell>
        </row>
        <row r="398">
          <cell r="Y398">
            <v>770</v>
          </cell>
          <cell r="Z398" t="str">
            <v>BUENO</v>
          </cell>
          <cell r="AA398">
            <v>0</v>
          </cell>
          <cell r="AC398" t="str">
            <v>BUENO</v>
          </cell>
        </row>
        <row r="399">
          <cell r="Y399">
            <v>772</v>
          </cell>
          <cell r="Z399" t="str">
            <v>BUENO</v>
          </cell>
          <cell r="AA399">
            <v>0</v>
          </cell>
          <cell r="AC399" t="str">
            <v>BUENO</v>
          </cell>
        </row>
        <row r="400">
          <cell r="Y400">
            <v>774</v>
          </cell>
          <cell r="Z400" t="str">
            <v>NO OBSERVADO</v>
          </cell>
          <cell r="AA400">
            <v>2</v>
          </cell>
          <cell r="AB400" t="str">
            <v>SEDIMENTADA</v>
          </cell>
          <cell r="AC400" t="str">
            <v>BUENO</v>
          </cell>
        </row>
        <row r="401">
          <cell r="Y401">
            <v>776</v>
          </cell>
          <cell r="Z401" t="str">
            <v>NO TIENE</v>
          </cell>
          <cell r="AA401">
            <v>3</v>
          </cell>
          <cell r="AC401" t="str">
            <v>BUENO</v>
          </cell>
        </row>
        <row r="402">
          <cell r="Y402">
            <v>778</v>
          </cell>
          <cell r="Z402" t="str">
            <v>BUENO</v>
          </cell>
          <cell r="AA402">
            <v>3</v>
          </cell>
          <cell r="AC402" t="str">
            <v>BUENO</v>
          </cell>
        </row>
        <row r="403">
          <cell r="Y403">
            <v>780</v>
          </cell>
          <cell r="Z403" t="str">
            <v>MALO</v>
          </cell>
          <cell r="AA403">
            <v>3</v>
          </cell>
          <cell r="AC403" t="str">
            <v>BUENO</v>
          </cell>
        </row>
        <row r="404">
          <cell r="Y404">
            <v>782</v>
          </cell>
          <cell r="Z404" t="str">
            <v>BUENO</v>
          </cell>
          <cell r="AA404">
            <v>3</v>
          </cell>
          <cell r="AC404" t="str">
            <v>BUENO</v>
          </cell>
        </row>
        <row r="405">
          <cell r="Y405">
            <v>784</v>
          </cell>
          <cell r="Z405" t="str">
            <v>NO TIENE</v>
          </cell>
          <cell r="AA405">
            <v>1</v>
          </cell>
          <cell r="AC405" t="str">
            <v>BUENO</v>
          </cell>
        </row>
        <row r="406">
          <cell r="Y406">
            <v>786</v>
          </cell>
          <cell r="Z406" t="str">
            <v>BUENO</v>
          </cell>
          <cell r="AA406">
            <v>0</v>
          </cell>
          <cell r="AC406" t="str">
            <v>BUENO</v>
          </cell>
        </row>
        <row r="407">
          <cell r="Y407">
            <v>788</v>
          </cell>
          <cell r="Z407" t="str">
            <v>NO TIENE</v>
          </cell>
          <cell r="AA407">
            <v>0</v>
          </cell>
          <cell r="AC407" t="str">
            <v>BUENO</v>
          </cell>
        </row>
        <row r="408">
          <cell r="Y408">
            <v>790</v>
          </cell>
          <cell r="Z408" t="str">
            <v>NO OBSERVADO</v>
          </cell>
          <cell r="AA408">
            <v>1</v>
          </cell>
          <cell r="AB408" t="str">
            <v>SEDIMENTADA</v>
          </cell>
          <cell r="AC408" t="str">
            <v>BUENO</v>
          </cell>
        </row>
        <row r="409">
          <cell r="Y409" t="str">
            <v>792AL</v>
          </cell>
          <cell r="Z409" t="str">
            <v>BUENO</v>
          </cell>
          <cell r="AA409">
            <v>2</v>
          </cell>
          <cell r="AC409" t="str">
            <v>BUENO</v>
          </cell>
        </row>
        <row r="410">
          <cell r="Y410">
            <v>794</v>
          </cell>
          <cell r="Z410" t="str">
            <v>BUENO</v>
          </cell>
          <cell r="AA410">
            <v>1</v>
          </cell>
          <cell r="AC410" t="str">
            <v>BUENO</v>
          </cell>
        </row>
        <row r="411">
          <cell r="Y411">
            <v>796</v>
          </cell>
          <cell r="Z411" t="str">
            <v>NO OBSERVADO</v>
          </cell>
          <cell r="AA411">
            <v>0</v>
          </cell>
          <cell r="AC411" t="str">
            <v>BUENO</v>
          </cell>
        </row>
        <row r="412">
          <cell r="Y412">
            <v>798</v>
          </cell>
          <cell r="Z412" t="str">
            <v>NO OBSERVADO</v>
          </cell>
          <cell r="AA412">
            <v>4</v>
          </cell>
          <cell r="AB412" t="str">
            <v>SEDIMENTADA</v>
          </cell>
          <cell r="AC412" t="str">
            <v>BUENO</v>
          </cell>
        </row>
        <row r="413">
          <cell r="Y413">
            <v>800</v>
          </cell>
          <cell r="Z413" t="str">
            <v>NO OBSERVADO</v>
          </cell>
          <cell r="AA413">
            <v>4</v>
          </cell>
          <cell r="AB413" t="str">
            <v>SEDIMENTADA</v>
          </cell>
          <cell r="AC413" t="str">
            <v>BUENO</v>
          </cell>
        </row>
        <row r="414">
          <cell r="Y414">
            <v>802</v>
          </cell>
          <cell r="Z414" t="str">
            <v>NO OBSERVADO</v>
          </cell>
          <cell r="AA414">
            <v>0</v>
          </cell>
          <cell r="AB414" t="str">
            <v>SEDIMENTADA</v>
          </cell>
          <cell r="AC414" t="str">
            <v>BUENO</v>
          </cell>
        </row>
        <row r="415">
          <cell r="Y415">
            <v>804</v>
          </cell>
          <cell r="Z415" t="str">
            <v>NO OBSERVADO</v>
          </cell>
          <cell r="AA415">
            <v>1</v>
          </cell>
          <cell r="AB415" t="str">
            <v>SEDIMENTADA</v>
          </cell>
          <cell r="AC415" t="str">
            <v>BUENO</v>
          </cell>
        </row>
        <row r="416">
          <cell r="Y416">
            <v>806</v>
          </cell>
          <cell r="Z416" t="str">
            <v>BUENO</v>
          </cell>
          <cell r="AA416">
            <v>0</v>
          </cell>
          <cell r="AC416" t="str">
            <v>MALO</v>
          </cell>
        </row>
        <row r="417">
          <cell r="Y417">
            <v>808</v>
          </cell>
          <cell r="Z417" t="str">
            <v>NO TIENE</v>
          </cell>
          <cell r="AA417">
            <v>0</v>
          </cell>
          <cell r="AC417" t="str">
            <v>BUENO</v>
          </cell>
        </row>
        <row r="418">
          <cell r="Y418">
            <v>810</v>
          </cell>
          <cell r="Z418" t="str">
            <v>MALO</v>
          </cell>
          <cell r="AA418">
            <v>1</v>
          </cell>
          <cell r="AC418" t="str">
            <v>BUENO</v>
          </cell>
        </row>
        <row r="419">
          <cell r="Y419">
            <v>812</v>
          </cell>
          <cell r="Z419" t="str">
            <v>NO OBSERVADO</v>
          </cell>
          <cell r="AA419">
            <v>0</v>
          </cell>
          <cell r="AC419" t="str">
            <v>BUENO</v>
          </cell>
        </row>
        <row r="420">
          <cell r="Y420">
            <v>814</v>
          </cell>
          <cell r="Z420" t="str">
            <v>BUENO</v>
          </cell>
          <cell r="AA420">
            <v>1</v>
          </cell>
          <cell r="AC420" t="str">
            <v>BUENO</v>
          </cell>
        </row>
        <row r="421">
          <cell r="Y421">
            <v>815</v>
          </cell>
          <cell r="Z421" t="str">
            <v>NO TIENE</v>
          </cell>
          <cell r="AA421">
            <v>2</v>
          </cell>
          <cell r="AB421" t="str">
            <v>SEDIMENTADA</v>
          </cell>
          <cell r="AC421" t="str">
            <v>BUENO</v>
          </cell>
        </row>
        <row r="422">
          <cell r="Y422">
            <v>816</v>
          </cell>
          <cell r="Z422" t="str">
            <v>BUENO</v>
          </cell>
          <cell r="AA422">
            <v>0</v>
          </cell>
          <cell r="AC422" t="str">
            <v>BUENO</v>
          </cell>
        </row>
        <row r="423">
          <cell r="Y423">
            <v>817</v>
          </cell>
          <cell r="Z423" t="str">
            <v>BUENO</v>
          </cell>
          <cell r="AA423">
            <v>2</v>
          </cell>
          <cell r="AB423" t="str">
            <v>SEDIMENTADA</v>
          </cell>
          <cell r="AC423" t="str">
            <v>BUENO</v>
          </cell>
        </row>
        <row r="424">
          <cell r="Y424">
            <v>818</v>
          </cell>
          <cell r="Z424" t="str">
            <v>NO TIENE</v>
          </cell>
          <cell r="AA424">
            <v>1</v>
          </cell>
          <cell r="AB424" t="str">
            <v>SEDIMENTADA</v>
          </cell>
          <cell r="AC424" t="str">
            <v>BUENO</v>
          </cell>
        </row>
        <row r="425">
          <cell r="Y425">
            <v>819</v>
          </cell>
          <cell r="Z425" t="str">
            <v>NO OBSERVADO</v>
          </cell>
          <cell r="AA425">
            <v>0</v>
          </cell>
          <cell r="AB425" t="str">
            <v>SEDIMENTADA</v>
          </cell>
          <cell r="AC425" t="str">
            <v>NO TIENE</v>
          </cell>
        </row>
        <row r="426">
          <cell r="Y426">
            <v>820</v>
          </cell>
          <cell r="Z426" t="str">
            <v>NO OBSERVADO</v>
          </cell>
          <cell r="AA426">
            <v>0</v>
          </cell>
          <cell r="AB426" t="str">
            <v>SEDIMENTADA</v>
          </cell>
          <cell r="AC426" t="str">
            <v>BUENO</v>
          </cell>
        </row>
        <row r="427">
          <cell r="Y427">
            <v>822</v>
          </cell>
          <cell r="Z427" t="str">
            <v>NO TIENE</v>
          </cell>
          <cell r="AA427">
            <v>2</v>
          </cell>
          <cell r="AB427" t="str">
            <v>SEDIMENTADA</v>
          </cell>
          <cell r="AC427" t="str">
            <v>BUENO</v>
          </cell>
        </row>
        <row r="428">
          <cell r="Y428">
            <v>824</v>
          </cell>
          <cell r="Z428" t="str">
            <v>NO OBSERVADO</v>
          </cell>
          <cell r="AA428">
            <v>1</v>
          </cell>
          <cell r="AB428" t="str">
            <v>SEDIMENTADA</v>
          </cell>
          <cell r="AC428" t="str">
            <v>BUENO</v>
          </cell>
        </row>
        <row r="429">
          <cell r="Y429">
            <v>826</v>
          </cell>
          <cell r="Z429" t="str">
            <v>BUENO</v>
          </cell>
          <cell r="AA429">
            <v>0</v>
          </cell>
          <cell r="AB429" t="str">
            <v>SEDIMENTADA</v>
          </cell>
          <cell r="AC429" t="str">
            <v>BUENO</v>
          </cell>
        </row>
        <row r="430">
          <cell r="Y430">
            <v>828</v>
          </cell>
          <cell r="Z430" t="str">
            <v>BUENO</v>
          </cell>
          <cell r="AA430">
            <v>0</v>
          </cell>
          <cell r="AB430" t="str">
            <v>SEDIMENTADA</v>
          </cell>
          <cell r="AC430" t="str">
            <v>BUENO</v>
          </cell>
        </row>
        <row r="431">
          <cell r="Y431">
            <v>830</v>
          </cell>
          <cell r="Z431" t="str">
            <v>NO OBSERVADO</v>
          </cell>
          <cell r="AA431">
            <v>2</v>
          </cell>
          <cell r="AB431" t="str">
            <v>SEDIMENTADA</v>
          </cell>
          <cell r="AC431" t="str">
            <v>BUENO</v>
          </cell>
        </row>
        <row r="432">
          <cell r="Y432">
            <v>832</v>
          </cell>
          <cell r="Z432" t="str">
            <v>BUENO</v>
          </cell>
          <cell r="AA432">
            <v>0</v>
          </cell>
          <cell r="AC432" t="str">
            <v>BUENO</v>
          </cell>
        </row>
        <row r="433">
          <cell r="Y433">
            <v>834</v>
          </cell>
          <cell r="Z433" t="str">
            <v>BUENO</v>
          </cell>
          <cell r="AA433">
            <v>0</v>
          </cell>
          <cell r="AC433" t="str">
            <v>BUENO</v>
          </cell>
        </row>
        <row r="434">
          <cell r="Y434">
            <v>836</v>
          </cell>
          <cell r="Z434" t="str">
            <v>NO TIENE</v>
          </cell>
          <cell r="AA434">
            <v>2</v>
          </cell>
          <cell r="AC434" t="str">
            <v>BUENO</v>
          </cell>
        </row>
        <row r="435">
          <cell r="Y435">
            <v>838</v>
          </cell>
          <cell r="Z435" t="str">
            <v>NO OBSERVADO</v>
          </cell>
          <cell r="AA435">
            <v>2</v>
          </cell>
          <cell r="AB435" t="str">
            <v>SEDIMENTADA</v>
          </cell>
          <cell r="AC435" t="str">
            <v>BUENO</v>
          </cell>
        </row>
        <row r="436">
          <cell r="Y436">
            <v>840</v>
          </cell>
          <cell r="Z436" t="str">
            <v>BUENO</v>
          </cell>
          <cell r="AA436">
            <v>1</v>
          </cell>
          <cell r="AC436" t="str">
            <v>BUENO</v>
          </cell>
        </row>
        <row r="437">
          <cell r="Y437">
            <v>842</v>
          </cell>
          <cell r="Z437" t="str">
            <v>BUENO</v>
          </cell>
          <cell r="AA437">
            <v>0</v>
          </cell>
          <cell r="AB437" t="str">
            <v>SEDIMENTADA</v>
          </cell>
          <cell r="AC437" t="str">
            <v>BUENO</v>
          </cell>
        </row>
        <row r="438">
          <cell r="Y438">
            <v>844</v>
          </cell>
          <cell r="Z438" t="str">
            <v>BUENO</v>
          </cell>
          <cell r="AA438">
            <v>2</v>
          </cell>
          <cell r="AC438" t="str">
            <v>BUENO</v>
          </cell>
        </row>
        <row r="439">
          <cell r="Y439">
            <v>846</v>
          </cell>
          <cell r="Z439" t="str">
            <v>NO OBSERVADO</v>
          </cell>
          <cell r="AA439">
            <v>0</v>
          </cell>
          <cell r="AB439" t="str">
            <v>SEDIMENTADA</v>
          </cell>
          <cell r="AC439" t="str">
            <v>BUENO</v>
          </cell>
        </row>
        <row r="440">
          <cell r="Y440">
            <v>848</v>
          </cell>
          <cell r="Z440" t="str">
            <v>BUENO</v>
          </cell>
          <cell r="AA440">
            <v>1</v>
          </cell>
          <cell r="AC440" t="str">
            <v>MALO</v>
          </cell>
        </row>
        <row r="441">
          <cell r="Y441">
            <v>850</v>
          </cell>
          <cell r="Z441" t="str">
            <v>NO OBSERVADO</v>
          </cell>
          <cell r="AA441">
            <v>0</v>
          </cell>
          <cell r="AC441" t="str">
            <v>NO OBSERVADO</v>
          </cell>
        </row>
        <row r="442">
          <cell r="Y442">
            <v>852</v>
          </cell>
          <cell r="Z442" t="str">
            <v>NO OBSERVADO</v>
          </cell>
          <cell r="AA442">
            <v>1</v>
          </cell>
          <cell r="AB442" t="str">
            <v>SEDIMENTADA</v>
          </cell>
          <cell r="AC442" t="str">
            <v>BUENO</v>
          </cell>
        </row>
        <row r="443">
          <cell r="Y443">
            <v>854</v>
          </cell>
          <cell r="Z443" t="str">
            <v>BUENO</v>
          </cell>
          <cell r="AA443">
            <v>1</v>
          </cell>
          <cell r="AB443" t="str">
            <v>SEDIMENTADA</v>
          </cell>
          <cell r="AC443" t="str">
            <v>BUENO</v>
          </cell>
        </row>
        <row r="444">
          <cell r="Y444">
            <v>856</v>
          </cell>
          <cell r="Z444" t="str">
            <v>NO OBSERVADO</v>
          </cell>
          <cell r="AA444">
            <v>0</v>
          </cell>
          <cell r="AB444" t="str">
            <v>SEDIMENTADA</v>
          </cell>
          <cell r="AC444" t="str">
            <v>BUENO</v>
          </cell>
        </row>
        <row r="445">
          <cell r="Y445">
            <v>860</v>
          </cell>
          <cell r="Z445" t="str">
            <v>MALO</v>
          </cell>
          <cell r="AA445">
            <v>0</v>
          </cell>
          <cell r="AB445" t="str">
            <v>SEDIMENTADA</v>
          </cell>
          <cell r="AC445" t="str">
            <v>BUENO</v>
          </cell>
        </row>
        <row r="446">
          <cell r="Y446">
            <v>862</v>
          </cell>
          <cell r="Z446" t="str">
            <v>BUENO</v>
          </cell>
          <cell r="AA446">
            <v>1</v>
          </cell>
          <cell r="AC446" t="str">
            <v>BUENO</v>
          </cell>
        </row>
        <row r="447">
          <cell r="Y447">
            <v>864</v>
          </cell>
          <cell r="Z447" t="str">
            <v>NO TIENE</v>
          </cell>
          <cell r="AA447">
            <v>2</v>
          </cell>
          <cell r="AC447" t="str">
            <v>BUENO</v>
          </cell>
        </row>
        <row r="448">
          <cell r="Y448">
            <v>866</v>
          </cell>
          <cell r="Z448" t="str">
            <v>BUENO</v>
          </cell>
          <cell r="AA448">
            <v>0</v>
          </cell>
          <cell r="AC448" t="str">
            <v>BUENO</v>
          </cell>
        </row>
        <row r="449">
          <cell r="Y449">
            <v>868</v>
          </cell>
          <cell r="Z449" t="str">
            <v>BUENO</v>
          </cell>
          <cell r="AA449">
            <v>0</v>
          </cell>
          <cell r="AC449" t="str">
            <v>BUENO</v>
          </cell>
        </row>
        <row r="450">
          <cell r="Y450">
            <v>870</v>
          </cell>
          <cell r="Z450" t="str">
            <v>NO OBSERVADO</v>
          </cell>
          <cell r="AA450">
            <v>1</v>
          </cell>
          <cell r="AB450" t="str">
            <v>SEDIMENTADA</v>
          </cell>
          <cell r="AC450" t="str">
            <v>BUENO</v>
          </cell>
        </row>
        <row r="451">
          <cell r="Y451">
            <v>872</v>
          </cell>
          <cell r="Z451" t="str">
            <v>NO OBSERVADO</v>
          </cell>
          <cell r="AA451">
            <v>3</v>
          </cell>
          <cell r="AB451" t="str">
            <v>SEDIMENTADA</v>
          </cell>
          <cell r="AC451" t="str">
            <v>BUENO</v>
          </cell>
        </row>
        <row r="452">
          <cell r="Y452">
            <v>874</v>
          </cell>
          <cell r="Z452" t="str">
            <v>NO OBSERVADO</v>
          </cell>
          <cell r="AA452">
            <v>1</v>
          </cell>
          <cell r="AB452" t="str">
            <v>SEDIMENTADA</v>
          </cell>
          <cell r="AC452" t="str">
            <v>BUENO</v>
          </cell>
        </row>
        <row r="453">
          <cell r="Y453">
            <v>876</v>
          </cell>
          <cell r="Z453" t="str">
            <v>BUENO</v>
          </cell>
          <cell r="AA453">
            <v>0</v>
          </cell>
          <cell r="AB453" t="str">
            <v>SEDIMENTADA</v>
          </cell>
          <cell r="AC453" t="str">
            <v>BUENO</v>
          </cell>
        </row>
        <row r="454">
          <cell r="Y454">
            <v>878</v>
          </cell>
          <cell r="Z454" t="str">
            <v>BUENO</v>
          </cell>
          <cell r="AA454">
            <v>0</v>
          </cell>
          <cell r="AC454" t="str">
            <v>BUENO</v>
          </cell>
        </row>
        <row r="455">
          <cell r="Y455">
            <v>879</v>
          </cell>
          <cell r="Z455" t="str">
            <v>NO TIENE</v>
          </cell>
          <cell r="AA455">
            <v>2</v>
          </cell>
          <cell r="AC455" t="str">
            <v>BUENO</v>
          </cell>
        </row>
        <row r="456">
          <cell r="Y456">
            <v>880</v>
          </cell>
          <cell r="Z456" t="str">
            <v>NO OBSERVADO</v>
          </cell>
          <cell r="AA456">
            <v>0</v>
          </cell>
          <cell r="AB456" t="str">
            <v>SEDIMENTADA</v>
          </cell>
          <cell r="AC456" t="str">
            <v>BUENO</v>
          </cell>
        </row>
        <row r="457">
          <cell r="Y457">
            <v>882</v>
          </cell>
          <cell r="Z457" t="str">
            <v>NO OBSERVADO</v>
          </cell>
          <cell r="AA457">
            <v>3</v>
          </cell>
          <cell r="AB457" t="str">
            <v>SEDIMENTADA</v>
          </cell>
          <cell r="AC457" t="str">
            <v>BUENO</v>
          </cell>
        </row>
        <row r="458">
          <cell r="Y458">
            <v>884</v>
          </cell>
          <cell r="Z458" t="str">
            <v>NO TIENE</v>
          </cell>
          <cell r="AA458">
            <v>1</v>
          </cell>
          <cell r="AC458" t="str">
            <v>BUENO</v>
          </cell>
        </row>
        <row r="459">
          <cell r="Y459">
            <v>886</v>
          </cell>
          <cell r="Z459" t="str">
            <v>MALO</v>
          </cell>
          <cell r="AA459">
            <v>2</v>
          </cell>
          <cell r="AC459" t="str">
            <v>BUENO</v>
          </cell>
        </row>
        <row r="460">
          <cell r="Y460">
            <v>888</v>
          </cell>
          <cell r="Z460" t="str">
            <v>BUENO</v>
          </cell>
          <cell r="AA460">
            <v>1</v>
          </cell>
          <cell r="AC460" t="str">
            <v>BUENO</v>
          </cell>
        </row>
        <row r="461">
          <cell r="Y461">
            <v>890</v>
          </cell>
          <cell r="Z461" t="str">
            <v>BUENO</v>
          </cell>
          <cell r="AA461">
            <v>3</v>
          </cell>
          <cell r="AC461" t="str">
            <v>BUENO</v>
          </cell>
        </row>
        <row r="462">
          <cell r="Y462">
            <v>892</v>
          </cell>
          <cell r="Z462" t="str">
            <v>BUENO</v>
          </cell>
          <cell r="AA462">
            <v>1</v>
          </cell>
          <cell r="AB462" t="str">
            <v>SEDIMENTADA</v>
          </cell>
          <cell r="AC462" t="str">
            <v>BUENO</v>
          </cell>
        </row>
        <row r="463">
          <cell r="Y463">
            <v>894</v>
          </cell>
          <cell r="Z463" t="str">
            <v>BUENO</v>
          </cell>
          <cell r="AA463">
            <v>2</v>
          </cell>
          <cell r="AC463" t="str">
            <v>BUENO</v>
          </cell>
        </row>
        <row r="464">
          <cell r="Y464">
            <v>896</v>
          </cell>
          <cell r="Z464" t="str">
            <v>BUENO</v>
          </cell>
          <cell r="AA464">
            <v>1</v>
          </cell>
          <cell r="AC464" t="str">
            <v>BUENO</v>
          </cell>
        </row>
        <row r="465">
          <cell r="Y465">
            <v>898</v>
          </cell>
          <cell r="Z465" t="str">
            <v>MALO</v>
          </cell>
          <cell r="AA465">
            <v>1</v>
          </cell>
          <cell r="AC465" t="str">
            <v>BUENO</v>
          </cell>
        </row>
        <row r="466">
          <cell r="Y466">
            <v>900</v>
          </cell>
          <cell r="Z466" t="str">
            <v>BUENO</v>
          </cell>
          <cell r="AA466">
            <v>1</v>
          </cell>
          <cell r="AB466" t="str">
            <v>SEDIMENTADA</v>
          </cell>
          <cell r="AC466" t="str">
            <v>BUENO</v>
          </cell>
        </row>
        <row r="467">
          <cell r="Y467">
            <v>902</v>
          </cell>
          <cell r="Z467" t="str">
            <v>NO OBSERVADO</v>
          </cell>
          <cell r="AA467">
            <v>1</v>
          </cell>
          <cell r="AB467" t="str">
            <v>SEDIMENTADA</v>
          </cell>
          <cell r="AC467" t="str">
            <v>BUENO</v>
          </cell>
        </row>
        <row r="468">
          <cell r="Y468">
            <v>904</v>
          </cell>
          <cell r="Z468" t="str">
            <v>NO OBSERVADO</v>
          </cell>
          <cell r="AA468">
            <v>2</v>
          </cell>
          <cell r="AB468" t="str">
            <v>SEDIMENTADA</v>
          </cell>
          <cell r="AC468" t="str">
            <v>BUENO</v>
          </cell>
        </row>
        <row r="469">
          <cell r="Y469">
            <v>906</v>
          </cell>
          <cell r="Z469" t="str">
            <v>NO OBSERVADO</v>
          </cell>
          <cell r="AA469">
            <v>3</v>
          </cell>
          <cell r="AB469" t="str">
            <v>SEDIMENTADA</v>
          </cell>
          <cell r="AC469" t="str">
            <v>BUENO</v>
          </cell>
        </row>
        <row r="470">
          <cell r="Y470">
            <v>908</v>
          </cell>
          <cell r="Z470" t="str">
            <v>NO OBSERVADO</v>
          </cell>
          <cell r="AA470">
            <v>0</v>
          </cell>
          <cell r="AB470" t="str">
            <v>SEDIMENTADA</v>
          </cell>
          <cell r="AC470" t="str">
            <v>BUENO</v>
          </cell>
        </row>
        <row r="471">
          <cell r="Y471">
            <v>910</v>
          </cell>
          <cell r="Z471" t="str">
            <v>BUENO</v>
          </cell>
          <cell r="AA471">
            <v>1</v>
          </cell>
          <cell r="AC471" t="str">
            <v>BUENO</v>
          </cell>
        </row>
        <row r="472">
          <cell r="Y472">
            <v>912</v>
          </cell>
          <cell r="Z472" t="str">
            <v>BUENO</v>
          </cell>
          <cell r="AA472">
            <v>2</v>
          </cell>
          <cell r="AC472" t="str">
            <v>BUENO</v>
          </cell>
        </row>
        <row r="473">
          <cell r="Y473">
            <v>914</v>
          </cell>
          <cell r="Z473" t="str">
            <v>BUENO</v>
          </cell>
          <cell r="AA473">
            <v>1</v>
          </cell>
          <cell r="AC473" t="str">
            <v>BUENO</v>
          </cell>
        </row>
        <row r="474">
          <cell r="Y474">
            <v>916</v>
          </cell>
          <cell r="Z474" t="str">
            <v>NO OBSERVADO</v>
          </cell>
          <cell r="AA474">
            <v>1</v>
          </cell>
          <cell r="AB474" t="str">
            <v>SEDIMENTADA</v>
          </cell>
          <cell r="AC474" t="str">
            <v>BUENO</v>
          </cell>
        </row>
        <row r="475">
          <cell r="Y475">
            <v>918</v>
          </cell>
          <cell r="Z475" t="str">
            <v>BUENO</v>
          </cell>
          <cell r="AA475">
            <v>2</v>
          </cell>
          <cell r="AC475" t="str">
            <v>MALO</v>
          </cell>
        </row>
        <row r="476">
          <cell r="Y476">
            <v>920</v>
          </cell>
          <cell r="Z476" t="str">
            <v>MALO</v>
          </cell>
          <cell r="AA476">
            <v>0</v>
          </cell>
          <cell r="AC476" t="str">
            <v>BUENO</v>
          </cell>
        </row>
        <row r="477">
          <cell r="Y477">
            <v>922</v>
          </cell>
          <cell r="Z477" t="str">
            <v>NO OBSERVADO</v>
          </cell>
          <cell r="AA477">
            <v>0</v>
          </cell>
          <cell r="AC477" t="str">
            <v>BUENO</v>
          </cell>
        </row>
        <row r="478">
          <cell r="Y478">
            <v>924</v>
          </cell>
          <cell r="Z478" t="str">
            <v>BUENO</v>
          </cell>
          <cell r="AA478">
            <v>2</v>
          </cell>
          <cell r="AB478" t="str">
            <v>SEDIMENTADA</v>
          </cell>
          <cell r="AC478" t="str">
            <v>BUENO</v>
          </cell>
        </row>
        <row r="479">
          <cell r="Y479">
            <v>926</v>
          </cell>
          <cell r="Z479" t="str">
            <v>NO OBSERVADO</v>
          </cell>
          <cell r="AA479">
            <v>1</v>
          </cell>
          <cell r="AB479" t="str">
            <v>SEDIMENTADA</v>
          </cell>
          <cell r="AC479" t="str">
            <v>BUENO</v>
          </cell>
        </row>
        <row r="480">
          <cell r="Y480">
            <v>928</v>
          </cell>
          <cell r="Z480" t="str">
            <v>NO OBSERVADO</v>
          </cell>
          <cell r="AA480">
            <v>1</v>
          </cell>
          <cell r="AB480" t="str">
            <v>SEDIMENTADA</v>
          </cell>
          <cell r="AC480" t="str">
            <v>BUENO</v>
          </cell>
        </row>
        <row r="481">
          <cell r="Y481">
            <v>930</v>
          </cell>
          <cell r="Z481" t="str">
            <v>BUENO</v>
          </cell>
          <cell r="AA481">
            <v>1</v>
          </cell>
          <cell r="AC481" t="str">
            <v>BUENO</v>
          </cell>
        </row>
        <row r="482">
          <cell r="Y482">
            <v>932</v>
          </cell>
          <cell r="Z482" t="str">
            <v>NO OBSERVADO</v>
          </cell>
          <cell r="AA482">
            <v>1</v>
          </cell>
          <cell r="AB482" t="str">
            <v>SEDIMENTADA</v>
          </cell>
          <cell r="AC482" t="str">
            <v>BUENO</v>
          </cell>
        </row>
        <row r="483">
          <cell r="Y483">
            <v>934</v>
          </cell>
          <cell r="Z483" t="str">
            <v>BUENO</v>
          </cell>
          <cell r="AA483">
            <v>0</v>
          </cell>
          <cell r="AC483" t="str">
            <v>BUENO</v>
          </cell>
        </row>
        <row r="484">
          <cell r="Y484">
            <v>936</v>
          </cell>
          <cell r="Z484" t="str">
            <v>NO TIENE</v>
          </cell>
          <cell r="AA484">
            <v>0</v>
          </cell>
          <cell r="AC484" t="str">
            <v>BUENO</v>
          </cell>
        </row>
        <row r="485">
          <cell r="Y485">
            <v>938</v>
          </cell>
          <cell r="Z485" t="str">
            <v>BUENO</v>
          </cell>
          <cell r="AA485">
            <v>1</v>
          </cell>
          <cell r="AC485" t="str">
            <v>BUENO</v>
          </cell>
        </row>
        <row r="486">
          <cell r="Y486">
            <v>940</v>
          </cell>
          <cell r="Z486" t="str">
            <v>NO OBSERVADO</v>
          </cell>
          <cell r="AA486">
            <v>0</v>
          </cell>
          <cell r="AB486" t="str">
            <v>SEDIMENTADA</v>
          </cell>
          <cell r="AC486" t="str">
            <v>BUENO</v>
          </cell>
        </row>
        <row r="487">
          <cell r="Y487">
            <v>942</v>
          </cell>
          <cell r="Z487" t="str">
            <v>BUENO</v>
          </cell>
          <cell r="AA487">
            <v>1</v>
          </cell>
          <cell r="AB487" t="str">
            <v>SEDIMENTADA</v>
          </cell>
          <cell r="AC487" t="str">
            <v>BUENO</v>
          </cell>
        </row>
        <row r="488">
          <cell r="Y488">
            <v>944</v>
          </cell>
          <cell r="Z488" t="str">
            <v>NO OBSERVADO</v>
          </cell>
          <cell r="AA488">
            <v>0</v>
          </cell>
          <cell r="AB488" t="str">
            <v>SEDIMENTADA</v>
          </cell>
          <cell r="AC488" t="str">
            <v>BUENO</v>
          </cell>
        </row>
        <row r="489">
          <cell r="Y489">
            <v>948</v>
          </cell>
          <cell r="Z489" t="str">
            <v>NO OBSERVADO</v>
          </cell>
          <cell r="AA489">
            <v>0</v>
          </cell>
          <cell r="AB489" t="str">
            <v>SEDIMENTADA</v>
          </cell>
          <cell r="AC489" t="str">
            <v>BUENO</v>
          </cell>
        </row>
        <row r="490">
          <cell r="Y490">
            <v>950</v>
          </cell>
          <cell r="Z490" t="str">
            <v>BUENO</v>
          </cell>
          <cell r="AA490">
            <v>0</v>
          </cell>
          <cell r="AC490" t="str">
            <v>BUENO</v>
          </cell>
        </row>
        <row r="491">
          <cell r="Y491">
            <v>952</v>
          </cell>
          <cell r="Z491" t="str">
            <v>NO OBSERVADO</v>
          </cell>
          <cell r="AA491">
            <v>0</v>
          </cell>
          <cell r="AC491" t="str">
            <v>NO OBSERVADO</v>
          </cell>
        </row>
        <row r="492">
          <cell r="Y492">
            <v>954</v>
          </cell>
          <cell r="Z492" t="str">
            <v>NO OBSERVADO</v>
          </cell>
          <cell r="AA492">
            <v>2</v>
          </cell>
          <cell r="AB492" t="str">
            <v>SEDIMENTADA</v>
          </cell>
          <cell r="AC492" t="str">
            <v>BUENO</v>
          </cell>
        </row>
        <row r="493">
          <cell r="Y493">
            <v>956</v>
          </cell>
          <cell r="Z493" t="str">
            <v>NO OBSERVADO</v>
          </cell>
          <cell r="AA493">
            <v>1</v>
          </cell>
          <cell r="AB493" t="str">
            <v>SEDIMENTADA</v>
          </cell>
          <cell r="AC493" t="str">
            <v>BUENO</v>
          </cell>
        </row>
        <row r="494">
          <cell r="Y494">
            <v>958</v>
          </cell>
          <cell r="Z494" t="str">
            <v>BUENO</v>
          </cell>
          <cell r="AA494">
            <v>0</v>
          </cell>
          <cell r="AC494" t="str">
            <v>BUENO</v>
          </cell>
        </row>
        <row r="495">
          <cell r="Y495">
            <v>960</v>
          </cell>
          <cell r="Z495" t="str">
            <v>NO OBSERVADO</v>
          </cell>
          <cell r="AA495">
            <v>0</v>
          </cell>
          <cell r="AB495" t="str">
            <v>SEDIMENTADA</v>
          </cell>
          <cell r="AC495" t="str">
            <v>BUENO</v>
          </cell>
        </row>
        <row r="496">
          <cell r="Y496">
            <v>961</v>
          </cell>
          <cell r="Z496" t="str">
            <v>NO TIENE</v>
          </cell>
          <cell r="AA496">
            <v>2</v>
          </cell>
          <cell r="AC496" t="str">
            <v>BUENO</v>
          </cell>
        </row>
        <row r="497">
          <cell r="Y497">
            <v>962</v>
          </cell>
          <cell r="Z497" t="str">
            <v>NO OBSERVADO</v>
          </cell>
          <cell r="AA497">
            <v>1</v>
          </cell>
          <cell r="AB497" t="str">
            <v>SEDIMENTADA</v>
          </cell>
          <cell r="AC497" t="str">
            <v>BUENO</v>
          </cell>
        </row>
        <row r="498">
          <cell r="Y498">
            <v>964</v>
          </cell>
          <cell r="Z498" t="str">
            <v>NO OBSERVADO</v>
          </cell>
          <cell r="AA498">
            <v>2</v>
          </cell>
          <cell r="AB498" t="str">
            <v>SEDIMENTADA</v>
          </cell>
          <cell r="AC498" t="str">
            <v>BUENO</v>
          </cell>
        </row>
        <row r="499">
          <cell r="Y499">
            <v>965</v>
          </cell>
          <cell r="Z499" t="str">
            <v>NO OBSERVADO</v>
          </cell>
          <cell r="AA499">
            <v>2</v>
          </cell>
          <cell r="AC499" t="str">
            <v>BUENO</v>
          </cell>
        </row>
        <row r="500">
          <cell r="Y500">
            <v>966</v>
          </cell>
          <cell r="Z500" t="str">
            <v>NO OBSERVADO</v>
          </cell>
          <cell r="AA500">
            <v>1</v>
          </cell>
          <cell r="AB500" t="str">
            <v>SEDIMENTADA</v>
          </cell>
          <cell r="AC500" t="str">
            <v>BUENO</v>
          </cell>
        </row>
        <row r="501">
          <cell r="Y501">
            <v>967</v>
          </cell>
          <cell r="Z501" t="str">
            <v>BUENO</v>
          </cell>
          <cell r="AA501">
            <v>3</v>
          </cell>
          <cell r="AC501" t="str">
            <v>BUENO</v>
          </cell>
        </row>
        <row r="502">
          <cell r="Y502" t="str">
            <v>967A</v>
          </cell>
          <cell r="Z502" t="str">
            <v>BUENO</v>
          </cell>
          <cell r="AA502">
            <v>0</v>
          </cell>
          <cell r="AC502" t="str">
            <v>BUENO</v>
          </cell>
        </row>
        <row r="503">
          <cell r="Y503">
            <v>968</v>
          </cell>
          <cell r="Z503" t="str">
            <v>BUENO</v>
          </cell>
          <cell r="AA503">
            <v>2</v>
          </cell>
          <cell r="AC503" t="str">
            <v>BUENO</v>
          </cell>
        </row>
        <row r="504">
          <cell r="Y504">
            <v>970</v>
          </cell>
          <cell r="Z504" t="str">
            <v>BUENO</v>
          </cell>
          <cell r="AA504">
            <v>2</v>
          </cell>
          <cell r="AC504" t="str">
            <v>BUENO</v>
          </cell>
        </row>
        <row r="505">
          <cell r="Y505">
            <v>972</v>
          </cell>
          <cell r="Z505" t="str">
            <v>NO OBSERVADO</v>
          </cell>
          <cell r="AA505">
            <v>1</v>
          </cell>
          <cell r="AB505" t="str">
            <v>SEDIMENTADA</v>
          </cell>
          <cell r="AC505" t="str">
            <v>BUENO</v>
          </cell>
        </row>
        <row r="506">
          <cell r="Y506">
            <v>974</v>
          </cell>
          <cell r="Z506" t="str">
            <v>NO OBSERVADO</v>
          </cell>
          <cell r="AA506">
            <v>2</v>
          </cell>
          <cell r="AB506" t="str">
            <v>SEDIMENTADA</v>
          </cell>
          <cell r="AC506" t="str">
            <v>BUENO</v>
          </cell>
        </row>
        <row r="507">
          <cell r="Y507">
            <v>976</v>
          </cell>
          <cell r="Z507" t="str">
            <v>NO OBSERVADO</v>
          </cell>
          <cell r="AA507">
            <v>2</v>
          </cell>
          <cell r="AB507" t="str">
            <v>SEDIMENTADA</v>
          </cell>
          <cell r="AC507" t="str">
            <v>BUENO</v>
          </cell>
        </row>
        <row r="508">
          <cell r="Y508">
            <v>978</v>
          </cell>
          <cell r="Z508" t="str">
            <v>NO OBSERVADO</v>
          </cell>
          <cell r="AA508">
            <v>0</v>
          </cell>
          <cell r="AB508" t="str">
            <v>SEDIMENTADA</v>
          </cell>
          <cell r="AC508" t="str">
            <v>BUENO</v>
          </cell>
        </row>
        <row r="509">
          <cell r="Y509">
            <v>980</v>
          </cell>
          <cell r="Z509" t="str">
            <v>NO OBSERVADO</v>
          </cell>
          <cell r="AA509">
            <v>0</v>
          </cell>
          <cell r="AC509" t="str">
            <v>BUENO</v>
          </cell>
        </row>
        <row r="510">
          <cell r="Y510">
            <v>982</v>
          </cell>
          <cell r="Z510" t="str">
            <v>BUENO</v>
          </cell>
          <cell r="AA510">
            <v>1</v>
          </cell>
          <cell r="AB510" t="str">
            <v>SEDIMENTADA</v>
          </cell>
          <cell r="AC510" t="str">
            <v>BUENO</v>
          </cell>
        </row>
        <row r="511">
          <cell r="Y511">
            <v>984</v>
          </cell>
          <cell r="Z511" t="str">
            <v>BUENO</v>
          </cell>
          <cell r="AA511">
            <v>1</v>
          </cell>
          <cell r="AC511" t="str">
            <v>BUENO</v>
          </cell>
        </row>
        <row r="512">
          <cell r="Y512">
            <v>986</v>
          </cell>
          <cell r="Z512" t="str">
            <v>NO OBSERVADO</v>
          </cell>
          <cell r="AA512">
            <v>1</v>
          </cell>
          <cell r="AB512" t="str">
            <v>SEDIMENTADA</v>
          </cell>
          <cell r="AC512" t="str">
            <v>BUENO</v>
          </cell>
        </row>
        <row r="513">
          <cell r="Y513">
            <v>988</v>
          </cell>
          <cell r="Z513" t="str">
            <v>NO OBSERVADO</v>
          </cell>
          <cell r="AA513">
            <v>0</v>
          </cell>
          <cell r="AC513" t="str">
            <v>BUENO</v>
          </cell>
        </row>
        <row r="514">
          <cell r="Y514">
            <v>990</v>
          </cell>
          <cell r="Z514" t="str">
            <v>BUENO</v>
          </cell>
          <cell r="AA514">
            <v>2</v>
          </cell>
          <cell r="AC514" t="str">
            <v>BUENO</v>
          </cell>
        </row>
        <row r="515">
          <cell r="Y515">
            <v>992</v>
          </cell>
          <cell r="Z515" t="str">
            <v>BUENO</v>
          </cell>
          <cell r="AA515">
            <v>2</v>
          </cell>
          <cell r="AC515" t="str">
            <v>BUENO</v>
          </cell>
        </row>
        <row r="516">
          <cell r="Y516">
            <v>994</v>
          </cell>
          <cell r="Z516" t="str">
            <v>BUENO</v>
          </cell>
          <cell r="AA516">
            <v>0</v>
          </cell>
          <cell r="AC516" t="str">
            <v>BUENO</v>
          </cell>
        </row>
        <row r="517">
          <cell r="Y517">
            <v>996</v>
          </cell>
          <cell r="Z517" t="str">
            <v>BUENO</v>
          </cell>
          <cell r="AA517">
            <v>3</v>
          </cell>
          <cell r="AC517" t="str">
            <v>BUENO</v>
          </cell>
        </row>
        <row r="518">
          <cell r="Y518">
            <v>998</v>
          </cell>
          <cell r="Z518" t="str">
            <v>NO TIENE</v>
          </cell>
          <cell r="AA518">
            <v>3</v>
          </cell>
          <cell r="AC518" t="str">
            <v>BUENO</v>
          </cell>
        </row>
        <row r="519">
          <cell r="Y519">
            <v>1000</v>
          </cell>
          <cell r="Z519" t="str">
            <v>NO OBSERVADO</v>
          </cell>
          <cell r="AA519">
            <v>0</v>
          </cell>
          <cell r="AC519" t="str">
            <v>BUENO</v>
          </cell>
        </row>
        <row r="520">
          <cell r="Y520">
            <v>1002</v>
          </cell>
          <cell r="Z520" t="str">
            <v>NO TIENE</v>
          </cell>
          <cell r="AA520">
            <v>3</v>
          </cell>
          <cell r="AC520" t="str">
            <v>BUENO</v>
          </cell>
        </row>
        <row r="521">
          <cell r="Y521">
            <v>1004</v>
          </cell>
          <cell r="Z521" t="str">
            <v>BUENO</v>
          </cell>
          <cell r="AA521">
            <v>5</v>
          </cell>
          <cell r="AC521" t="str">
            <v>BUENO</v>
          </cell>
        </row>
        <row r="522">
          <cell r="Y522">
            <v>1006</v>
          </cell>
          <cell r="Z522" t="str">
            <v>NO OBSERVADO</v>
          </cell>
          <cell r="AA522">
            <v>0</v>
          </cell>
          <cell r="AB522" t="str">
            <v>SEDIMENTADA</v>
          </cell>
          <cell r="AC522" t="str">
            <v>BUENO</v>
          </cell>
        </row>
        <row r="523">
          <cell r="Y523">
            <v>1008</v>
          </cell>
          <cell r="Z523" t="str">
            <v>NO OBSERVADO</v>
          </cell>
          <cell r="AA523">
            <v>1</v>
          </cell>
          <cell r="AB523" t="str">
            <v>SEDIMENTADA</v>
          </cell>
          <cell r="AC523" t="str">
            <v>BUENO</v>
          </cell>
        </row>
        <row r="524">
          <cell r="Y524">
            <v>1010</v>
          </cell>
          <cell r="Z524" t="str">
            <v>MALO</v>
          </cell>
          <cell r="AA524">
            <v>1</v>
          </cell>
          <cell r="AC524" t="str">
            <v>BUENO</v>
          </cell>
        </row>
        <row r="525">
          <cell r="Y525">
            <v>1012</v>
          </cell>
          <cell r="Z525" t="str">
            <v>BUENO</v>
          </cell>
          <cell r="AA525">
            <v>2</v>
          </cell>
          <cell r="AC525" t="str">
            <v>BUENO</v>
          </cell>
        </row>
        <row r="526">
          <cell r="Y526">
            <v>1014</v>
          </cell>
          <cell r="Z526" t="str">
            <v>BUENO</v>
          </cell>
          <cell r="AA526">
            <v>1</v>
          </cell>
          <cell r="AC526" t="str">
            <v>BUENO</v>
          </cell>
        </row>
        <row r="527">
          <cell r="Y527">
            <v>1016</v>
          </cell>
          <cell r="Z527" t="str">
            <v>NO OBSERVADO</v>
          </cell>
          <cell r="AA527">
            <v>2</v>
          </cell>
          <cell r="AB527" t="str">
            <v>SEDIMENTADA</v>
          </cell>
          <cell r="AC527" t="str">
            <v>BUENO</v>
          </cell>
        </row>
        <row r="528">
          <cell r="Y528">
            <v>1018</v>
          </cell>
          <cell r="Z528" t="str">
            <v>NO OBSERVADO</v>
          </cell>
          <cell r="AA528">
            <v>1</v>
          </cell>
          <cell r="AB528" t="str">
            <v>SEDIMENTADA</v>
          </cell>
          <cell r="AC528" t="str">
            <v>BUENO</v>
          </cell>
        </row>
        <row r="529">
          <cell r="Y529">
            <v>1020</v>
          </cell>
          <cell r="Z529" t="str">
            <v>NO OBSERVADO</v>
          </cell>
          <cell r="AA529">
            <v>1</v>
          </cell>
          <cell r="AB529" t="str">
            <v>SEDIMENTADA</v>
          </cell>
          <cell r="AC529" t="str">
            <v>BUENO</v>
          </cell>
        </row>
        <row r="530">
          <cell r="Y530">
            <v>1022</v>
          </cell>
          <cell r="Z530" t="str">
            <v>BUENO</v>
          </cell>
          <cell r="AA530">
            <v>1</v>
          </cell>
          <cell r="AB530" t="str">
            <v>SEDIMENTADA</v>
          </cell>
          <cell r="AC530" t="str">
            <v>BUENO</v>
          </cell>
        </row>
        <row r="531">
          <cell r="Y531">
            <v>1024</v>
          </cell>
          <cell r="Z531" t="str">
            <v>BUENO</v>
          </cell>
          <cell r="AA531">
            <v>1</v>
          </cell>
          <cell r="AC531" t="str">
            <v>BUENO</v>
          </cell>
        </row>
        <row r="532">
          <cell r="Y532">
            <v>1026</v>
          </cell>
          <cell r="Z532" t="str">
            <v>NO OBSERVADO</v>
          </cell>
          <cell r="AA532">
            <v>0</v>
          </cell>
          <cell r="AC532" t="str">
            <v>NO OBSERVADO</v>
          </cell>
        </row>
        <row r="533">
          <cell r="Y533">
            <v>1028</v>
          </cell>
          <cell r="Z533" t="str">
            <v>MALO</v>
          </cell>
          <cell r="AA533">
            <v>0</v>
          </cell>
          <cell r="AB533" t="str">
            <v>SEDIMENTADA</v>
          </cell>
          <cell r="AC533" t="str">
            <v>BUENO</v>
          </cell>
        </row>
        <row r="534">
          <cell r="Y534">
            <v>1032</v>
          </cell>
          <cell r="Z534" t="str">
            <v>BUENO</v>
          </cell>
          <cell r="AA534">
            <v>1</v>
          </cell>
          <cell r="AC534" t="str">
            <v>BUENO</v>
          </cell>
        </row>
        <row r="535">
          <cell r="Y535">
            <v>1034</v>
          </cell>
          <cell r="Z535" t="str">
            <v>NO OBSERVADO</v>
          </cell>
          <cell r="AA535">
            <v>2</v>
          </cell>
          <cell r="AB535" t="str">
            <v>SEDIMENTADA</v>
          </cell>
          <cell r="AC535" t="str">
            <v>BUENO</v>
          </cell>
        </row>
        <row r="536">
          <cell r="Y536">
            <v>1035</v>
          </cell>
          <cell r="Z536" t="str">
            <v>NO OBSERVADO</v>
          </cell>
          <cell r="AA536">
            <v>0</v>
          </cell>
          <cell r="AB536" t="str">
            <v>SEDIMENTADA</v>
          </cell>
          <cell r="AC536" t="str">
            <v>BUENO</v>
          </cell>
        </row>
        <row r="537">
          <cell r="Y537">
            <v>1036</v>
          </cell>
          <cell r="Z537" t="str">
            <v>BUENO</v>
          </cell>
          <cell r="AA537">
            <v>0</v>
          </cell>
          <cell r="AC537" t="str">
            <v>BUENO</v>
          </cell>
        </row>
        <row r="538">
          <cell r="Y538">
            <v>1038</v>
          </cell>
          <cell r="Z538" t="str">
            <v>BUENO</v>
          </cell>
          <cell r="AA538">
            <v>1</v>
          </cell>
          <cell r="AC538" t="str">
            <v>BUENO</v>
          </cell>
        </row>
        <row r="539">
          <cell r="Y539">
            <v>1040</v>
          </cell>
          <cell r="Z539" t="str">
            <v>BUENO</v>
          </cell>
          <cell r="AA539">
            <v>1</v>
          </cell>
          <cell r="AC539" t="str">
            <v>BUENO</v>
          </cell>
        </row>
        <row r="540">
          <cell r="Y540">
            <v>1042</v>
          </cell>
          <cell r="Z540" t="str">
            <v>NO TIENE</v>
          </cell>
          <cell r="AA540">
            <v>1</v>
          </cell>
          <cell r="AB540" t="str">
            <v>SEDIMENTADA</v>
          </cell>
          <cell r="AC540" t="str">
            <v>BUENO</v>
          </cell>
        </row>
        <row r="541">
          <cell r="Y541">
            <v>1044</v>
          </cell>
          <cell r="Z541" t="str">
            <v>BUENO</v>
          </cell>
          <cell r="AA541">
            <v>2</v>
          </cell>
          <cell r="AC541" t="str">
            <v>BUENO</v>
          </cell>
        </row>
        <row r="542">
          <cell r="Y542">
            <v>1045</v>
          </cell>
          <cell r="Z542" t="str">
            <v>NO TIENE</v>
          </cell>
          <cell r="AA542">
            <v>0</v>
          </cell>
          <cell r="AC542" t="str">
            <v>BUENO</v>
          </cell>
        </row>
        <row r="543">
          <cell r="Y543">
            <v>1046</v>
          </cell>
          <cell r="Z543" t="str">
            <v>BUENO</v>
          </cell>
          <cell r="AA543">
            <v>2</v>
          </cell>
          <cell r="AB543" t="str">
            <v>SEDIMENTADA</v>
          </cell>
          <cell r="AC543" t="str">
            <v>BUENO</v>
          </cell>
        </row>
        <row r="544">
          <cell r="Y544">
            <v>1048</v>
          </cell>
          <cell r="Z544" t="str">
            <v>MALO</v>
          </cell>
          <cell r="AA544">
            <v>2</v>
          </cell>
          <cell r="AC544" t="str">
            <v>MALO</v>
          </cell>
        </row>
        <row r="545">
          <cell r="Y545">
            <v>1050</v>
          </cell>
          <cell r="Z545" t="str">
            <v>BUENO</v>
          </cell>
          <cell r="AA545">
            <v>2</v>
          </cell>
          <cell r="AC545" t="str">
            <v>BUENO</v>
          </cell>
        </row>
        <row r="546">
          <cell r="Y546">
            <v>1052</v>
          </cell>
          <cell r="Z546" t="str">
            <v>NO TIENE</v>
          </cell>
          <cell r="AA546">
            <v>1</v>
          </cell>
          <cell r="AC546" t="str">
            <v>BUENO</v>
          </cell>
        </row>
        <row r="547">
          <cell r="Y547">
            <v>1054</v>
          </cell>
          <cell r="Z547" t="str">
            <v>NO OBSERVADO</v>
          </cell>
          <cell r="AA547">
            <v>1</v>
          </cell>
          <cell r="AB547" t="str">
            <v>SEDIMENTADA</v>
          </cell>
          <cell r="AC547" t="str">
            <v>BUENO</v>
          </cell>
        </row>
        <row r="548">
          <cell r="Y548">
            <v>1056</v>
          </cell>
          <cell r="Z548" t="str">
            <v>NO OBSERVADO</v>
          </cell>
          <cell r="AA548">
            <v>1</v>
          </cell>
          <cell r="AB548" t="str">
            <v>SEDIMENTADA</v>
          </cell>
          <cell r="AC548" t="str">
            <v>BUENO</v>
          </cell>
        </row>
        <row r="549">
          <cell r="Y549">
            <v>1057</v>
          </cell>
          <cell r="Z549" t="str">
            <v>BUENO</v>
          </cell>
          <cell r="AA549">
            <v>1</v>
          </cell>
          <cell r="AC549" t="str">
            <v>BUENO</v>
          </cell>
        </row>
        <row r="550">
          <cell r="Y550">
            <v>1058</v>
          </cell>
          <cell r="Z550" t="str">
            <v>NO TIENE</v>
          </cell>
          <cell r="AA550">
            <v>0</v>
          </cell>
          <cell r="AB550" t="str">
            <v>SEDIMENTADA</v>
          </cell>
          <cell r="AC550" t="str">
            <v>BUENO</v>
          </cell>
        </row>
        <row r="551">
          <cell r="Y551">
            <v>1060</v>
          </cell>
          <cell r="Z551" t="str">
            <v>BUENO</v>
          </cell>
          <cell r="AA551">
            <v>0</v>
          </cell>
          <cell r="AC551" t="str">
            <v>BUENO</v>
          </cell>
        </row>
        <row r="552">
          <cell r="Y552">
            <v>1062</v>
          </cell>
          <cell r="Z552" t="str">
            <v>BUENO</v>
          </cell>
          <cell r="AA552">
            <v>0</v>
          </cell>
          <cell r="AC552" t="str">
            <v>BUENO</v>
          </cell>
        </row>
        <row r="553">
          <cell r="Y553">
            <v>1064</v>
          </cell>
          <cell r="Z553" t="str">
            <v>BUENO</v>
          </cell>
          <cell r="AA553">
            <v>2</v>
          </cell>
          <cell r="AC553" t="str">
            <v>BUENO</v>
          </cell>
        </row>
        <row r="554">
          <cell r="Y554">
            <v>1066</v>
          </cell>
          <cell r="Z554" t="str">
            <v>BUENO</v>
          </cell>
          <cell r="AA554">
            <v>2</v>
          </cell>
          <cell r="AC554" t="str">
            <v>MALO</v>
          </cell>
        </row>
        <row r="555">
          <cell r="Y555">
            <v>1068</v>
          </cell>
          <cell r="Z555" t="str">
            <v>BUENO</v>
          </cell>
          <cell r="AA555">
            <v>1</v>
          </cell>
          <cell r="AC555" t="str">
            <v>BUENO</v>
          </cell>
        </row>
        <row r="556">
          <cell r="Y556">
            <v>1070</v>
          </cell>
          <cell r="Z556" t="str">
            <v>NO OBSERVADO</v>
          </cell>
          <cell r="AA556">
            <v>0</v>
          </cell>
          <cell r="AB556" t="str">
            <v>SEDIMENTADA</v>
          </cell>
          <cell r="AC556" t="str">
            <v>NO TIENE</v>
          </cell>
        </row>
        <row r="557">
          <cell r="Y557">
            <v>1072</v>
          </cell>
          <cell r="Z557" t="str">
            <v>BUENO</v>
          </cell>
          <cell r="AA557">
            <v>1</v>
          </cell>
          <cell r="AC557" t="str">
            <v>BUENO</v>
          </cell>
        </row>
        <row r="558">
          <cell r="Y558">
            <v>1073</v>
          </cell>
          <cell r="Z558" t="str">
            <v>BUENO</v>
          </cell>
          <cell r="AA558">
            <v>1</v>
          </cell>
          <cell r="AC558" t="str">
            <v>BUENO</v>
          </cell>
        </row>
        <row r="559">
          <cell r="Y559">
            <v>1074</v>
          </cell>
          <cell r="Z559" t="str">
            <v>BUENO</v>
          </cell>
          <cell r="AA559">
            <v>1</v>
          </cell>
          <cell r="AC559" t="str">
            <v>BUENO</v>
          </cell>
        </row>
        <row r="560">
          <cell r="Y560">
            <v>1076</v>
          </cell>
          <cell r="Z560" t="str">
            <v>BUENO</v>
          </cell>
          <cell r="AA560">
            <v>2</v>
          </cell>
          <cell r="AC560" t="str">
            <v>BUENO</v>
          </cell>
        </row>
        <row r="561">
          <cell r="Y561">
            <v>1078</v>
          </cell>
          <cell r="Z561" t="str">
            <v>MALO</v>
          </cell>
          <cell r="AA561">
            <v>2</v>
          </cell>
          <cell r="AC561" t="str">
            <v>BUENO</v>
          </cell>
        </row>
        <row r="562">
          <cell r="Y562">
            <v>1080</v>
          </cell>
          <cell r="Z562" t="str">
            <v>NO TIENE</v>
          </cell>
          <cell r="AA562">
            <v>3</v>
          </cell>
          <cell r="AC562" t="str">
            <v>BUENO</v>
          </cell>
        </row>
        <row r="563">
          <cell r="Y563">
            <v>1082</v>
          </cell>
          <cell r="Z563" t="str">
            <v>BUENO</v>
          </cell>
          <cell r="AA563">
            <v>2</v>
          </cell>
          <cell r="AC563" t="str">
            <v>BUENO</v>
          </cell>
        </row>
        <row r="564">
          <cell r="Y564">
            <v>1084</v>
          </cell>
          <cell r="Z564" t="str">
            <v>NO OBSERVADO</v>
          </cell>
          <cell r="AA564">
            <v>0</v>
          </cell>
          <cell r="AB564" t="str">
            <v>SEDIMENTADA</v>
          </cell>
          <cell r="AC564" t="str">
            <v>BUENO</v>
          </cell>
        </row>
        <row r="565">
          <cell r="Y565">
            <v>1088</v>
          </cell>
          <cell r="Z565" t="str">
            <v>MALO</v>
          </cell>
          <cell r="AA565">
            <v>0</v>
          </cell>
          <cell r="AC565" t="str">
            <v>BUENO</v>
          </cell>
        </row>
        <row r="566">
          <cell r="Y566">
            <v>1092</v>
          </cell>
          <cell r="Z566" t="str">
            <v>BUENO</v>
          </cell>
          <cell r="AA566">
            <v>1</v>
          </cell>
          <cell r="AC566" t="str">
            <v>BUENO</v>
          </cell>
        </row>
        <row r="567">
          <cell r="Y567">
            <v>1094</v>
          </cell>
          <cell r="Z567" t="str">
            <v>MALO</v>
          </cell>
          <cell r="AA567">
            <v>1</v>
          </cell>
          <cell r="AC567" t="str">
            <v>BUENO</v>
          </cell>
        </row>
        <row r="568">
          <cell r="Y568">
            <v>1096</v>
          </cell>
          <cell r="Z568" t="str">
            <v>NO TIENE</v>
          </cell>
          <cell r="AA568">
            <v>1</v>
          </cell>
          <cell r="AC568" t="str">
            <v>BUENO</v>
          </cell>
        </row>
        <row r="569">
          <cell r="Y569">
            <v>1098</v>
          </cell>
          <cell r="Z569" t="str">
            <v>NO OBSERVADO</v>
          </cell>
          <cell r="AA569">
            <v>0</v>
          </cell>
          <cell r="AC569" t="str">
            <v>BUENO</v>
          </cell>
        </row>
        <row r="570">
          <cell r="Y570">
            <v>1100</v>
          </cell>
          <cell r="Z570" t="str">
            <v>MALO</v>
          </cell>
          <cell r="AA570">
            <v>1</v>
          </cell>
          <cell r="AC570" t="str">
            <v>BUENO</v>
          </cell>
        </row>
        <row r="571">
          <cell r="Y571">
            <v>1101</v>
          </cell>
          <cell r="Z571" t="str">
            <v>BUENO</v>
          </cell>
          <cell r="AA571">
            <v>0</v>
          </cell>
          <cell r="AC571" t="str">
            <v>BUENO</v>
          </cell>
        </row>
        <row r="572">
          <cell r="Y572">
            <v>1102</v>
          </cell>
          <cell r="Z572" t="str">
            <v>BUENO</v>
          </cell>
          <cell r="AA572">
            <v>0</v>
          </cell>
          <cell r="AB572" t="str">
            <v>SEDIMENTADA</v>
          </cell>
          <cell r="AC572" t="str">
            <v>BUENO</v>
          </cell>
        </row>
        <row r="573">
          <cell r="Y573">
            <v>1106</v>
          </cell>
          <cell r="Z573" t="str">
            <v>NO OBSERVADO</v>
          </cell>
          <cell r="AA573">
            <v>1</v>
          </cell>
          <cell r="AB573" t="str">
            <v>SEDIMENTADA</v>
          </cell>
          <cell r="AC573" t="str">
            <v>BUENO</v>
          </cell>
        </row>
        <row r="574">
          <cell r="Y574">
            <v>1108</v>
          </cell>
          <cell r="Z574" t="str">
            <v>NO OBSERVADO</v>
          </cell>
          <cell r="AA574">
            <v>1</v>
          </cell>
          <cell r="AB574" t="str">
            <v>SEDIMENTADA</v>
          </cell>
          <cell r="AC574" t="str">
            <v>BUENO</v>
          </cell>
        </row>
        <row r="575">
          <cell r="Y575">
            <v>1110</v>
          </cell>
          <cell r="Z575" t="str">
            <v>BUENO</v>
          </cell>
          <cell r="AA575">
            <v>0</v>
          </cell>
          <cell r="AC575" t="str">
            <v>BUENO</v>
          </cell>
        </row>
        <row r="576">
          <cell r="Y576">
            <v>1111</v>
          </cell>
          <cell r="Z576" t="str">
            <v>BUENO</v>
          </cell>
          <cell r="AA576">
            <v>4</v>
          </cell>
          <cell r="AC576" t="str">
            <v>BUENO</v>
          </cell>
        </row>
        <row r="577">
          <cell r="Y577">
            <v>1113</v>
          </cell>
          <cell r="Z577" t="str">
            <v>BUENO</v>
          </cell>
          <cell r="AA577">
            <v>0</v>
          </cell>
          <cell r="AC577" t="str">
            <v>BUENO</v>
          </cell>
        </row>
        <row r="578">
          <cell r="Y578" t="str">
            <v>1116NAL</v>
          </cell>
          <cell r="Z578" t="str">
            <v>NO TIENE</v>
          </cell>
          <cell r="AA578">
            <v>3</v>
          </cell>
          <cell r="AC578" t="str">
            <v>BUENO</v>
          </cell>
        </row>
        <row r="579">
          <cell r="Y579" t="str">
            <v>117N</v>
          </cell>
          <cell r="Z579" t="str">
            <v>NO TIENE</v>
          </cell>
          <cell r="AA579">
            <v>2</v>
          </cell>
          <cell r="AC579" t="str">
            <v>BUENO</v>
          </cell>
        </row>
        <row r="580">
          <cell r="Y580">
            <v>1118</v>
          </cell>
          <cell r="Z580" t="str">
            <v>BUENO</v>
          </cell>
          <cell r="AA580">
            <v>2</v>
          </cell>
          <cell r="AC580" t="str">
            <v>BUENO</v>
          </cell>
        </row>
        <row r="581">
          <cell r="Y581" t="str">
            <v>11119N</v>
          </cell>
          <cell r="Z581" t="str">
            <v>BUENO</v>
          </cell>
          <cell r="AA581">
            <v>3</v>
          </cell>
          <cell r="AC581" t="str">
            <v>BUENO</v>
          </cell>
        </row>
        <row r="582">
          <cell r="Y582">
            <v>1120</v>
          </cell>
          <cell r="Z582" t="str">
            <v>NO TIENE</v>
          </cell>
          <cell r="AA582">
            <v>3</v>
          </cell>
          <cell r="AC582" t="str">
            <v>BUENO</v>
          </cell>
        </row>
        <row r="583">
          <cell r="Y583" t="str">
            <v>1121N</v>
          </cell>
          <cell r="Z583" t="str">
            <v>BUENO</v>
          </cell>
          <cell r="AA583">
            <v>2</v>
          </cell>
          <cell r="AC583" t="str">
            <v>BUENO</v>
          </cell>
        </row>
        <row r="584">
          <cell r="Y584">
            <v>1122</v>
          </cell>
          <cell r="Z584" t="str">
            <v>BUENO</v>
          </cell>
          <cell r="AA584">
            <v>0</v>
          </cell>
          <cell r="AC584" t="str">
            <v>BUENO</v>
          </cell>
        </row>
        <row r="585">
          <cell r="Y585" t="str">
            <v>1122A</v>
          </cell>
          <cell r="Z585" t="str">
            <v>BUENO</v>
          </cell>
          <cell r="AA585">
            <v>2</v>
          </cell>
          <cell r="AC585" t="str">
            <v>BUENO</v>
          </cell>
        </row>
        <row r="586">
          <cell r="Y586" t="str">
            <v>1122B</v>
          </cell>
          <cell r="Z586" t="str">
            <v>BUENO</v>
          </cell>
          <cell r="AA586">
            <v>1</v>
          </cell>
          <cell r="AC586" t="str">
            <v>BUENO</v>
          </cell>
        </row>
        <row r="587">
          <cell r="Y587" t="str">
            <v>1122C</v>
          </cell>
          <cell r="Z587" t="str">
            <v>NO TIENE</v>
          </cell>
          <cell r="AA587">
            <v>3</v>
          </cell>
          <cell r="AC587" t="str">
            <v>BUENO</v>
          </cell>
        </row>
        <row r="588">
          <cell r="Y588">
            <v>1124</v>
          </cell>
          <cell r="Z588" t="str">
            <v>NO OBSERVADO</v>
          </cell>
          <cell r="AA588">
            <v>2</v>
          </cell>
          <cell r="AB588" t="str">
            <v>SEDIMENTADA</v>
          </cell>
          <cell r="AC588" t="str">
            <v>BUENO</v>
          </cell>
        </row>
        <row r="589">
          <cell r="Y589">
            <v>1126</v>
          </cell>
          <cell r="Z589" t="str">
            <v>BUENO</v>
          </cell>
          <cell r="AA589">
            <v>0</v>
          </cell>
          <cell r="AC589" t="str">
            <v>BUENO</v>
          </cell>
        </row>
        <row r="590">
          <cell r="Y590">
            <v>1128</v>
          </cell>
          <cell r="Z590" t="str">
            <v>BUENO</v>
          </cell>
          <cell r="AA590">
            <v>0</v>
          </cell>
          <cell r="AC590" t="str">
            <v>BUENO</v>
          </cell>
        </row>
        <row r="591">
          <cell r="Y591">
            <v>1130</v>
          </cell>
          <cell r="Z591" t="str">
            <v>BUENO</v>
          </cell>
          <cell r="AA591">
            <v>1</v>
          </cell>
          <cell r="AC591" t="str">
            <v>BUENO</v>
          </cell>
        </row>
        <row r="592">
          <cell r="Y592">
            <v>1132</v>
          </cell>
          <cell r="Z592" t="str">
            <v>BUENO</v>
          </cell>
          <cell r="AA592">
            <v>0</v>
          </cell>
          <cell r="AC592" t="str">
            <v>BUENO</v>
          </cell>
        </row>
        <row r="593">
          <cell r="Y593">
            <v>1134</v>
          </cell>
          <cell r="Z593" t="str">
            <v>NO OBSERVADO</v>
          </cell>
          <cell r="AA593">
            <v>3</v>
          </cell>
          <cell r="AB593" t="str">
            <v>SEDIMENTADA</v>
          </cell>
          <cell r="AC593" t="str">
            <v>BUENO</v>
          </cell>
        </row>
        <row r="594">
          <cell r="Y594">
            <v>1136</v>
          </cell>
          <cell r="Z594" t="str">
            <v>NO OBSERVADO</v>
          </cell>
          <cell r="AA594">
            <v>2</v>
          </cell>
          <cell r="AB594" t="str">
            <v>SEDIMENTADA</v>
          </cell>
          <cell r="AC594" t="str">
            <v>BUENO</v>
          </cell>
        </row>
        <row r="595">
          <cell r="Y595">
            <v>1138</v>
          </cell>
          <cell r="Z595" t="str">
            <v>NO OBSERVADO</v>
          </cell>
          <cell r="AA595">
            <v>1</v>
          </cell>
          <cell r="AB595" t="str">
            <v>SEDIMENTADA</v>
          </cell>
          <cell r="AC595" t="str">
            <v>BUENO</v>
          </cell>
        </row>
        <row r="596">
          <cell r="Y596">
            <v>1140</v>
          </cell>
          <cell r="Z596" t="str">
            <v>NO OBSERVADO</v>
          </cell>
          <cell r="AA596">
            <v>0</v>
          </cell>
          <cell r="AB596" t="str">
            <v>SEDIMENTADA</v>
          </cell>
          <cell r="AC596" t="str">
            <v>BUENO</v>
          </cell>
        </row>
        <row r="597">
          <cell r="Y597">
            <v>1142</v>
          </cell>
          <cell r="Z597" t="str">
            <v>BUENO</v>
          </cell>
          <cell r="AA597">
            <v>1</v>
          </cell>
          <cell r="AC597" t="str">
            <v>BUENO</v>
          </cell>
        </row>
        <row r="598">
          <cell r="Y598">
            <v>1144</v>
          </cell>
          <cell r="Z598" t="str">
            <v>NO OBSERVADO</v>
          </cell>
          <cell r="AA598">
            <v>1</v>
          </cell>
          <cell r="AB598" t="str">
            <v>SEDIMENTADA</v>
          </cell>
          <cell r="AC598" t="str">
            <v>BUENO</v>
          </cell>
        </row>
        <row r="599">
          <cell r="Y599">
            <v>1146</v>
          </cell>
          <cell r="Z599" t="str">
            <v>BUENO</v>
          </cell>
          <cell r="AA599">
            <v>0</v>
          </cell>
          <cell r="AC599" t="str">
            <v>BUENO</v>
          </cell>
        </row>
        <row r="600">
          <cell r="Y600">
            <v>1148</v>
          </cell>
          <cell r="Z600" t="str">
            <v>NO OBSERVADO</v>
          </cell>
          <cell r="AA600">
            <v>0</v>
          </cell>
          <cell r="AC600" t="str">
            <v>BUENO</v>
          </cell>
        </row>
        <row r="601">
          <cell r="Y601">
            <v>1152</v>
          </cell>
          <cell r="Z601" t="str">
            <v>BUENO</v>
          </cell>
          <cell r="AA601">
            <v>0</v>
          </cell>
          <cell r="AC601" t="str">
            <v>BUENO</v>
          </cell>
        </row>
        <row r="602">
          <cell r="Y602">
            <v>1154</v>
          </cell>
          <cell r="Z602" t="str">
            <v>BUENO</v>
          </cell>
          <cell r="AA602">
            <v>0</v>
          </cell>
          <cell r="AC602" t="str">
            <v>BUENO</v>
          </cell>
        </row>
        <row r="603">
          <cell r="Y603">
            <v>1158</v>
          </cell>
          <cell r="Z603" t="str">
            <v>NO OBSERVADO</v>
          </cell>
          <cell r="AA603">
            <v>2</v>
          </cell>
          <cell r="AB603" t="str">
            <v>SEDIMENTADA</v>
          </cell>
          <cell r="AC603" t="str">
            <v>BUENO</v>
          </cell>
        </row>
        <row r="604">
          <cell r="Y604">
            <v>1160</v>
          </cell>
          <cell r="Z604" t="str">
            <v>BUENO</v>
          </cell>
          <cell r="AA604">
            <v>0</v>
          </cell>
          <cell r="AC604" t="str">
            <v>BUENO</v>
          </cell>
        </row>
        <row r="605">
          <cell r="Y605">
            <v>1162</v>
          </cell>
          <cell r="Z605" t="str">
            <v>NO OBSERVADO</v>
          </cell>
          <cell r="AA605">
            <v>0</v>
          </cell>
          <cell r="AB605" t="str">
            <v>SEDIMENTADA</v>
          </cell>
          <cell r="AC605" t="str">
            <v>BUENO</v>
          </cell>
        </row>
        <row r="606">
          <cell r="Y606">
            <v>1164</v>
          </cell>
          <cell r="Z606" t="str">
            <v>NO TIENE</v>
          </cell>
          <cell r="AA606">
            <v>1</v>
          </cell>
          <cell r="AC606" t="str">
            <v>BUENO</v>
          </cell>
        </row>
        <row r="607">
          <cell r="Y607">
            <v>1166</v>
          </cell>
          <cell r="Z607" t="str">
            <v>BUENO</v>
          </cell>
          <cell r="AA607">
            <v>1</v>
          </cell>
          <cell r="AC607" t="str">
            <v>BUENO</v>
          </cell>
        </row>
        <row r="608">
          <cell r="Y608">
            <v>1168</v>
          </cell>
          <cell r="Z608" t="str">
            <v>BUENO</v>
          </cell>
          <cell r="AA608">
            <v>0</v>
          </cell>
          <cell r="AC608" t="str">
            <v>BUENO</v>
          </cell>
        </row>
        <row r="609">
          <cell r="Y609">
            <v>1170</v>
          </cell>
          <cell r="Z609" t="str">
            <v>NO OBSERVADO</v>
          </cell>
          <cell r="AA609">
            <v>1</v>
          </cell>
          <cell r="AB609" t="str">
            <v>SEDIMENTADA</v>
          </cell>
          <cell r="AC609" t="str">
            <v>BUENO</v>
          </cell>
        </row>
        <row r="610">
          <cell r="Y610">
            <v>1171</v>
          </cell>
          <cell r="Z610" t="str">
            <v>BUENO</v>
          </cell>
          <cell r="AA610">
            <v>1</v>
          </cell>
          <cell r="AC610" t="str">
            <v>BUENO</v>
          </cell>
        </row>
        <row r="611">
          <cell r="Y611">
            <v>1172</v>
          </cell>
          <cell r="Z611" t="str">
            <v>BUENO</v>
          </cell>
          <cell r="AA611">
            <v>8</v>
          </cell>
          <cell r="AC611" t="str">
            <v>BUENO</v>
          </cell>
        </row>
        <row r="612">
          <cell r="Y612">
            <v>1174</v>
          </cell>
          <cell r="Z612" t="str">
            <v>BUENO</v>
          </cell>
          <cell r="AA612">
            <v>6</v>
          </cell>
          <cell r="AC612" t="str">
            <v>BUENO</v>
          </cell>
        </row>
        <row r="613">
          <cell r="Y613">
            <v>1176</v>
          </cell>
          <cell r="Z613" t="str">
            <v>BUENO</v>
          </cell>
          <cell r="AA613">
            <v>6</v>
          </cell>
          <cell r="AC613" t="str">
            <v>BUENO</v>
          </cell>
        </row>
        <row r="614">
          <cell r="Y614">
            <v>1178</v>
          </cell>
          <cell r="Z614" t="str">
            <v>BUENO</v>
          </cell>
          <cell r="AA614">
            <v>5</v>
          </cell>
          <cell r="AC614" t="str">
            <v>BUENO</v>
          </cell>
        </row>
        <row r="615">
          <cell r="Y615">
            <v>1180</v>
          </cell>
          <cell r="Z615" t="str">
            <v>BUENO</v>
          </cell>
          <cell r="AA615">
            <v>3</v>
          </cell>
          <cell r="AC615" t="str">
            <v>BUENO</v>
          </cell>
        </row>
        <row r="616">
          <cell r="Y616">
            <v>1182</v>
          </cell>
          <cell r="Z616" t="str">
            <v>NO OBSERVADO</v>
          </cell>
          <cell r="AA616">
            <v>0</v>
          </cell>
          <cell r="AC616" t="str">
            <v>BUENO</v>
          </cell>
        </row>
        <row r="617">
          <cell r="Y617">
            <v>1184</v>
          </cell>
          <cell r="Z617" t="str">
            <v>BUENO</v>
          </cell>
          <cell r="AA617">
            <v>0</v>
          </cell>
          <cell r="AC617" t="str">
            <v>BUENO</v>
          </cell>
        </row>
        <row r="618">
          <cell r="Y618">
            <v>1186</v>
          </cell>
          <cell r="Z618" t="str">
            <v>BUENO</v>
          </cell>
          <cell r="AA618">
            <v>2</v>
          </cell>
          <cell r="AC618" t="str">
            <v>BUENO</v>
          </cell>
        </row>
        <row r="619">
          <cell r="Y619">
            <v>1188</v>
          </cell>
          <cell r="Z619" t="str">
            <v>NO OBSERVADO</v>
          </cell>
          <cell r="AA619">
            <v>2</v>
          </cell>
          <cell r="AB619" t="str">
            <v>SEDIMENTADA</v>
          </cell>
          <cell r="AC619" t="str">
            <v>NO TIENE</v>
          </cell>
        </row>
        <row r="620">
          <cell r="Y620">
            <v>1190</v>
          </cell>
          <cell r="Z620" t="str">
            <v>BUENO</v>
          </cell>
          <cell r="AA620">
            <v>2</v>
          </cell>
          <cell r="AC620" t="str">
            <v>BUENO</v>
          </cell>
        </row>
        <row r="621">
          <cell r="Y621">
            <v>1192</v>
          </cell>
          <cell r="Z621" t="str">
            <v>BUENO</v>
          </cell>
          <cell r="AA621">
            <v>0</v>
          </cell>
          <cell r="AC621" t="str">
            <v>BUENO</v>
          </cell>
        </row>
        <row r="622">
          <cell r="Y622">
            <v>1194</v>
          </cell>
          <cell r="Z622" t="str">
            <v>BUENO</v>
          </cell>
          <cell r="AA622">
            <v>2</v>
          </cell>
          <cell r="AC622" t="str">
            <v>BUENO</v>
          </cell>
        </row>
        <row r="623">
          <cell r="Y623">
            <v>1196</v>
          </cell>
          <cell r="Z623" t="str">
            <v>BUENO</v>
          </cell>
          <cell r="AA623">
            <v>2</v>
          </cell>
          <cell r="AC623" t="str">
            <v>BUENO</v>
          </cell>
        </row>
        <row r="624">
          <cell r="Y624">
            <v>1198</v>
          </cell>
          <cell r="Z624" t="str">
            <v>BUENO</v>
          </cell>
          <cell r="AA624">
            <v>1</v>
          </cell>
          <cell r="AC624" t="str">
            <v>BUENO</v>
          </cell>
        </row>
        <row r="625">
          <cell r="Y625">
            <v>1200</v>
          </cell>
          <cell r="Z625" t="str">
            <v>BUENO</v>
          </cell>
          <cell r="AA625">
            <v>0</v>
          </cell>
          <cell r="AC625" t="str">
            <v>BUENO</v>
          </cell>
        </row>
        <row r="626">
          <cell r="Y626">
            <v>1202</v>
          </cell>
          <cell r="Z626" t="str">
            <v>NO OBSERVADO</v>
          </cell>
          <cell r="AA626">
            <v>0</v>
          </cell>
          <cell r="AB626" t="str">
            <v>SEDIMENTADA</v>
          </cell>
          <cell r="AC626" t="str">
            <v>BUENO</v>
          </cell>
        </row>
        <row r="627">
          <cell r="Y627">
            <v>1204</v>
          </cell>
          <cell r="Z627" t="str">
            <v>NO OBSERVADO</v>
          </cell>
          <cell r="AA627">
            <v>1</v>
          </cell>
          <cell r="AB627" t="str">
            <v>SEDIMENTADA</v>
          </cell>
          <cell r="AC627" t="str">
            <v>MALO</v>
          </cell>
        </row>
        <row r="628">
          <cell r="Y628">
            <v>1206</v>
          </cell>
          <cell r="Z628" t="str">
            <v>NO OBSERVADO</v>
          </cell>
          <cell r="AA628">
            <v>1</v>
          </cell>
          <cell r="AB628" t="str">
            <v>SEDIMENTADA</v>
          </cell>
          <cell r="AC628" t="str">
            <v>NO TIENE</v>
          </cell>
        </row>
        <row r="629">
          <cell r="Y629">
            <v>1208</v>
          </cell>
          <cell r="Z629" t="str">
            <v>BUENO</v>
          </cell>
          <cell r="AA629">
            <v>1</v>
          </cell>
          <cell r="AC629" t="str">
            <v>BUENO</v>
          </cell>
        </row>
        <row r="630">
          <cell r="Y630">
            <v>1210</v>
          </cell>
          <cell r="Z630" t="str">
            <v>BUENO</v>
          </cell>
          <cell r="AA630">
            <v>1</v>
          </cell>
          <cell r="AC630" t="str">
            <v>BUENO</v>
          </cell>
        </row>
        <row r="631">
          <cell r="Y631">
            <v>1212</v>
          </cell>
          <cell r="Z631" t="str">
            <v>BUENO</v>
          </cell>
          <cell r="AA631">
            <v>0</v>
          </cell>
          <cell r="AC631" t="str">
            <v>BUENO</v>
          </cell>
        </row>
        <row r="632">
          <cell r="Y632">
            <v>1214</v>
          </cell>
          <cell r="Z632" t="str">
            <v>BUENO</v>
          </cell>
          <cell r="AA632">
            <v>0</v>
          </cell>
          <cell r="AC632" t="str">
            <v>BUENO</v>
          </cell>
        </row>
        <row r="633">
          <cell r="Y633">
            <v>1216</v>
          </cell>
          <cell r="Z633" t="str">
            <v>BUENO</v>
          </cell>
          <cell r="AA633">
            <v>0</v>
          </cell>
          <cell r="AC633" t="str">
            <v>BUENO</v>
          </cell>
        </row>
        <row r="634">
          <cell r="Y634">
            <v>1218</v>
          </cell>
          <cell r="Z634" t="str">
            <v>NO OBSERVADO</v>
          </cell>
          <cell r="AA634">
            <v>2</v>
          </cell>
          <cell r="AB634" t="str">
            <v>SEDIMENTADA</v>
          </cell>
          <cell r="AC634" t="str">
            <v>BUENO</v>
          </cell>
        </row>
        <row r="635">
          <cell r="Y635">
            <v>1220</v>
          </cell>
          <cell r="Z635" t="str">
            <v>NO OBSERVADO</v>
          </cell>
          <cell r="AA635">
            <v>0</v>
          </cell>
          <cell r="AB635" t="str">
            <v>SEDIMENTADA</v>
          </cell>
          <cell r="AC635" t="str">
            <v>BUENO</v>
          </cell>
        </row>
        <row r="636">
          <cell r="Y636" t="str">
            <v>1222AL</v>
          </cell>
          <cell r="Z636" t="str">
            <v>NO TIENE</v>
          </cell>
          <cell r="AA636">
            <v>2</v>
          </cell>
          <cell r="AC636" t="str">
            <v>BUENO</v>
          </cell>
        </row>
        <row r="637">
          <cell r="Y637" t="str">
            <v>1222A</v>
          </cell>
          <cell r="Z637" t="str">
            <v>NO OBSERVADO</v>
          </cell>
          <cell r="AA637">
            <v>1</v>
          </cell>
          <cell r="AB637" t="str">
            <v>SEDIMENTADA</v>
          </cell>
          <cell r="AC637" t="str">
            <v>BUENO</v>
          </cell>
        </row>
        <row r="638">
          <cell r="Y638" t="str">
            <v>1223N</v>
          </cell>
          <cell r="Z638" t="str">
            <v>NO TIENE</v>
          </cell>
          <cell r="AA638">
            <v>0</v>
          </cell>
          <cell r="AC638" t="str">
            <v>BUENO</v>
          </cell>
        </row>
        <row r="639">
          <cell r="Y639">
            <v>1224</v>
          </cell>
          <cell r="Z639" t="str">
            <v>NO OBSERVADO</v>
          </cell>
          <cell r="AA639">
            <v>2</v>
          </cell>
          <cell r="AB639" t="str">
            <v>SEDIMENTADA</v>
          </cell>
          <cell r="AC639" t="str">
            <v>BUENO</v>
          </cell>
        </row>
        <row r="640">
          <cell r="Y640" t="str">
            <v>1225N</v>
          </cell>
          <cell r="Z640" t="str">
            <v>BUENO</v>
          </cell>
          <cell r="AA640">
            <v>0</v>
          </cell>
          <cell r="AC640" t="str">
            <v>BUENO</v>
          </cell>
        </row>
        <row r="641">
          <cell r="Y641">
            <v>1226</v>
          </cell>
          <cell r="Z641" t="str">
            <v>BUENO</v>
          </cell>
          <cell r="AA641">
            <v>1</v>
          </cell>
          <cell r="AC641" t="str">
            <v>BUENO</v>
          </cell>
        </row>
        <row r="642">
          <cell r="Y642" t="str">
            <v>1227N</v>
          </cell>
          <cell r="Z642" t="str">
            <v>BUENO</v>
          </cell>
          <cell r="AA642">
            <v>2</v>
          </cell>
          <cell r="AC642" t="str">
            <v>BUENO</v>
          </cell>
        </row>
        <row r="643">
          <cell r="Y643">
            <v>1228</v>
          </cell>
          <cell r="Z643" t="str">
            <v>NO OBSERVADO</v>
          </cell>
          <cell r="AA643">
            <v>1</v>
          </cell>
          <cell r="AB643" t="str">
            <v>SEDIMENTADA</v>
          </cell>
          <cell r="AC643" t="str">
            <v>BUENO</v>
          </cell>
        </row>
        <row r="644">
          <cell r="Y644">
            <v>1230</v>
          </cell>
          <cell r="Z644" t="str">
            <v>BUENO</v>
          </cell>
          <cell r="AA644">
            <v>1</v>
          </cell>
          <cell r="AC644" t="str">
            <v>BUENO</v>
          </cell>
        </row>
        <row r="645">
          <cell r="Y645">
            <v>1232</v>
          </cell>
          <cell r="Z645" t="str">
            <v>BUENO</v>
          </cell>
          <cell r="AA645">
            <v>1</v>
          </cell>
          <cell r="AB645" t="str">
            <v>SEDIMENTADA</v>
          </cell>
          <cell r="AC645" t="str">
            <v>BUENO</v>
          </cell>
        </row>
        <row r="646">
          <cell r="Y646">
            <v>1234</v>
          </cell>
          <cell r="Z646" t="str">
            <v>NO OBSERVADO</v>
          </cell>
          <cell r="AA646">
            <v>1</v>
          </cell>
          <cell r="AB646" t="str">
            <v>SEDIMENTADA</v>
          </cell>
          <cell r="AC646" t="str">
            <v>BUENO</v>
          </cell>
        </row>
        <row r="647">
          <cell r="Y647">
            <v>1236</v>
          </cell>
          <cell r="Z647" t="str">
            <v>NO OBSERVADO</v>
          </cell>
          <cell r="AA647">
            <v>2</v>
          </cell>
          <cell r="AB647" t="str">
            <v>SEDIMENTADA</v>
          </cell>
          <cell r="AC647" t="str">
            <v>BUENO</v>
          </cell>
        </row>
        <row r="648">
          <cell r="Y648">
            <v>1238</v>
          </cell>
          <cell r="Z648" t="str">
            <v>NO OBSERVADO</v>
          </cell>
          <cell r="AA648">
            <v>0</v>
          </cell>
          <cell r="AB648" t="str">
            <v>SEDIMENTADA</v>
          </cell>
          <cell r="AC648" t="str">
            <v>BUENO</v>
          </cell>
        </row>
        <row r="649">
          <cell r="Y649">
            <v>1240</v>
          </cell>
          <cell r="Z649" t="str">
            <v>BUENO</v>
          </cell>
          <cell r="AA649">
            <v>0</v>
          </cell>
          <cell r="AC649" t="str">
            <v>BUENO</v>
          </cell>
        </row>
        <row r="650">
          <cell r="Y650">
            <v>1242</v>
          </cell>
          <cell r="Z650" t="str">
            <v>NO OBSERVADO</v>
          </cell>
          <cell r="AA650">
            <v>0</v>
          </cell>
          <cell r="AB650" t="str">
            <v>SEDIMENTADA</v>
          </cell>
          <cell r="AC650" t="str">
            <v>BUENO</v>
          </cell>
        </row>
        <row r="651">
          <cell r="Y651">
            <v>1244</v>
          </cell>
          <cell r="Z651" t="str">
            <v>NO OBSERVADO</v>
          </cell>
          <cell r="AA651">
            <v>4</v>
          </cell>
          <cell r="AB651" t="str">
            <v>SEDIMENTADA</v>
          </cell>
          <cell r="AC651" t="str">
            <v>BUENO</v>
          </cell>
        </row>
        <row r="652">
          <cell r="Y652" t="str">
            <v>1245N</v>
          </cell>
          <cell r="Z652" t="str">
            <v>BUENO</v>
          </cell>
          <cell r="AA652">
            <v>1</v>
          </cell>
          <cell r="AC652" t="str">
            <v>BUENO</v>
          </cell>
        </row>
        <row r="653">
          <cell r="Y653" t="str">
            <v>1247N</v>
          </cell>
          <cell r="Z653" t="str">
            <v>BUENO</v>
          </cell>
          <cell r="AA653">
            <v>2</v>
          </cell>
          <cell r="AC653" t="str">
            <v>BUENO</v>
          </cell>
        </row>
        <row r="654">
          <cell r="Y654" t="str">
            <v>1249N</v>
          </cell>
          <cell r="Z654" t="str">
            <v>BUENO</v>
          </cell>
          <cell r="AA654">
            <v>1</v>
          </cell>
          <cell r="AC654" t="str">
            <v>BUENO</v>
          </cell>
        </row>
        <row r="655">
          <cell r="Y655" t="str">
            <v>1251N</v>
          </cell>
          <cell r="Z655" t="str">
            <v>BUENO</v>
          </cell>
          <cell r="AA655">
            <v>1</v>
          </cell>
          <cell r="AC655" t="str">
            <v>BUENO</v>
          </cell>
        </row>
        <row r="656">
          <cell r="Y656" t="str">
            <v>755B</v>
          </cell>
          <cell r="Z656" t="str">
            <v>NO TIENE</v>
          </cell>
          <cell r="AA656">
            <v>2</v>
          </cell>
          <cell r="AC656" t="str">
            <v>BUENO</v>
          </cell>
        </row>
        <row r="657">
          <cell r="Y657" t="str">
            <v>258B</v>
          </cell>
          <cell r="Z657" t="str">
            <v>BUENO</v>
          </cell>
          <cell r="AA657">
            <v>0</v>
          </cell>
          <cell r="AC657" t="str">
            <v>BUENO</v>
          </cell>
        </row>
        <row r="659">
          <cell r="Y659">
            <v>302</v>
          </cell>
          <cell r="Z659" t="str">
            <v>BUENO</v>
          </cell>
          <cell r="AA659">
            <v>0</v>
          </cell>
          <cell r="AC659" t="str">
            <v>BUENO</v>
          </cell>
        </row>
        <row r="660">
          <cell r="Y660">
            <v>1030</v>
          </cell>
          <cell r="Z660" t="str">
            <v>BUENO</v>
          </cell>
          <cell r="AA660">
            <v>0</v>
          </cell>
          <cell r="AB660" t="str">
            <v>SEDIMENTADA</v>
          </cell>
          <cell r="AC660" t="str">
            <v>BUENO</v>
          </cell>
        </row>
        <row r="661">
          <cell r="Y661">
            <v>1156</v>
          </cell>
          <cell r="Z661" t="str">
            <v>BUENO</v>
          </cell>
          <cell r="AA661">
            <v>0</v>
          </cell>
          <cell r="AC661" t="str">
            <v>BUENO</v>
          </cell>
        </row>
        <row r="662">
          <cell r="Y662">
            <v>1150</v>
          </cell>
          <cell r="Z662" t="str">
            <v>BUENO</v>
          </cell>
          <cell r="AA662">
            <v>0</v>
          </cell>
          <cell r="AC662" t="str">
            <v>BUENO</v>
          </cell>
        </row>
        <row r="663">
          <cell r="Y663" t="str">
            <v>B258</v>
          </cell>
          <cell r="Z663" t="str">
            <v>NO OBSERVADO</v>
          </cell>
          <cell r="AA663">
            <v>0</v>
          </cell>
          <cell r="AB663" t="str">
            <v>SEDIMENTADA</v>
          </cell>
          <cell r="AC663" t="str">
            <v>BUENO</v>
          </cell>
        </row>
        <row r="664">
          <cell r="Y664" t="str">
            <v>TC10</v>
          </cell>
          <cell r="Z664" t="str">
            <v>BUENO</v>
          </cell>
          <cell r="AA664">
            <v>0</v>
          </cell>
          <cell r="AC664" t="str">
            <v>BUENO</v>
          </cell>
        </row>
        <row r="665">
          <cell r="Y665">
            <v>1090</v>
          </cell>
          <cell r="Z665" t="str">
            <v>BUENO</v>
          </cell>
          <cell r="AA665">
            <v>0</v>
          </cell>
          <cell r="AB665" t="str">
            <v>SEDIMENTADA</v>
          </cell>
          <cell r="AC665" t="str">
            <v>BUENO</v>
          </cell>
        </row>
        <row r="666">
          <cell r="Y666" t="str">
            <v>TC9</v>
          </cell>
          <cell r="Z666" t="str">
            <v>BUENO</v>
          </cell>
          <cell r="AA666">
            <v>0</v>
          </cell>
          <cell r="AC666" t="str">
            <v>BUENO</v>
          </cell>
        </row>
        <row r="667">
          <cell r="Y667">
            <v>1169</v>
          </cell>
          <cell r="Z667" t="str">
            <v>BUENO</v>
          </cell>
          <cell r="AA667">
            <v>0</v>
          </cell>
          <cell r="AB667" t="str">
            <v>SEDIMENTADA</v>
          </cell>
          <cell r="AC667" t="str">
            <v>BUENO</v>
          </cell>
        </row>
        <row r="668">
          <cell r="Y668" t="str">
            <v>1123N</v>
          </cell>
          <cell r="Z668" t="str">
            <v>NO TIENE</v>
          </cell>
          <cell r="AA668">
            <v>1</v>
          </cell>
          <cell r="AC668" t="str">
            <v>MALA</v>
          </cell>
        </row>
        <row r="669">
          <cell r="Y669">
            <v>1121</v>
          </cell>
          <cell r="Z669" t="str">
            <v>BUENO</v>
          </cell>
          <cell r="AA669">
            <v>2</v>
          </cell>
          <cell r="AC669" t="str">
            <v>BUENO</v>
          </cell>
        </row>
        <row r="670">
          <cell r="Y670">
            <v>1119</v>
          </cell>
          <cell r="Z670" t="str">
            <v>BUENO</v>
          </cell>
          <cell r="AA670">
            <v>2</v>
          </cell>
          <cell r="AC670" t="str">
            <v>BUENO</v>
          </cell>
        </row>
        <row r="671">
          <cell r="Y671">
            <v>1225</v>
          </cell>
          <cell r="Z671" t="str">
            <v>BUENO</v>
          </cell>
          <cell r="AA671">
            <v>0</v>
          </cell>
          <cell r="AC671" t="str">
            <v>BUENO</v>
          </cell>
        </row>
        <row r="672">
          <cell r="Y672">
            <v>1245</v>
          </cell>
          <cell r="Z672" t="str">
            <v>BUENO</v>
          </cell>
          <cell r="AA672">
            <v>0</v>
          </cell>
          <cell r="AC672" t="str">
            <v>MALA</v>
          </cell>
        </row>
        <row r="673">
          <cell r="Y673">
            <v>1116</v>
          </cell>
          <cell r="Z673" t="str">
            <v>BUENO</v>
          </cell>
          <cell r="AA673">
            <v>0</v>
          </cell>
          <cell r="AC673" t="str">
            <v>BUENO</v>
          </cell>
        </row>
        <row r="674">
          <cell r="Y674">
            <v>1223</v>
          </cell>
          <cell r="Z674" t="str">
            <v>NO TIENE</v>
          </cell>
          <cell r="AA674">
            <v>0</v>
          </cell>
          <cell r="AC674" t="str">
            <v>BUENO</v>
          </cell>
        </row>
        <row r="675">
          <cell r="Y675">
            <v>1227</v>
          </cell>
          <cell r="Z675" t="str">
            <v>BUENO</v>
          </cell>
          <cell r="AA675">
            <v>0</v>
          </cell>
          <cell r="AC675" t="str">
            <v>BUENO</v>
          </cell>
        </row>
        <row r="676">
          <cell r="Y676">
            <v>1247</v>
          </cell>
          <cell r="Z676" t="str">
            <v>BUENO</v>
          </cell>
          <cell r="AA676">
            <v>1</v>
          </cell>
          <cell r="AC676" t="str">
            <v>BUENO</v>
          </cell>
        </row>
        <row r="677">
          <cell r="Y677">
            <v>1249</v>
          </cell>
          <cell r="Z677" t="str">
            <v>BUENO</v>
          </cell>
          <cell r="AA677">
            <v>0</v>
          </cell>
          <cell r="AC677" t="str">
            <v>BUENO</v>
          </cell>
        </row>
        <row r="678">
          <cell r="Y678">
            <v>1251</v>
          </cell>
          <cell r="Z678" t="str">
            <v>BUENO</v>
          </cell>
          <cell r="AA678">
            <v>0</v>
          </cell>
          <cell r="AC678" t="str">
            <v>BUENO</v>
          </cell>
        </row>
        <row r="679">
          <cell r="Y679">
            <v>1117</v>
          </cell>
          <cell r="Z679" t="str">
            <v>NO TIENE</v>
          </cell>
          <cell r="AA679">
            <v>1</v>
          </cell>
          <cell r="AC679" t="str">
            <v>BUENO</v>
          </cell>
        </row>
        <row r="680">
          <cell r="Y680">
            <v>1086</v>
          </cell>
          <cell r="Z680" t="str">
            <v>BUENO</v>
          </cell>
          <cell r="AA680">
            <v>0</v>
          </cell>
          <cell r="AB680" t="str">
            <v>SEDIMENTADA</v>
          </cell>
          <cell r="AC680" t="str">
            <v>BUENO</v>
          </cell>
        </row>
        <row r="681">
          <cell r="Y681">
            <v>755</v>
          </cell>
          <cell r="Z681" t="str">
            <v>BUENO</v>
          </cell>
          <cell r="AA681">
            <v>1</v>
          </cell>
          <cell r="AC681" t="str">
            <v>BUENO</v>
          </cell>
        </row>
        <row r="682">
          <cell r="Y682" t="str">
            <v>1118N</v>
          </cell>
          <cell r="Z682" t="str">
            <v>BUENO</v>
          </cell>
          <cell r="AA682">
            <v>3</v>
          </cell>
          <cell r="AC682" t="str">
            <v>BUENO</v>
          </cell>
        </row>
        <row r="683">
          <cell r="Y683" t="str">
            <v>1120N</v>
          </cell>
          <cell r="Z683" t="str">
            <v>BUENO</v>
          </cell>
          <cell r="AA683">
            <v>2</v>
          </cell>
          <cell r="AC683" t="str">
            <v>BUENO</v>
          </cell>
        </row>
        <row r="684">
          <cell r="Y684" t="str">
            <v>1122N</v>
          </cell>
          <cell r="Z684" t="str">
            <v>BUENO</v>
          </cell>
          <cell r="AA684">
            <v>0</v>
          </cell>
          <cell r="AC684" t="str">
            <v>BUENO</v>
          </cell>
        </row>
        <row r="685">
          <cell r="Y685" t="str">
            <v>1121B</v>
          </cell>
          <cell r="Z685" t="str">
            <v>NO OBSERVADO</v>
          </cell>
          <cell r="AA685">
            <v>2</v>
          </cell>
          <cell r="AB685" t="str">
            <v>SEDIMENTADA</v>
          </cell>
          <cell r="AC685" t="str">
            <v>BUENO</v>
          </cell>
        </row>
        <row r="686">
          <cell r="Y686" t="str">
            <v>967B</v>
          </cell>
          <cell r="Z686" t="str">
            <v>BUENO</v>
          </cell>
          <cell r="AA686">
            <v>0</v>
          </cell>
          <cell r="AC686" t="str">
            <v>BUENO</v>
          </cell>
        </row>
        <row r="687">
          <cell r="Y687">
            <v>1123</v>
          </cell>
          <cell r="Z687" t="str">
            <v>NO TIENE</v>
          </cell>
          <cell r="AA687">
            <v>1</v>
          </cell>
          <cell r="AC687" t="str">
            <v>BUENO</v>
          </cell>
        </row>
        <row r="688">
          <cell r="Y688">
            <v>946</v>
          </cell>
          <cell r="Z688" t="str">
            <v>NO OBSERVADO</v>
          </cell>
          <cell r="AA688">
            <v>2</v>
          </cell>
          <cell r="AB688" t="str">
            <v>SEDIMENTADA</v>
          </cell>
          <cell r="AC688" t="str">
            <v>BUENO</v>
          </cell>
        </row>
        <row r="689">
          <cell r="Y689" t="str">
            <v>TC4</v>
          </cell>
          <cell r="Z689" t="str">
            <v>BUENO</v>
          </cell>
          <cell r="AA689">
            <v>0</v>
          </cell>
          <cell r="AC689" t="str">
            <v>BUENO</v>
          </cell>
        </row>
        <row r="690">
          <cell r="Y690">
            <v>610</v>
          </cell>
          <cell r="Z690" t="str">
            <v>BUENO</v>
          </cell>
          <cell r="AA690">
            <v>0</v>
          </cell>
          <cell r="AC690" t="str">
            <v>BUENO</v>
          </cell>
        </row>
        <row r="691">
          <cell r="Y691" t="str">
            <v>TC1</v>
          </cell>
          <cell r="Z691" t="str">
            <v>BUENO</v>
          </cell>
          <cell r="AA691">
            <v>0</v>
          </cell>
          <cell r="AC691" t="str">
            <v>BUENO</v>
          </cell>
        </row>
        <row r="692">
          <cell r="Y692" t="str">
            <v>TC2</v>
          </cell>
          <cell r="Z692" t="str">
            <v>BUENO</v>
          </cell>
          <cell r="AA692">
            <v>0</v>
          </cell>
          <cell r="AC692" t="str">
            <v>BUENO</v>
          </cell>
        </row>
        <row r="693">
          <cell r="Y693" t="str">
            <v>TC8</v>
          </cell>
          <cell r="Z693" t="str">
            <v>BUENO</v>
          </cell>
          <cell r="AA693">
            <v>0</v>
          </cell>
          <cell r="AC693" t="str">
            <v>BUENO</v>
          </cell>
        </row>
        <row r="694">
          <cell r="Y694">
            <v>84</v>
          </cell>
          <cell r="Z694" t="str">
            <v>BUENO</v>
          </cell>
          <cell r="AA694">
            <v>0</v>
          </cell>
          <cell r="AC694" t="str">
            <v>BUENO</v>
          </cell>
        </row>
        <row r="695">
          <cell r="Y695">
            <v>530</v>
          </cell>
          <cell r="Z695" t="str">
            <v>BUENO</v>
          </cell>
          <cell r="AA695">
            <v>0</v>
          </cell>
          <cell r="AC695" t="str">
            <v>BUENO</v>
          </cell>
        </row>
        <row r="696">
          <cell r="Y696">
            <v>1248</v>
          </cell>
          <cell r="Z696" t="str">
            <v>BUENO</v>
          </cell>
          <cell r="AB696" t="str">
            <v>SEDIMENTADA</v>
          </cell>
          <cell r="AC696" t="str">
            <v>BUENO</v>
          </cell>
        </row>
        <row r="697">
          <cell r="Y697">
            <v>858</v>
          </cell>
          <cell r="Z697" t="str">
            <v>BUENO</v>
          </cell>
          <cell r="AA697">
            <v>0</v>
          </cell>
          <cell r="AC697" t="str">
            <v>BUENO</v>
          </cell>
        </row>
        <row r="698">
          <cell r="Y698">
            <v>228</v>
          </cell>
          <cell r="Z698" t="str">
            <v>BUENO</v>
          </cell>
          <cell r="AA698">
            <v>0</v>
          </cell>
          <cell r="AC698" t="str">
            <v>BUENO</v>
          </cell>
        </row>
        <row r="699">
          <cell r="Y699">
            <v>232</v>
          </cell>
          <cell r="Z699" t="str">
            <v>BUENO</v>
          </cell>
          <cell r="AA699">
            <v>0</v>
          </cell>
          <cell r="AC699" t="str">
            <v>BUENO</v>
          </cell>
        </row>
        <row r="700">
          <cell r="Y700">
            <v>76</v>
          </cell>
          <cell r="Z700" t="str">
            <v>BUENO</v>
          </cell>
          <cell r="AA700">
            <v>0</v>
          </cell>
          <cell r="AC700" t="str">
            <v>BUENO</v>
          </cell>
        </row>
        <row r="701">
          <cell r="Y701">
            <v>70</v>
          </cell>
          <cell r="Z701" t="str">
            <v>BUENO</v>
          </cell>
          <cell r="AA701">
            <v>0</v>
          </cell>
          <cell r="AC701" t="str">
            <v>BUENO</v>
          </cell>
        </row>
        <row r="702">
          <cell r="Y702">
            <v>78</v>
          </cell>
          <cell r="Z702" t="str">
            <v>BUENO</v>
          </cell>
          <cell r="AA702">
            <v>0</v>
          </cell>
          <cell r="AC702" t="str">
            <v>BUENO</v>
          </cell>
        </row>
        <row r="703">
          <cell r="Y703">
            <v>80</v>
          </cell>
          <cell r="Z703" t="str">
            <v>BUENO</v>
          </cell>
          <cell r="AA703">
            <v>0</v>
          </cell>
          <cell r="AC703" t="str">
            <v>BUENO</v>
          </cell>
        </row>
        <row r="704">
          <cell r="Y704">
            <v>572</v>
          </cell>
          <cell r="Z704" t="str">
            <v>BUENO</v>
          </cell>
          <cell r="AA704">
            <v>0</v>
          </cell>
          <cell r="AC704" t="str">
            <v>BUENO</v>
          </cell>
        </row>
        <row r="705">
          <cell r="Y705">
            <v>576</v>
          </cell>
          <cell r="Z705" t="str">
            <v>NO OBSERVADO</v>
          </cell>
          <cell r="AA705">
            <v>0</v>
          </cell>
          <cell r="AB705" t="str">
            <v>SEDIMENTADA</v>
          </cell>
          <cell r="AC705" t="str">
            <v>MALA</v>
          </cell>
        </row>
        <row r="706">
          <cell r="Y706">
            <v>83</v>
          </cell>
          <cell r="Z706" t="str">
            <v>BUENO</v>
          </cell>
          <cell r="AA706">
            <v>0</v>
          </cell>
          <cell r="AC706" t="str">
            <v>BUENO</v>
          </cell>
        </row>
        <row r="707">
          <cell r="Y707">
            <v>112</v>
          </cell>
          <cell r="Z707" t="str">
            <v>BUENO</v>
          </cell>
          <cell r="AA707">
            <v>0</v>
          </cell>
          <cell r="AC707" t="str">
            <v>BUENO</v>
          </cell>
        </row>
        <row r="708">
          <cell r="Y708" t="str">
            <v>TC6</v>
          </cell>
          <cell r="Z708" t="str">
            <v>BUENO</v>
          </cell>
          <cell r="AA708">
            <v>0</v>
          </cell>
          <cell r="AC708" t="str">
            <v>BUENO</v>
          </cell>
        </row>
        <row r="709">
          <cell r="Y709" t="str">
            <v>TC7</v>
          </cell>
          <cell r="Z709" t="str">
            <v>BUENO</v>
          </cell>
          <cell r="AA709">
            <v>0</v>
          </cell>
          <cell r="AC709" t="str">
            <v>BUENO</v>
          </cell>
        </row>
        <row r="710">
          <cell r="Y710">
            <v>184</v>
          </cell>
          <cell r="Z710" t="str">
            <v>BUENO</v>
          </cell>
          <cell r="AA710">
            <v>0</v>
          </cell>
          <cell r="AC710" t="str">
            <v>BUENO</v>
          </cell>
        </row>
        <row r="711">
          <cell r="Y711" t="str">
            <v>TC5</v>
          </cell>
          <cell r="Z711" t="str">
            <v>BUENO</v>
          </cell>
          <cell r="AA711">
            <v>0</v>
          </cell>
          <cell r="AC711" t="str">
            <v>BUENO</v>
          </cell>
        </row>
        <row r="712">
          <cell r="Y712">
            <v>426</v>
          </cell>
          <cell r="Z712" t="str">
            <v>BUENO</v>
          </cell>
          <cell r="AA712">
            <v>0</v>
          </cell>
          <cell r="AC712" t="str">
            <v>BUENO</v>
          </cell>
        </row>
        <row r="713">
          <cell r="Y713">
            <v>428</v>
          </cell>
          <cell r="Z713" t="str">
            <v>BUENO</v>
          </cell>
          <cell r="AA713">
            <v>0</v>
          </cell>
          <cell r="AC713" t="str">
            <v>BUENO</v>
          </cell>
        </row>
        <row r="714">
          <cell r="Y714">
            <v>528</v>
          </cell>
          <cell r="Z714" t="str">
            <v>BUENO</v>
          </cell>
          <cell r="AA714">
            <v>0</v>
          </cell>
          <cell r="AC714" t="str">
            <v>BUENO</v>
          </cell>
        </row>
        <row r="715">
          <cell r="Y715">
            <v>406</v>
          </cell>
          <cell r="Z715" t="str">
            <v>BUENO</v>
          </cell>
          <cell r="AA715">
            <v>0</v>
          </cell>
          <cell r="AC715" t="str">
            <v>BUENO</v>
          </cell>
        </row>
        <row r="716">
          <cell r="Y716" t="str">
            <v>S1</v>
          </cell>
          <cell r="Z716" t="str">
            <v>BUENO</v>
          </cell>
          <cell r="AA716">
            <v>0</v>
          </cell>
          <cell r="AC716" t="str">
            <v>BUENO</v>
          </cell>
        </row>
        <row r="717">
          <cell r="Y717" t="str">
            <v>S2</v>
          </cell>
          <cell r="Z717" t="str">
            <v>BUENO</v>
          </cell>
          <cell r="AA717">
            <v>0</v>
          </cell>
          <cell r="AC717" t="str">
            <v>BUENO</v>
          </cell>
        </row>
        <row r="718">
          <cell r="Y718" t="str">
            <v>S3</v>
          </cell>
          <cell r="Z718" t="str">
            <v>BUENO</v>
          </cell>
          <cell r="AA718">
            <v>0</v>
          </cell>
          <cell r="AC718" t="str">
            <v>BUENO</v>
          </cell>
        </row>
        <row r="719">
          <cell r="Y719" t="str">
            <v>S4</v>
          </cell>
          <cell r="Z719" t="str">
            <v>BUENO</v>
          </cell>
          <cell r="AA719">
            <v>0</v>
          </cell>
          <cell r="AC719" t="str">
            <v>BUENO</v>
          </cell>
        </row>
        <row r="720">
          <cell r="Y720" t="str">
            <v>S5</v>
          </cell>
          <cell r="Z720" t="str">
            <v>BUENO</v>
          </cell>
          <cell r="AA720">
            <v>0</v>
          </cell>
          <cell r="AC720" t="str">
            <v>BUENO</v>
          </cell>
        </row>
        <row r="721">
          <cell r="Y721" t="str">
            <v>S5A</v>
          </cell>
          <cell r="Z721" t="str">
            <v>BUENO</v>
          </cell>
          <cell r="AA721">
            <v>0</v>
          </cell>
          <cell r="AC721" t="str">
            <v>BUENO</v>
          </cell>
        </row>
        <row r="722">
          <cell r="Y722" t="str">
            <v>S5B</v>
          </cell>
          <cell r="Z722" t="str">
            <v>BUENO</v>
          </cell>
          <cell r="AA722">
            <v>0</v>
          </cell>
          <cell r="AC722" t="str">
            <v>BUENO</v>
          </cell>
        </row>
        <row r="723">
          <cell r="Y723" t="str">
            <v>S6</v>
          </cell>
          <cell r="Z723" t="str">
            <v>BUENO</v>
          </cell>
          <cell r="AA723">
            <v>0</v>
          </cell>
          <cell r="AC723" t="str">
            <v>BUENO</v>
          </cell>
        </row>
        <row r="724">
          <cell r="Y724" t="str">
            <v>S7AL</v>
          </cell>
          <cell r="Z724" t="str">
            <v>BUENO</v>
          </cell>
          <cell r="AA724">
            <v>0</v>
          </cell>
          <cell r="AC724" t="str">
            <v>BUENO</v>
          </cell>
        </row>
        <row r="725">
          <cell r="Y725" t="str">
            <v>S8</v>
          </cell>
          <cell r="Z725" t="str">
            <v>BUENO</v>
          </cell>
          <cell r="AA725">
            <v>0</v>
          </cell>
          <cell r="AC725" t="str">
            <v>BUENO</v>
          </cell>
        </row>
        <row r="726">
          <cell r="Y726" t="str">
            <v>S9</v>
          </cell>
          <cell r="Z726" t="str">
            <v>BUENO</v>
          </cell>
          <cell r="AA726">
            <v>0</v>
          </cell>
          <cell r="AC726" t="str">
            <v>BUENO</v>
          </cell>
        </row>
        <row r="727">
          <cell r="Y727" t="str">
            <v>S10</v>
          </cell>
          <cell r="Z727" t="str">
            <v>BUENO</v>
          </cell>
          <cell r="AA727">
            <v>0</v>
          </cell>
          <cell r="AC727" t="str">
            <v>BUENO</v>
          </cell>
        </row>
        <row r="728">
          <cell r="Y728" t="str">
            <v>S11</v>
          </cell>
          <cell r="Z728" t="str">
            <v>BUENO</v>
          </cell>
          <cell r="AA728">
            <v>0</v>
          </cell>
          <cell r="AC728" t="str">
            <v>BUENO</v>
          </cell>
        </row>
        <row r="729">
          <cell r="Y729" t="str">
            <v>S12</v>
          </cell>
          <cell r="Z729" t="str">
            <v>BUENO</v>
          </cell>
          <cell r="AA729">
            <v>0</v>
          </cell>
          <cell r="AC729" t="str">
            <v>BUENO</v>
          </cell>
        </row>
        <row r="730">
          <cell r="Y730" t="str">
            <v>S13</v>
          </cell>
          <cell r="Z730" t="str">
            <v>BUENO</v>
          </cell>
          <cell r="AA730">
            <v>0</v>
          </cell>
          <cell r="AC730" t="str">
            <v>BUENO</v>
          </cell>
        </row>
        <row r="731">
          <cell r="Y731" t="str">
            <v>S14</v>
          </cell>
          <cell r="Z731" t="str">
            <v>BUENO</v>
          </cell>
          <cell r="AA731">
            <v>0</v>
          </cell>
          <cell r="AC731" t="str">
            <v>BUENO</v>
          </cell>
        </row>
        <row r="732">
          <cell r="Y732" t="str">
            <v>S15</v>
          </cell>
          <cell r="Z732" t="str">
            <v>BUENO</v>
          </cell>
          <cell r="AA732">
            <v>0</v>
          </cell>
          <cell r="AC732" t="str">
            <v>BUENO</v>
          </cell>
        </row>
        <row r="733">
          <cell r="Y733" t="str">
            <v>S16</v>
          </cell>
          <cell r="Z733" t="str">
            <v>BUENO</v>
          </cell>
          <cell r="AA733">
            <v>0</v>
          </cell>
          <cell r="AC733" t="str">
            <v>BUENO</v>
          </cell>
        </row>
        <row r="734">
          <cell r="Y734" t="str">
            <v>S17</v>
          </cell>
          <cell r="Z734" t="str">
            <v>BUENO</v>
          </cell>
          <cell r="AA734">
            <v>0</v>
          </cell>
          <cell r="AC734" t="str">
            <v>BUENO</v>
          </cell>
        </row>
        <row r="735">
          <cell r="Y735" t="str">
            <v>S18</v>
          </cell>
          <cell r="Z735" t="str">
            <v>BUENO</v>
          </cell>
          <cell r="AA735">
            <v>0</v>
          </cell>
          <cell r="AC735" t="str">
            <v>BUENO</v>
          </cell>
        </row>
        <row r="736">
          <cell r="Y736" t="str">
            <v>S19AL</v>
          </cell>
          <cell r="Z736" t="str">
            <v>BUENO</v>
          </cell>
          <cell r="AA736">
            <v>0</v>
          </cell>
          <cell r="AC736" t="str">
            <v>BUENO</v>
          </cell>
        </row>
        <row r="737">
          <cell r="Y737" t="str">
            <v>S20</v>
          </cell>
          <cell r="Z737" t="str">
            <v>BUENO</v>
          </cell>
          <cell r="AA737">
            <v>0</v>
          </cell>
          <cell r="AC737" t="str">
            <v>BUENO</v>
          </cell>
        </row>
        <row r="738">
          <cell r="Y738" t="str">
            <v>S21</v>
          </cell>
          <cell r="Z738" t="str">
            <v>BUENO</v>
          </cell>
          <cell r="AA738">
            <v>0</v>
          </cell>
          <cell r="AC738" t="str">
            <v>BUENO</v>
          </cell>
        </row>
        <row r="739">
          <cell r="Y739" t="str">
            <v>S22</v>
          </cell>
          <cell r="Z739" t="str">
            <v>BUENO</v>
          </cell>
          <cell r="AA739">
            <v>0</v>
          </cell>
          <cell r="AC739" t="str">
            <v>BUENO</v>
          </cell>
        </row>
        <row r="740">
          <cell r="Y740" t="str">
            <v>TC3</v>
          </cell>
          <cell r="Z740" t="str">
            <v>BUENO</v>
          </cell>
          <cell r="AA740">
            <v>0</v>
          </cell>
          <cell r="AC740" t="str">
            <v>BUENO</v>
          </cell>
        </row>
        <row r="741">
          <cell r="Y741">
            <v>1104</v>
          </cell>
          <cell r="Z741" t="str">
            <v>BUENO</v>
          </cell>
          <cell r="AA741">
            <v>0</v>
          </cell>
          <cell r="AB741" t="str">
            <v>SEDIMENTADA</v>
          </cell>
          <cell r="AC741" t="str">
            <v>BUENO</v>
          </cell>
        </row>
        <row r="742">
          <cell r="Y742">
            <v>1114</v>
          </cell>
          <cell r="Z742" t="str">
            <v>BUENO</v>
          </cell>
          <cell r="AA742">
            <v>0</v>
          </cell>
          <cell r="AB742" t="str">
            <v>SEDIMENTADA</v>
          </cell>
          <cell r="AC742" t="str">
            <v>BUENO</v>
          </cell>
        </row>
        <row r="743">
          <cell r="Y743" t="str">
            <v>1A</v>
          </cell>
          <cell r="Z743" t="str">
            <v>BUENO</v>
          </cell>
          <cell r="AA743">
            <v>0</v>
          </cell>
          <cell r="AC743" t="str">
            <v>BUENO</v>
          </cell>
        </row>
        <row r="744">
          <cell r="Y744" t="str">
            <v>1116NA</v>
          </cell>
          <cell r="Z744" t="str">
            <v>BUENO</v>
          </cell>
          <cell r="AA744">
            <v>0</v>
          </cell>
          <cell r="AC744" t="str">
            <v>BUENO</v>
          </cell>
        </row>
        <row r="745">
          <cell r="Y745" t="str">
            <v>1116NB</v>
          </cell>
          <cell r="Z745" t="str">
            <v>BUENO</v>
          </cell>
          <cell r="AA745">
            <v>0</v>
          </cell>
          <cell r="AC745" t="str">
            <v>BUENO</v>
          </cell>
        </row>
        <row r="746">
          <cell r="Y746" t="str">
            <v>1116NC</v>
          </cell>
          <cell r="Z746" t="str">
            <v>BUENO</v>
          </cell>
          <cell r="AA746">
            <v>0</v>
          </cell>
          <cell r="AC746" t="str">
            <v>BUENO</v>
          </cell>
        </row>
        <row r="747">
          <cell r="Y747" t="str">
            <v>1116ND</v>
          </cell>
          <cell r="Z747" t="str">
            <v>BUENO</v>
          </cell>
          <cell r="AA747">
            <v>0</v>
          </cell>
          <cell r="AC747" t="str">
            <v>BUENO</v>
          </cell>
        </row>
        <row r="748">
          <cell r="Y748" t="str">
            <v>1066A</v>
          </cell>
          <cell r="Z748" t="str">
            <v>BUENO</v>
          </cell>
          <cell r="AA748">
            <v>0</v>
          </cell>
          <cell r="AC748" t="str">
            <v>BUENO</v>
          </cell>
        </row>
        <row r="749">
          <cell r="Y749" t="str">
            <v>986B</v>
          </cell>
          <cell r="Z749" t="str">
            <v>BUENO</v>
          </cell>
          <cell r="AA749">
            <v>0</v>
          </cell>
          <cell r="AC749" t="str">
            <v>BUENO</v>
          </cell>
        </row>
        <row r="750">
          <cell r="Y750" t="str">
            <v>986A</v>
          </cell>
          <cell r="Z750" t="str">
            <v>BUENO</v>
          </cell>
          <cell r="AA750">
            <v>0</v>
          </cell>
          <cell r="AC750" t="str">
            <v>BUENO</v>
          </cell>
        </row>
        <row r="751">
          <cell r="Y751" t="str">
            <v>666AL</v>
          </cell>
          <cell r="Z751" t="str">
            <v>BUENO</v>
          </cell>
          <cell r="AA751">
            <v>0</v>
          </cell>
          <cell r="AC751" t="str">
            <v>BUENO</v>
          </cell>
        </row>
        <row r="752">
          <cell r="Y752" t="str">
            <v>666A</v>
          </cell>
          <cell r="Z752" t="str">
            <v>BUENO</v>
          </cell>
          <cell r="AA752">
            <v>0</v>
          </cell>
          <cell r="AC752" t="str">
            <v>BUENO</v>
          </cell>
        </row>
        <row r="753">
          <cell r="Y753" t="str">
            <v>792A</v>
          </cell>
          <cell r="Z753" t="str">
            <v>BUENO</v>
          </cell>
          <cell r="AA753">
            <v>0</v>
          </cell>
          <cell r="AC753" t="str">
            <v>BUENO</v>
          </cell>
        </row>
        <row r="754">
          <cell r="Y754" t="str">
            <v>100A</v>
          </cell>
          <cell r="Z754" t="str">
            <v>BUENO</v>
          </cell>
          <cell r="AA754">
            <v>0</v>
          </cell>
          <cell r="AC754" t="str">
            <v>BUENO</v>
          </cell>
        </row>
        <row r="755">
          <cell r="Y755" t="str">
            <v>S7AL</v>
          </cell>
          <cell r="Z755" t="str">
            <v>BUENO</v>
          </cell>
          <cell r="AA755">
            <v>0</v>
          </cell>
          <cell r="AC755" t="str">
            <v>BUENO</v>
          </cell>
        </row>
        <row r="756">
          <cell r="Y756" t="str">
            <v>S7A</v>
          </cell>
          <cell r="Z756" t="str">
            <v>BUENO</v>
          </cell>
          <cell r="AA756">
            <v>0</v>
          </cell>
          <cell r="AC756" t="str">
            <v>BUENO</v>
          </cell>
        </row>
        <row r="757">
          <cell r="Y757" t="str">
            <v>S19AL</v>
          </cell>
          <cell r="Z757" t="str">
            <v>BUENO</v>
          </cell>
          <cell r="AA757">
            <v>0</v>
          </cell>
          <cell r="AC757" t="str">
            <v>BUENO</v>
          </cell>
        </row>
        <row r="758">
          <cell r="Y758" t="str">
            <v>S19A</v>
          </cell>
          <cell r="Z758" t="str">
            <v>BUENO</v>
          </cell>
          <cell r="AA758">
            <v>0</v>
          </cell>
          <cell r="AC758" t="str">
            <v>BUENO</v>
          </cell>
        </row>
        <row r="759">
          <cell r="Y759" t="str">
            <v>S20A</v>
          </cell>
          <cell r="Z759" t="str">
            <v>BUENO</v>
          </cell>
          <cell r="AA759">
            <v>0</v>
          </cell>
          <cell r="AC759" t="str">
            <v>BUENO</v>
          </cell>
        </row>
        <row r="760">
          <cell r="Y760" t="str">
            <v>4CB</v>
          </cell>
          <cell r="Z760" t="str">
            <v>BUENO</v>
          </cell>
          <cell r="AA760">
            <v>0</v>
          </cell>
          <cell r="AC760" t="str">
            <v>BUENO</v>
          </cell>
        </row>
        <row r="761">
          <cell r="Y761" t="str">
            <v>5CB</v>
          </cell>
          <cell r="Z761" t="str">
            <v>BUENO</v>
          </cell>
          <cell r="AA761">
            <v>0</v>
          </cell>
          <cell r="AC761" t="str">
            <v>BUENO</v>
          </cell>
        </row>
        <row r="762">
          <cell r="Y762" t="str">
            <v>6CB</v>
          </cell>
          <cell r="Z762" t="str">
            <v>BUENO</v>
          </cell>
          <cell r="AA762">
            <v>0</v>
          </cell>
          <cell r="AC762" t="str">
            <v>BUENO</v>
          </cell>
        </row>
        <row r="763">
          <cell r="Y763" t="str">
            <v>7CB</v>
          </cell>
          <cell r="Z763" t="str">
            <v>BUENO</v>
          </cell>
          <cell r="AA763">
            <v>0</v>
          </cell>
          <cell r="AC763" t="str">
            <v>BUENO</v>
          </cell>
        </row>
        <row r="764">
          <cell r="Y764" t="str">
            <v>8CB</v>
          </cell>
          <cell r="Z764" t="str">
            <v>BUENO</v>
          </cell>
          <cell r="AA764">
            <v>0</v>
          </cell>
          <cell r="AC764" t="str">
            <v>BUENO</v>
          </cell>
        </row>
        <row r="765">
          <cell r="Y765" t="str">
            <v>9CB</v>
          </cell>
          <cell r="Z765" t="str">
            <v>BUENO</v>
          </cell>
          <cell r="AA765">
            <v>0</v>
          </cell>
          <cell r="AC765" t="str">
            <v>BUENO</v>
          </cell>
        </row>
        <row r="766">
          <cell r="Y766" t="str">
            <v>10CB</v>
          </cell>
          <cell r="Z766" t="str">
            <v>BUENO</v>
          </cell>
          <cell r="AA766">
            <v>0</v>
          </cell>
          <cell r="AC766" t="str">
            <v>BUENO</v>
          </cell>
        </row>
        <row r="767">
          <cell r="Y767" t="str">
            <v>11CB</v>
          </cell>
          <cell r="Z767" t="str">
            <v>BUENO</v>
          </cell>
          <cell r="AA767">
            <v>0</v>
          </cell>
          <cell r="AC767" t="str">
            <v>BUENO</v>
          </cell>
        </row>
        <row r="768">
          <cell r="Y768" t="str">
            <v>C4</v>
          </cell>
          <cell r="Z768" t="str">
            <v>BUENO</v>
          </cell>
          <cell r="AA768">
            <v>0</v>
          </cell>
          <cell r="AC768" t="str">
            <v>BUENO</v>
          </cell>
        </row>
        <row r="769">
          <cell r="Y769" t="str">
            <v>C5</v>
          </cell>
          <cell r="Z769" t="str">
            <v>BUENO</v>
          </cell>
          <cell r="AA769">
            <v>0</v>
          </cell>
          <cell r="AC769" t="str">
            <v>BUENO</v>
          </cell>
        </row>
        <row r="770">
          <cell r="Y770" t="str">
            <v>C6</v>
          </cell>
          <cell r="Z770" t="str">
            <v>BUENO</v>
          </cell>
          <cell r="AA770">
            <v>0</v>
          </cell>
          <cell r="AC770" t="str">
            <v>BUENO</v>
          </cell>
        </row>
        <row r="771">
          <cell r="Y771" t="str">
            <v>C7</v>
          </cell>
          <cell r="Z771" t="str">
            <v>BUENO</v>
          </cell>
          <cell r="AA771">
            <v>0</v>
          </cell>
          <cell r="AC771" t="str">
            <v>BUENO</v>
          </cell>
        </row>
        <row r="772">
          <cell r="Y772" t="str">
            <v>C8</v>
          </cell>
          <cell r="Z772" t="str">
            <v>BUENO</v>
          </cell>
          <cell r="AA772">
            <v>0</v>
          </cell>
          <cell r="AC772" t="str">
            <v>BUENO</v>
          </cell>
        </row>
        <row r="773">
          <cell r="Y773" t="str">
            <v>C9</v>
          </cell>
          <cell r="Z773" t="str">
            <v>BUENO</v>
          </cell>
          <cell r="AA773">
            <v>0</v>
          </cell>
          <cell r="AC773" t="str">
            <v>BUENO</v>
          </cell>
        </row>
        <row r="774">
          <cell r="Y774" t="str">
            <v>C10</v>
          </cell>
          <cell r="Z774" t="str">
            <v>BUENO</v>
          </cell>
          <cell r="AA774">
            <v>0</v>
          </cell>
          <cell r="AC774" t="str">
            <v>BUENO</v>
          </cell>
        </row>
        <row r="775">
          <cell r="Y775" t="str">
            <v>C11</v>
          </cell>
          <cell r="Z775" t="str">
            <v>BUENO</v>
          </cell>
          <cell r="AA775">
            <v>0</v>
          </cell>
          <cell r="AC775" t="str">
            <v>BUENO</v>
          </cell>
        </row>
        <row r="776">
          <cell r="Y776" t="str">
            <v>C12</v>
          </cell>
          <cell r="Z776" t="str">
            <v>BUENO</v>
          </cell>
          <cell r="AA776">
            <v>0</v>
          </cell>
          <cell r="AC776" t="str">
            <v>BUENO</v>
          </cell>
        </row>
        <row r="777">
          <cell r="Y777" t="str">
            <v>C13</v>
          </cell>
          <cell r="Z777" t="str">
            <v>BUENO</v>
          </cell>
          <cell r="AA777">
            <v>0</v>
          </cell>
          <cell r="AC777" t="str">
            <v>BUENO</v>
          </cell>
        </row>
        <row r="778">
          <cell r="Y778" t="str">
            <v>C14</v>
          </cell>
          <cell r="Z778" t="str">
            <v>BUENO</v>
          </cell>
          <cell r="AA778">
            <v>0</v>
          </cell>
          <cell r="AC778" t="str">
            <v>BUENO</v>
          </cell>
        </row>
        <row r="779">
          <cell r="Y779" t="str">
            <v>C15</v>
          </cell>
          <cell r="Z779" t="str">
            <v>BUENO</v>
          </cell>
          <cell r="AA779">
            <v>0</v>
          </cell>
          <cell r="AC779" t="str">
            <v>BUENO</v>
          </cell>
        </row>
        <row r="781">
          <cell r="Y781" t="str">
            <v>12CB</v>
          </cell>
          <cell r="Z781" t="str">
            <v>BUENO</v>
          </cell>
          <cell r="AA781">
            <v>0</v>
          </cell>
          <cell r="AC781" t="str">
            <v>BUENO</v>
          </cell>
        </row>
        <row r="782">
          <cell r="Y782" t="str">
            <v>13CB</v>
          </cell>
          <cell r="Z782" t="str">
            <v>BUENO</v>
          </cell>
          <cell r="AA782">
            <v>0</v>
          </cell>
          <cell r="AC782" t="str">
            <v>BUENO</v>
          </cell>
        </row>
        <row r="783">
          <cell r="Y783" t="str">
            <v>14CB</v>
          </cell>
          <cell r="Z783" t="str">
            <v>BUENO</v>
          </cell>
          <cell r="AA783">
            <v>0</v>
          </cell>
          <cell r="AC783" t="str">
            <v>BUENO</v>
          </cell>
        </row>
        <row r="784">
          <cell r="Y784" t="str">
            <v>15CB</v>
          </cell>
          <cell r="Z784" t="str">
            <v>BUENO</v>
          </cell>
          <cell r="AA784">
            <v>0</v>
          </cell>
          <cell r="AC784" t="str">
            <v>BUENO</v>
          </cell>
        </row>
        <row r="785">
          <cell r="Y785" t="str">
            <v>20CB</v>
          </cell>
          <cell r="Z785" t="str">
            <v>BUENO</v>
          </cell>
          <cell r="AA785">
            <v>0</v>
          </cell>
          <cell r="AC785" t="str">
            <v>BUENO</v>
          </cell>
        </row>
        <row r="786">
          <cell r="Y786" t="str">
            <v>C16</v>
          </cell>
          <cell r="Z786" t="str">
            <v>BUENO</v>
          </cell>
          <cell r="AA786">
            <v>0</v>
          </cell>
          <cell r="AC786" t="str">
            <v>BUENO</v>
          </cell>
        </row>
        <row r="787">
          <cell r="Y787" t="str">
            <v>C17</v>
          </cell>
          <cell r="Z787" t="str">
            <v>BUENO</v>
          </cell>
          <cell r="AA787">
            <v>0</v>
          </cell>
          <cell r="AC787" t="str">
            <v>BUENO</v>
          </cell>
        </row>
        <row r="788">
          <cell r="Y788" t="str">
            <v>C18</v>
          </cell>
          <cell r="Z788" t="str">
            <v>BUENO</v>
          </cell>
          <cell r="AA788">
            <v>0</v>
          </cell>
          <cell r="AC788" t="str">
            <v>BUENO</v>
          </cell>
        </row>
        <row r="789">
          <cell r="Y789" t="str">
            <v>C19</v>
          </cell>
          <cell r="Z789" t="str">
            <v>BUENO</v>
          </cell>
          <cell r="AA789">
            <v>0</v>
          </cell>
          <cell r="AC789" t="str">
            <v>BUENO</v>
          </cell>
        </row>
        <row r="790">
          <cell r="Y790" t="str">
            <v>C20</v>
          </cell>
          <cell r="Z790" t="str">
            <v>BUENO</v>
          </cell>
          <cell r="AA790">
            <v>0</v>
          </cell>
          <cell r="AC790" t="str">
            <v>BUENO</v>
          </cell>
        </row>
        <row r="791">
          <cell r="Y791" t="str">
            <v>C21</v>
          </cell>
          <cell r="Z791" t="str">
            <v>BUENO</v>
          </cell>
          <cell r="AA791">
            <v>0</v>
          </cell>
          <cell r="AC791" t="str">
            <v>BUENO</v>
          </cell>
        </row>
        <row r="793">
          <cell r="Y793" t="str">
            <v>16CB</v>
          </cell>
          <cell r="Z793" t="str">
            <v>BUENO</v>
          </cell>
          <cell r="AA793">
            <v>0</v>
          </cell>
          <cell r="AC793" t="str">
            <v>BUENO</v>
          </cell>
        </row>
        <row r="794">
          <cell r="Y794" t="str">
            <v>C22</v>
          </cell>
          <cell r="Z794" t="str">
            <v>BUENO</v>
          </cell>
          <cell r="AA794">
            <v>0</v>
          </cell>
          <cell r="AC794" t="str">
            <v>BUENO</v>
          </cell>
        </row>
        <row r="795">
          <cell r="Y795" t="str">
            <v>C23</v>
          </cell>
          <cell r="Z795" t="str">
            <v>BUENO</v>
          </cell>
          <cell r="AA795">
            <v>0</v>
          </cell>
          <cell r="AC795" t="str">
            <v>BUENO</v>
          </cell>
        </row>
        <row r="796">
          <cell r="Y796" t="str">
            <v>C24</v>
          </cell>
          <cell r="Z796" t="str">
            <v>BUENO</v>
          </cell>
          <cell r="AA796">
            <v>0</v>
          </cell>
          <cell r="AC796" t="str">
            <v>BUENO</v>
          </cell>
        </row>
        <row r="797">
          <cell r="Y797" t="str">
            <v>C25</v>
          </cell>
          <cell r="Z797" t="str">
            <v>BUENO</v>
          </cell>
          <cell r="AA797">
            <v>0</v>
          </cell>
          <cell r="AC797" t="str">
            <v>BUENO</v>
          </cell>
        </row>
        <row r="798">
          <cell r="Y798" t="str">
            <v>C26</v>
          </cell>
          <cell r="Z798" t="str">
            <v>BUENO</v>
          </cell>
          <cell r="AA798">
            <v>0</v>
          </cell>
          <cell r="AC798" t="str">
            <v>BUENO</v>
          </cell>
        </row>
        <row r="799">
          <cell r="Y799" t="str">
            <v>C27</v>
          </cell>
          <cell r="Z799" t="str">
            <v>BUENO</v>
          </cell>
          <cell r="AA799">
            <v>0</v>
          </cell>
          <cell r="AC799" t="str">
            <v>BUENO</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MOLICIONES"/>
      <sheetName val="2.1"/>
      <sheetName val="2,1"/>
      <sheetName val="2.2"/>
      <sheetName val="2,2"/>
      <sheetName val="2,3"/>
      <sheetName val="2.3"/>
      <sheetName val="2.4"/>
      <sheetName val="2.5"/>
      <sheetName val="2.6"/>
      <sheetName val="2.7"/>
      <sheetName val="2.8"/>
      <sheetName val="2.9"/>
    </sheetNames>
    <sheetDataSet>
      <sheetData sheetId="0" refreshError="1">
        <row r="7">
          <cell r="D7">
            <v>2.1</v>
          </cell>
          <cell r="E7" t="str">
            <v>ETG-07-01</v>
          </cell>
          <cell r="F7" t="str">
            <v>DEMOLICION DE PAVIMENTO FLEXIBLE O RÍGIDO INCLUYE RETIRO</v>
          </cell>
          <cell r="G7" t="str">
            <v>M2</v>
          </cell>
          <cell r="H7">
            <v>19260</v>
          </cell>
        </row>
        <row r="8">
          <cell r="D8">
            <v>2.2000000000000002</v>
          </cell>
          <cell r="E8" t="str">
            <v>ETG-07-01</v>
          </cell>
          <cell r="F8" t="str">
            <v>DEMOLICION DE CONCRETO MANUAL INCLUYE RETIRO</v>
          </cell>
          <cell r="G8" t="str">
            <v>M3</v>
          </cell>
          <cell r="H8">
            <v>97899</v>
          </cell>
        </row>
        <row r="9">
          <cell r="D9">
            <v>2.2999999999999998</v>
          </cell>
          <cell r="E9" t="str">
            <v>ETG-07-01</v>
          </cell>
          <cell r="F9" t="str">
            <v>DEMOLICION DE MUROS EN MAMPOSTERIA INCLUYE RETIRO</v>
          </cell>
          <cell r="G9" t="str">
            <v>M2</v>
          </cell>
          <cell r="H9">
            <v>18967</v>
          </cell>
        </row>
        <row r="10">
          <cell r="D10">
            <v>2.4</v>
          </cell>
          <cell r="E10" t="str">
            <v>ETG-07-01</v>
          </cell>
          <cell r="F10" t="str">
            <v>DEMOLICION DE ANDENES INCLUYE RETIRO</v>
          </cell>
          <cell r="G10" t="str">
            <v>M2</v>
          </cell>
          <cell r="H10">
            <v>14755</v>
          </cell>
        </row>
        <row r="11">
          <cell r="D11">
            <v>2.5</v>
          </cell>
          <cell r="E11" t="str">
            <v>ETG-07-01</v>
          </cell>
          <cell r="F11" t="str">
            <v>DEMOLICION DE SARDINELES INCLUYE RETIRO</v>
          </cell>
          <cell r="G11" t="str">
            <v>ML</v>
          </cell>
          <cell r="H11">
            <v>7753</v>
          </cell>
        </row>
        <row r="12">
          <cell r="D12">
            <v>2.6</v>
          </cell>
          <cell r="E12" t="str">
            <v>ETG-07-01</v>
          </cell>
          <cell r="F12" t="str">
            <v>DEMOLICION DE POZOS EXISTENTES EN CONCRETO O LADRILLO INCLUYE RETIRO</v>
          </cell>
          <cell r="G12" t="str">
            <v>ML</v>
          </cell>
          <cell r="H12">
            <v>80371</v>
          </cell>
        </row>
        <row r="13">
          <cell r="D13">
            <v>2.7</v>
          </cell>
          <cell r="E13" t="str">
            <v>ETG-07-01</v>
          </cell>
          <cell r="F13" t="str">
            <v>DEMOLICIÓN Y ADECUACIÓN ANILLO DE CORONA PARA POZO DE INSPECCIÓN EXISTENTE INCLUYE RETIRO</v>
          </cell>
          <cell r="G13" t="str">
            <v>UND</v>
          </cell>
          <cell r="H13">
            <v>71564</v>
          </cell>
        </row>
        <row r="14">
          <cell r="D14">
            <v>2.8</v>
          </cell>
          <cell r="E14" t="str">
            <v>ETG-07-01</v>
          </cell>
          <cell r="F14" t="str">
            <v>DEMOLICIÓN DE DOMICILIARIA ALCANTARILLADO (0,60x0,50x0,50 m), INCLUYE RETIRO</v>
          </cell>
          <cell r="G14" t="str">
            <v>UND</v>
          </cell>
          <cell r="H14">
            <v>15887</v>
          </cell>
        </row>
        <row r="15">
          <cell r="D15">
            <v>2.9</v>
          </cell>
          <cell r="E15" t="str">
            <v>ETG-07-01</v>
          </cell>
          <cell r="F15" t="str">
            <v xml:space="preserve">DEMOLICION DE REGISTRO SANITARIO </v>
          </cell>
          <cell r="G15" t="str">
            <v>UND</v>
          </cell>
          <cell r="H15">
            <v>13209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s>
    <sheetDataSet>
      <sheetData sheetId="0" refreshError="1"/>
      <sheetData sheetId="1" refreshError="1"/>
      <sheetData sheetId="2" refreshError="1"/>
      <sheetData sheetId="3" refreshError="1">
        <row r="7">
          <cell r="F7">
            <v>2015</v>
          </cell>
        </row>
        <row r="10">
          <cell r="B10" t="str">
            <v>A</v>
          </cell>
          <cell r="C10" t="str">
            <v>VESTIER CLIMA FRIO  Z.ALTA SUELOS  [AB]</v>
          </cell>
          <cell r="H10" t="e">
            <v>#N/A</v>
          </cell>
        </row>
        <row r="11">
          <cell r="B11" t="str">
            <v>01.</v>
          </cell>
          <cell r="C11" t="str">
            <v>PRELIMINARES</v>
          </cell>
          <cell r="H11">
            <v>0</v>
          </cell>
        </row>
        <row r="12">
          <cell r="B12" t="str">
            <v>01.01</v>
          </cell>
          <cell r="C12" t="str">
            <v>ACTIVIDADES PRELIMINARES</v>
          </cell>
        </row>
        <row r="13">
          <cell r="B13" t="str">
            <v>01.01.01</v>
          </cell>
          <cell r="C13" t="str">
            <v>Campamento provisional 70 m2. Incluye excavaciones, rellenos, concretos, aparatos sanitarios,eléctricos, y todos los demás elementos para su correcto funcionamiento.</v>
          </cell>
          <cell r="D13" t="str">
            <v>Un</v>
          </cell>
          <cell r="E13">
            <v>1</v>
          </cell>
          <cell r="F13">
            <v>0</v>
          </cell>
          <cell r="G13">
            <v>0</v>
          </cell>
        </row>
        <row r="14">
          <cell r="B14" t="str">
            <v>01.01.02</v>
          </cell>
          <cell r="C14" t="str">
            <v>Cerramiento provisional en repisas de madera 5x10cm (distanciadas cada 1.20m) y lona verde h.=2,00 m. Incluye dados de concreto,varas de clavo y puertas.</v>
          </cell>
          <cell r="D14" t="str">
            <v>M</v>
          </cell>
          <cell r="E14">
            <v>49.7</v>
          </cell>
          <cell r="F14">
            <v>0</v>
          </cell>
          <cell r="G14">
            <v>0</v>
          </cell>
        </row>
        <row r="15">
          <cell r="B15" t="str">
            <v>01.01.03</v>
          </cell>
          <cell r="C15" t="str">
            <v xml:space="preserve">Localización y replanteo Topográfico por metro cuadrado de área construida (Área con ejecución de obra civil en placa) </v>
          </cell>
          <cell r="D15" t="str">
            <v>M²</v>
          </cell>
          <cell r="E15">
            <v>142.785</v>
          </cell>
          <cell r="F15">
            <v>0</v>
          </cell>
          <cell r="G15">
            <v>0</v>
          </cell>
        </row>
        <row r="16">
          <cell r="B16" t="str">
            <v>01.01.04</v>
          </cell>
          <cell r="C16" t="str">
            <v>Valla informativa metálica de licencia de construcción, cumpliendo con la normatividad vigente, Incluye estructura metalica y concreto de fijación</v>
          </cell>
          <cell r="D16" t="str">
            <v>M²</v>
          </cell>
          <cell r="E16">
            <v>8</v>
          </cell>
          <cell r="F16">
            <v>0</v>
          </cell>
          <cell r="G16">
            <v>0</v>
          </cell>
        </row>
        <row r="17">
          <cell r="B17" t="str">
            <v>02</v>
          </cell>
          <cell r="C17" t="str">
            <v>CIMENTACIÓN</v>
          </cell>
          <cell r="G17" t="str">
            <v xml:space="preserve"> </v>
          </cell>
          <cell r="H17">
            <v>0</v>
          </cell>
        </row>
        <row r="18">
          <cell r="B18" t="str">
            <v>02.01</v>
          </cell>
          <cell r="C18" t="str">
            <v>EXCAVACIONES Y RELLENOS</v>
          </cell>
          <cell r="G18">
            <v>0</v>
          </cell>
        </row>
        <row r="19">
          <cell r="B19" t="str">
            <v>02.01.01</v>
          </cell>
          <cell r="C19" t="str">
            <v>Excavacion manual de material heterogeneo para cimentacion "Descapote,zapatas,vigas,columnas" Incluye cargue y retiro del material excavado a botadero autorizados.</v>
          </cell>
          <cell r="D19" t="str">
            <v>M³</v>
          </cell>
          <cell r="E19">
            <v>195.042</v>
          </cell>
          <cell r="F19">
            <v>0</v>
          </cell>
          <cell r="G19">
            <v>0</v>
          </cell>
        </row>
        <row r="20">
          <cell r="B20" t="str">
            <v>02.01.02</v>
          </cell>
          <cell r="C20" t="str">
            <v>Relleno en base granular B-400 compactado al 95% del protor (suministro e instalación)</v>
          </cell>
          <cell r="D20" t="str">
            <v>M³</v>
          </cell>
          <cell r="E20">
            <v>28.557000000000002</v>
          </cell>
          <cell r="F20">
            <v>0</v>
          </cell>
          <cell r="G20">
            <v>0</v>
          </cell>
        </row>
        <row r="21">
          <cell r="B21" t="str">
            <v>02.02</v>
          </cell>
          <cell r="C21" t="str">
            <v>CONCRETOS DE CIMENTACIÓN</v>
          </cell>
          <cell r="G21">
            <v>0</v>
          </cell>
        </row>
        <row r="22">
          <cell r="B22" t="str">
            <v>02.02.01</v>
          </cell>
          <cell r="C22" t="str">
            <v>Concreto de limpieza de 1500 Psi E:5Cm</v>
          </cell>
          <cell r="D22" t="str">
            <v>M²</v>
          </cell>
          <cell r="E22">
            <v>32</v>
          </cell>
          <cell r="F22">
            <v>0</v>
          </cell>
          <cell r="G22">
            <v>0</v>
          </cell>
        </row>
        <row r="23">
          <cell r="B23" t="str">
            <v>02.02.02</v>
          </cell>
          <cell r="C23" t="str">
            <v>Concreto ciclopeo en Hormigon 14 Mpa 60:40</v>
          </cell>
          <cell r="D23" t="str">
            <v>M³</v>
          </cell>
          <cell r="E23">
            <v>4.5</v>
          </cell>
          <cell r="F23">
            <v>0</v>
          </cell>
          <cell r="G23">
            <v>0</v>
          </cell>
        </row>
        <row r="24">
          <cell r="B24" t="str">
            <v>02.02.03</v>
          </cell>
          <cell r="C24" t="str">
            <v>Zapatas en Hormigón de 24.5 Mpa en gravilla  comun, incluye formaleta donde se requiera</v>
          </cell>
          <cell r="D24" t="str">
            <v>M³</v>
          </cell>
          <cell r="E24">
            <v>4.05</v>
          </cell>
          <cell r="F24">
            <v>0</v>
          </cell>
          <cell r="G24">
            <v>0</v>
          </cell>
        </row>
        <row r="25">
          <cell r="B25" t="str">
            <v>02.02.04</v>
          </cell>
          <cell r="C25" t="str">
            <v>Vigas de cimentación en Hormigón de 24.5 Mpa, incluye formaleta donde se requiera</v>
          </cell>
          <cell r="D25" t="str">
            <v>M³</v>
          </cell>
          <cell r="E25">
            <v>4.3600000000000003</v>
          </cell>
          <cell r="F25">
            <v>0</v>
          </cell>
          <cell r="G25">
            <v>0</v>
          </cell>
        </row>
        <row r="26">
          <cell r="B26" t="str">
            <v>02.03</v>
          </cell>
          <cell r="C26" t="str">
            <v xml:space="preserve">ACERO DE REFUERZO </v>
          </cell>
          <cell r="G26">
            <v>0</v>
          </cell>
        </row>
        <row r="27">
          <cell r="B27" t="str">
            <v>02.03.01</v>
          </cell>
          <cell r="C27" t="str">
            <v>Acero 60.000 PSI para cimentacion ( Incluye alambre negro,figuración y trasiego)</v>
          </cell>
          <cell r="D27" t="str">
            <v>Kg</v>
          </cell>
          <cell r="E27">
            <v>710.92</v>
          </cell>
          <cell r="F27">
            <v>0</v>
          </cell>
          <cell r="G27">
            <v>0</v>
          </cell>
        </row>
        <row r="28">
          <cell r="B28" t="str">
            <v>02.03.02</v>
          </cell>
          <cell r="C28" t="str">
            <v>Malla electrosoldada M-188  Φ 6.00 mm c/.15m en ambos sentidos (incluye alambre negro, colocación y traslapo).</v>
          </cell>
          <cell r="D28" t="str">
            <v>Kg</v>
          </cell>
          <cell r="E28">
            <v>237</v>
          </cell>
          <cell r="F28">
            <v>0</v>
          </cell>
          <cell r="G28">
            <v>0</v>
          </cell>
        </row>
        <row r="29">
          <cell r="B29" t="str">
            <v>02.03.03</v>
          </cell>
          <cell r="C29" t="str">
            <v>Acero 60.000 PSI para estructura  (Incluye alambre negro,figuración y trasiego)</v>
          </cell>
          <cell r="D29" t="str">
            <v>Kg</v>
          </cell>
          <cell r="E29">
            <v>2112.2400000000002</v>
          </cell>
          <cell r="F29">
            <v>0</v>
          </cell>
          <cell r="G29">
            <v>0</v>
          </cell>
        </row>
        <row r="30">
          <cell r="B30" t="str">
            <v>03</v>
          </cell>
          <cell r="C30" t="str">
            <v>ESTRUCTURAS EN CONCRETO Y METÁLICAS</v>
          </cell>
          <cell r="H30">
            <v>0</v>
          </cell>
        </row>
        <row r="31">
          <cell r="B31" t="str">
            <v>03.01</v>
          </cell>
          <cell r="C31" t="str">
            <v>ELEMENTOS VERTICALES  Y HORIZONTALES</v>
          </cell>
        </row>
        <row r="32">
          <cell r="B32" t="str">
            <v>03.01.01</v>
          </cell>
          <cell r="C32" t="str">
            <v>Columnas en hormigon 28 Mpa de secciones variables a la vista, Incluye boceles</v>
          </cell>
          <cell r="D32" t="str">
            <v>M³</v>
          </cell>
          <cell r="E32">
            <v>5.2</v>
          </cell>
          <cell r="F32">
            <v>0</v>
          </cell>
          <cell r="G32">
            <v>0</v>
          </cell>
        </row>
        <row r="33">
          <cell r="B33" t="str">
            <v>03.01.02</v>
          </cell>
          <cell r="C33" t="str">
            <v>Vigas Areas en Hormigón de 21 Mpa a la vista, Incluye boceles</v>
          </cell>
          <cell r="D33" t="str">
            <v>M³</v>
          </cell>
          <cell r="E33">
            <v>8.83</v>
          </cell>
          <cell r="F33">
            <v>0</v>
          </cell>
          <cell r="G33">
            <v>0</v>
          </cell>
        </row>
        <row r="34">
          <cell r="B34" t="str">
            <v>03.02</v>
          </cell>
          <cell r="C34" t="str">
            <v>PLACAS Y LOSAS DE ENTREPISO</v>
          </cell>
        </row>
        <row r="35">
          <cell r="B35" t="str">
            <v>03.02.01</v>
          </cell>
          <cell r="C35" t="str">
            <v xml:space="preserve">Placa de contrapiso de E:10 cm en hormigon 21 Mpa en sistema constructivo en junta perdida. Incluye esmaltada </v>
          </cell>
          <cell r="D35" t="str">
            <v>M²</v>
          </cell>
          <cell r="E35">
            <v>43.19</v>
          </cell>
          <cell r="F35">
            <v>0</v>
          </cell>
          <cell r="G35">
            <v>0</v>
          </cell>
        </row>
        <row r="36">
          <cell r="B36" t="str">
            <v>03.02.02</v>
          </cell>
          <cell r="C36" t="str">
            <v>Poliestileno expandido para juntas de 10 mm "Placa y columnas o elementos estructurales"</v>
          </cell>
          <cell r="D36" t="str">
            <v>M</v>
          </cell>
          <cell r="E36">
            <v>14.4</v>
          </cell>
          <cell r="F36">
            <v>0</v>
          </cell>
          <cell r="G36">
            <v>0</v>
          </cell>
        </row>
        <row r="37">
          <cell r="B37" t="str">
            <v>03.02.03</v>
          </cell>
          <cell r="C37" t="str">
            <v>Placa en hormigón de 21 Mpa, maciza de E:15cm, para tanques</v>
          </cell>
          <cell r="D37" t="str">
            <v>M²</v>
          </cell>
          <cell r="E37">
            <v>9.6999999999999993</v>
          </cell>
          <cell r="F37">
            <v>0</v>
          </cell>
          <cell r="G37">
            <v>0</v>
          </cell>
        </row>
        <row r="38">
          <cell r="B38" t="str">
            <v>03.03</v>
          </cell>
          <cell r="C38" t="str">
            <v>ESTRUCTURAS METÁLICAS</v>
          </cell>
        </row>
        <row r="39">
          <cell r="B39" t="str">
            <v>03.03.01</v>
          </cell>
          <cell r="C39" t="str">
            <v xml:space="preserve">Correas PHR-C-254x67-1.5PHR C 160x60x1.2mm, ASTM A 1011 ‐ Grado 50, seccion en cajon, incluye soldadura, pulida de uniones. 2 manos de anticorrosivo y todos los elementos de seguridad industrial para trabajos en altura </v>
          </cell>
          <cell r="D39" t="str">
            <v>Kg</v>
          </cell>
          <cell r="E39">
            <v>378.72</v>
          </cell>
          <cell r="F39">
            <v>0</v>
          </cell>
          <cell r="G39">
            <v>0</v>
          </cell>
        </row>
        <row r="40">
          <cell r="B40" t="str">
            <v>03.03.03</v>
          </cell>
          <cell r="C40" t="str">
            <v xml:space="preserve">Varilla para tensor, φ= 3/8,  incluye soldadura, pulida de juntas y 2 manos de anticorrosivo y todos los elementos de seguridad industrial para trabajos en altura </v>
          </cell>
          <cell r="D40" t="str">
            <v>Kg</v>
          </cell>
          <cell r="E40">
            <v>15.8</v>
          </cell>
          <cell r="F40">
            <v>0</v>
          </cell>
          <cell r="G40">
            <v>0</v>
          </cell>
        </row>
        <row r="41">
          <cell r="B41" t="str">
            <v>03.03.04</v>
          </cell>
          <cell r="C41" t="str">
            <v xml:space="preserve">Portacorreas lamina ASTM A36 incluye soldadura, pulida de juntas y 2 manos de anticorrosivo y todos los elementos de seguridad industrial para trabajos en altura </v>
          </cell>
          <cell r="D41" t="str">
            <v>Kg</v>
          </cell>
          <cell r="E41">
            <v>15</v>
          </cell>
          <cell r="F41">
            <v>0</v>
          </cell>
          <cell r="G41">
            <v>0</v>
          </cell>
        </row>
        <row r="42">
          <cell r="B42" t="str">
            <v>03.03.05</v>
          </cell>
          <cell r="C42" t="str">
            <v>Anclaje en perno de 3/8 con resina epoxica.</v>
          </cell>
          <cell r="D42" t="str">
            <v>Un</v>
          </cell>
          <cell r="E42">
            <v>24</v>
          </cell>
          <cell r="F42">
            <v>0</v>
          </cell>
          <cell r="G42">
            <v>0</v>
          </cell>
        </row>
        <row r="43">
          <cell r="B43" t="str">
            <v>03.04</v>
          </cell>
          <cell r="C43" t="str">
            <v>ELEMENTOS NO ESTRUCTURAS</v>
          </cell>
        </row>
        <row r="44">
          <cell r="B44" t="str">
            <v>03.04.01</v>
          </cell>
          <cell r="C44" t="str">
            <v>Dintel 0.10x0.15M en concreto de 3000 PSI a la vista, incluye bordes achaflanados, anclajes, acero y todos los elementos necesarios para su buen funcionamiento.</v>
          </cell>
          <cell r="D44" t="str">
            <v>M</v>
          </cell>
          <cell r="E44">
            <v>5.75</v>
          </cell>
          <cell r="F44">
            <v>0</v>
          </cell>
          <cell r="G44">
            <v>0</v>
          </cell>
        </row>
        <row r="45">
          <cell r="B45" t="str">
            <v>03.04.02</v>
          </cell>
          <cell r="C45" t="str">
            <v>Columnetas y viguetas de confinamiento en hormigon 3000 Psi a la vista, incluye acero, alambre,formaleta y dilatadores en madera</v>
          </cell>
          <cell r="D45" t="str">
            <v>M</v>
          </cell>
          <cell r="E45">
            <v>70</v>
          </cell>
          <cell r="F45">
            <v>0</v>
          </cell>
          <cell r="G45">
            <v>0</v>
          </cell>
        </row>
        <row r="46">
          <cell r="B46" t="str">
            <v>03.04.03</v>
          </cell>
          <cell r="C46" t="str">
            <v>Marco para ventanas en concreto f'c=3000 psi, sección 22x7cm (profundo x espesor), acabado a la vista,bordes achaflanados,incluye refuerzo, anclaje a los muros</v>
          </cell>
          <cell r="D46" t="str">
            <v>M</v>
          </cell>
          <cell r="E46">
            <v>16.82</v>
          </cell>
          <cell r="F46">
            <v>0</v>
          </cell>
          <cell r="G46">
            <v>0</v>
          </cell>
        </row>
        <row r="47">
          <cell r="B47" t="str">
            <v>05</v>
          </cell>
          <cell r="C47" t="str">
            <v>MAMPOSTERIA,PAÑETES Y PREFABRICADOS</v>
          </cell>
          <cell r="H47">
            <v>0</v>
          </cell>
        </row>
        <row r="48">
          <cell r="B48" t="str">
            <v>05.01</v>
          </cell>
          <cell r="C48" t="str">
            <v>MAMPOSTERIA,PAÑETES</v>
          </cell>
          <cell r="G48">
            <v>0</v>
          </cell>
        </row>
        <row r="49">
          <cell r="B49" t="str">
            <v>05.01.01</v>
          </cell>
          <cell r="C49" t="str">
            <v>Muros en bloque hueco No. 5 estriado 33x11,5x23 cm. Incluye mortero de pega impermebilizado.</v>
          </cell>
          <cell r="D49" t="str">
            <v>M²</v>
          </cell>
          <cell r="E49">
            <v>84.744</v>
          </cell>
          <cell r="F49">
            <v>0</v>
          </cell>
          <cell r="G49">
            <v>0</v>
          </cell>
        </row>
        <row r="50">
          <cell r="B50" t="str">
            <v>05.01.02</v>
          </cell>
          <cell r="C50" t="str">
            <v>Muros en bloque hueco No. 5 estriado 33x11,5x23 cm. Incluye mortero de pega impermebilizado.</v>
          </cell>
          <cell r="D50" t="str">
            <v>M</v>
          </cell>
          <cell r="E50">
            <v>9.4160000000000004</v>
          </cell>
          <cell r="F50">
            <v>0</v>
          </cell>
          <cell r="G50">
            <v>0</v>
          </cell>
        </row>
        <row r="51">
          <cell r="B51" t="str">
            <v>05.01.03</v>
          </cell>
          <cell r="C51" t="str">
            <v xml:space="preserve">Muro en ladrillo prensado  a la vista dos caras liviano D: 24.5x12x6 con pega en mortero 1:4 impermeabilizado, Incluye lavada con hidrofugo </v>
          </cell>
          <cell r="D51" t="str">
            <v>M²</v>
          </cell>
          <cell r="E51">
            <v>103.428</v>
          </cell>
          <cell r="F51">
            <v>0</v>
          </cell>
          <cell r="G51">
            <v>0</v>
          </cell>
        </row>
        <row r="52">
          <cell r="B52" t="str">
            <v>05.01.04</v>
          </cell>
          <cell r="C52" t="str">
            <v xml:space="preserve">Muro en ladrillo prensado liviano 24.5x12x6 con pega en mortero 1:4 impermeabilizado, Incluye lavada con hidrofugo </v>
          </cell>
          <cell r="D52" t="str">
            <v>M</v>
          </cell>
          <cell r="E52">
            <v>11.49</v>
          </cell>
          <cell r="F52">
            <v>0</v>
          </cell>
          <cell r="G52">
            <v>0</v>
          </cell>
        </row>
        <row r="53">
          <cell r="B53" t="str">
            <v>05.02</v>
          </cell>
          <cell r="C53" t="str">
            <v>PAÑETES</v>
          </cell>
          <cell r="G53">
            <v>0</v>
          </cell>
        </row>
        <row r="54">
          <cell r="B54" t="str">
            <v>05.02.01</v>
          </cell>
          <cell r="C54" t="str">
            <v>Pañete liso impermeabilizacion 1:4 e: 2,00 cm, incluye filos y dilataciones</v>
          </cell>
          <cell r="D54" t="str">
            <v>M²</v>
          </cell>
          <cell r="E54">
            <v>253.76750000000001</v>
          </cell>
          <cell r="F54">
            <v>0</v>
          </cell>
          <cell r="G54">
            <v>0</v>
          </cell>
        </row>
        <row r="55">
          <cell r="B55" t="str">
            <v>05.02.02</v>
          </cell>
          <cell r="C55" t="str">
            <v>Pañete liso impermeabilizacion 1:4 e: 2,00 cm, incluye filos y dilataciones</v>
          </cell>
          <cell r="D55" t="str">
            <v>M</v>
          </cell>
          <cell r="E55">
            <v>44.782499999999999</v>
          </cell>
          <cell r="F55">
            <v>0</v>
          </cell>
          <cell r="G55">
            <v>0</v>
          </cell>
        </row>
        <row r="56">
          <cell r="B56" t="str">
            <v>06</v>
          </cell>
          <cell r="C56" t="str">
            <v>INSTALACIÓN ELÉCTRICA</v>
          </cell>
          <cell r="H56">
            <v>2564112</v>
          </cell>
        </row>
        <row r="57">
          <cell r="B57" t="str">
            <v>06.01</v>
          </cell>
          <cell r="C57" t="str">
            <v>SALIDAS</v>
          </cell>
        </row>
        <row r="58">
          <cell r="B58" t="str">
            <v>06.01.01</v>
          </cell>
          <cell r="C58" t="str">
            <v>Salida para roseta en tubo conduit EMT de 3/4" y conductores de cobre 2N12AWG THHN. Incluye bombilla de bajo consumo, roseta de porcelana, curvas, terminales, uniones, soportes, cajas y accesorios para completar la salida.</v>
          </cell>
          <cell r="D58" t="str">
            <v>UN</v>
          </cell>
          <cell r="E58">
            <v>4</v>
          </cell>
          <cell r="F58">
            <v>0</v>
          </cell>
          <cell r="G58">
            <v>0</v>
          </cell>
        </row>
        <row r="59">
          <cell r="B59" t="str">
            <v>06.01.02</v>
          </cell>
          <cell r="C59" t="str">
            <v>Salida para aplique en tubo conduit EMT de 3/4" y conductores de cobre 2N12AWG THHN. Incluye bombilla de bajo consumo, roseta de porcelana, curvas, terminales, uniones, soportes, cajas y accesorios para completar la salida.</v>
          </cell>
          <cell r="D59" t="str">
            <v>UN</v>
          </cell>
          <cell r="E59">
            <v>11</v>
          </cell>
          <cell r="F59">
            <v>0</v>
          </cell>
          <cell r="G59">
            <v>0</v>
          </cell>
        </row>
        <row r="60">
          <cell r="B60" t="str">
            <v>06.01.03</v>
          </cell>
          <cell r="C60" t="str">
            <v>Salida para toma monofásica doble con polo a tierra para red normal, en tubo conduit EMT de 3/4" y conductores de cobre 2N12AWG THHN. Incluye toma, curvas, terminales, uniones, soportes, cajas y accesorios para completar la salida.</v>
          </cell>
          <cell r="D60" t="str">
            <v>UN</v>
          </cell>
          <cell r="E60">
            <v>3</v>
          </cell>
          <cell r="F60">
            <v>0</v>
          </cell>
          <cell r="G60">
            <v>0</v>
          </cell>
        </row>
        <row r="61">
          <cell r="B61" t="str">
            <v>06.02</v>
          </cell>
          <cell r="C61" t="str">
            <v>TABLEROS Y PROTECCIONES</v>
          </cell>
        </row>
        <row r="62">
          <cell r="B62" t="str">
            <v>06.02.01</v>
          </cell>
          <cell r="C62" t="str">
            <v>Suministro, montaje y conexión de automático enchufable de 1x20,1x30, 1x40 o 1x50 amperios.</v>
          </cell>
          <cell r="D62" t="str">
            <v>UN</v>
          </cell>
          <cell r="E62">
            <v>4</v>
          </cell>
          <cell r="F62">
            <v>0</v>
          </cell>
          <cell r="G62">
            <v>0</v>
          </cell>
        </row>
        <row r="63">
          <cell r="B63" t="str">
            <v>06.02.02</v>
          </cell>
          <cell r="C63" t="str">
            <v xml:space="preserve">Suministro, montaje y conexión de tablero monofásico de 6 circuitos. </v>
          </cell>
          <cell r="D63" t="str">
            <v>UN</v>
          </cell>
          <cell r="E63">
            <v>1</v>
          </cell>
          <cell r="F63">
            <v>0</v>
          </cell>
          <cell r="G63">
            <v>0</v>
          </cell>
        </row>
        <row r="64">
          <cell r="B64" t="str">
            <v>06.03</v>
          </cell>
          <cell r="C64" t="str">
            <v>ACOMETIDAS Y DUCTOS</v>
          </cell>
        </row>
        <row r="65">
          <cell r="B65" t="str">
            <v>06.03.01</v>
          </cell>
          <cell r="C65" t="str">
            <v>Suministro y tendido de acometida monofásica aérea antifraude en conductores 2No8. Incluye accesorios para completar la actividad.</v>
          </cell>
          <cell r="D65" t="str">
            <v>ML</v>
          </cell>
          <cell r="E65">
            <v>112</v>
          </cell>
          <cell r="F65">
            <v>0</v>
          </cell>
          <cell r="G65">
            <v>0</v>
          </cell>
        </row>
        <row r="66">
          <cell r="B66" t="str">
            <v>06.03.02</v>
          </cell>
          <cell r="C66" t="str">
            <v>Bajante para acometida eléctrica aérea en tubo conduit EMT de 1" de diámetro. Incluye capacete y accesorios.</v>
          </cell>
          <cell r="D66" t="str">
            <v>UN</v>
          </cell>
          <cell r="E66">
            <v>1</v>
          </cell>
          <cell r="F66">
            <v>0</v>
          </cell>
          <cell r="G66">
            <v>0</v>
          </cell>
        </row>
        <row r="67">
          <cell r="B67" t="str">
            <v>06.04</v>
          </cell>
          <cell r="C67" t="str">
            <v>LUMINARIAS</v>
          </cell>
        </row>
        <row r="68">
          <cell r="B68" t="str">
            <v>06.04.01</v>
          </cell>
          <cell r="C68" t="str">
            <v>Suministro, montaje y conexión de luminaria fluorescente de 2x26W. Incluye bombilla y accesorios.</v>
          </cell>
          <cell r="D68" t="str">
            <v>UN</v>
          </cell>
          <cell r="E68">
            <v>11</v>
          </cell>
          <cell r="F68">
            <v>0</v>
          </cell>
          <cell r="G68">
            <v>0</v>
          </cell>
        </row>
        <row r="69">
          <cell r="B69" t="str">
            <v>06.04.02</v>
          </cell>
          <cell r="C69" t="str">
            <v>Suministro, montaje y conexión de aplique de 25W bajo consumo. Incluye bombilla y accesorios.</v>
          </cell>
          <cell r="D69" t="str">
            <v>UN</v>
          </cell>
          <cell r="E69">
            <v>4</v>
          </cell>
          <cell r="F69">
            <v>0</v>
          </cell>
          <cell r="G69">
            <v>0</v>
          </cell>
        </row>
        <row r="70">
          <cell r="B70" t="str">
            <v>06.05</v>
          </cell>
          <cell r="C70" t="str">
            <v>VARIOS</v>
          </cell>
        </row>
        <row r="71">
          <cell r="B71" t="str">
            <v>06.05.01</v>
          </cell>
          <cell r="C71" t="str">
            <v>Trámites ante el operador del servicio para aprobar y conectar el nuevo servicio. Incluye costos por documento para trámite.</v>
          </cell>
          <cell r="D71" t="str">
            <v>GL</v>
          </cell>
          <cell r="E71">
            <v>1</v>
          </cell>
          <cell r="F71">
            <v>1290000</v>
          </cell>
          <cell r="G71">
            <v>1290000</v>
          </cell>
        </row>
        <row r="72">
          <cell r="B72" t="str">
            <v>06.05.02</v>
          </cell>
          <cell r="C72" t="str">
            <v>Inspector delegado RETIE y emisión de certificado de recibo a satisfacción de las instalaciones</v>
          </cell>
          <cell r="D72" t="str">
            <v>GL</v>
          </cell>
          <cell r="E72">
            <v>1</v>
          </cell>
          <cell r="F72">
            <v>1274112</v>
          </cell>
          <cell r="G72">
            <v>1274112</v>
          </cell>
        </row>
        <row r="73">
          <cell r="B73" t="str">
            <v>06.06</v>
          </cell>
          <cell r="C73" t="str">
            <v>SISTEMA DE APANTALLAMIENTO Y PUESTA A TIERRA</v>
          </cell>
          <cell r="G73">
            <v>0</v>
          </cell>
        </row>
        <row r="74">
          <cell r="B74" t="str">
            <v>06.06.01</v>
          </cell>
          <cell r="C74" t="str">
            <v>Suministro e hincada de varilla de cobre de 2.44 metros x 5/8" para aterrizar la infraestructura de apantallamiento y la malla de puesta a tierra.</v>
          </cell>
          <cell r="D74" t="str">
            <v>UN</v>
          </cell>
          <cell r="E74">
            <v>1</v>
          </cell>
          <cell r="F74">
            <v>0</v>
          </cell>
          <cell r="G74">
            <v>0</v>
          </cell>
        </row>
        <row r="75">
          <cell r="B75" t="str">
            <v>06.06.02</v>
          </cell>
          <cell r="C75" t="str">
            <v>Suministro y tendido de cable de cobre No 8 para polo a tierra. Incluye tubo PVC de 3/4".</v>
          </cell>
          <cell r="D75" t="str">
            <v>ML</v>
          </cell>
          <cell r="E75">
            <v>6</v>
          </cell>
          <cell r="F75">
            <v>0</v>
          </cell>
          <cell r="G75">
            <v>0</v>
          </cell>
        </row>
        <row r="76">
          <cell r="B76" t="str">
            <v>06.06.03</v>
          </cell>
          <cell r="C76" t="str">
            <v>Suministro y armado de soldadura tipo cadweld 120 grs para empalmes del sistema de apantallamiento y puestas a tierra. Incluye moldes, encendedor, pinzas y accesorios.</v>
          </cell>
          <cell r="D76" t="str">
            <v>UN</v>
          </cell>
          <cell r="E76">
            <v>1</v>
          </cell>
          <cell r="F76">
            <v>0</v>
          </cell>
          <cell r="G76">
            <v>0</v>
          </cell>
        </row>
        <row r="77">
          <cell r="B77" t="str">
            <v>07</v>
          </cell>
          <cell r="C77" t="str">
            <v>PISOS</v>
          </cell>
          <cell r="H77">
            <v>0</v>
          </cell>
        </row>
        <row r="78">
          <cell r="B78" t="str">
            <v>07.01</v>
          </cell>
          <cell r="C78" t="str">
            <v>BASES PISOS Y AFINADOS</v>
          </cell>
        </row>
        <row r="79">
          <cell r="B79" t="str">
            <v>07.01.01</v>
          </cell>
          <cell r="C79" t="str">
            <v>Piso en Baldosa en grano de mármol vibroprensado 30x30 cm, grano #1. Incluye, boquilla blanca, destronque (#36), 3 pulidas (#60,120,220) y brillo al plomo. Color blanco huila fondo blanco</v>
          </cell>
          <cell r="D79" t="str">
            <v>M²</v>
          </cell>
          <cell r="E79">
            <v>43.19</v>
          </cell>
          <cell r="F79">
            <v>0</v>
          </cell>
          <cell r="G79">
            <v>0</v>
          </cell>
        </row>
        <row r="80">
          <cell r="B80" t="str">
            <v>07.01.02</v>
          </cell>
          <cell r="C80" t="str">
            <v>Alistado de piso en mortero 1:3 E:4,00 Cm, para la instalacion de piso en baldosa</v>
          </cell>
          <cell r="D80" t="str">
            <v>M²</v>
          </cell>
          <cell r="E80">
            <v>43.19</v>
          </cell>
          <cell r="F80">
            <v>0</v>
          </cell>
          <cell r="G80">
            <v>0</v>
          </cell>
        </row>
        <row r="81">
          <cell r="B81" t="str">
            <v>07.01.03</v>
          </cell>
          <cell r="C81" t="str">
            <v xml:space="preserve">Cenefas en tablón cuarto 26 26x6x3,5 a.=26 cm. Incluye mortero de pega 1:3 y  Boquilla </v>
          </cell>
          <cell r="D81" t="str">
            <v>M</v>
          </cell>
          <cell r="E81">
            <v>14.66</v>
          </cell>
          <cell r="F81">
            <v>0</v>
          </cell>
          <cell r="G81">
            <v>0</v>
          </cell>
        </row>
        <row r="82">
          <cell r="B82" t="str">
            <v>07.01.04</v>
          </cell>
          <cell r="C82" t="str">
            <v>Piso en concreto de 3000 Psi escobeado, "Enmarcado en 10 cm (guala), ejecutado durante el fraguado del concreto".</v>
          </cell>
          <cell r="D82" t="str">
            <v>M²</v>
          </cell>
          <cell r="E82">
            <v>35.409999999999997</v>
          </cell>
          <cell r="F82">
            <v>0</v>
          </cell>
          <cell r="G82">
            <v>0</v>
          </cell>
        </row>
        <row r="83">
          <cell r="B83" t="str">
            <v>07.01.05</v>
          </cell>
          <cell r="C83" t="str">
            <v>Bordillo en concreto a.&gt;30&lt;=45 h.&lt;=5 cm f'c=3000 psi, acabado a la vista, formaleta tablero liso aglomerado e.=19mm tipo Formaleta T de TABLEMAC, con bordes achaflanados</v>
          </cell>
          <cell r="D83" t="str">
            <v>M</v>
          </cell>
          <cell r="E83">
            <v>48.09</v>
          </cell>
          <cell r="F83">
            <v>0</v>
          </cell>
          <cell r="G83">
            <v>0</v>
          </cell>
        </row>
        <row r="84">
          <cell r="B84" t="str">
            <v>07.01.06</v>
          </cell>
          <cell r="C84" t="str">
            <v xml:space="preserve">Cañuela semicircular en concreto, R=0,1, B=0,20 m (cañuela IDRD tipo B), incluye refuerzo </v>
          </cell>
          <cell r="D84" t="str">
            <v>M</v>
          </cell>
          <cell r="E84">
            <v>50.49</v>
          </cell>
          <cell r="F84">
            <v>0</v>
          </cell>
          <cell r="G84">
            <v>0</v>
          </cell>
        </row>
        <row r="85">
          <cell r="B85" t="str">
            <v>07.01.08</v>
          </cell>
          <cell r="C85" t="str">
            <v>Media caña en granito fundido y pulido e.=1,5 cm a.=10 h.=10 cm, sobre asiento en mortero 1:3 e.=3 cm. Incluye elemento de dilatación transversal curva cada 1,00 m y dilatación longitudinal</v>
          </cell>
          <cell r="D85" t="str">
            <v>M</v>
          </cell>
          <cell r="E85">
            <v>122.56</v>
          </cell>
          <cell r="F85">
            <v>0</v>
          </cell>
          <cell r="G85">
            <v>0</v>
          </cell>
        </row>
        <row r="86">
          <cell r="B86" t="str">
            <v>07.01.09</v>
          </cell>
          <cell r="C86" t="str">
            <v>Bocapuerta en granito pulido #3 h.=1,5 cm sobre capa de mortero 1:3 h.=3 cm a.&lt;=15 cm,. Incluye dilatación en bronce pulida y cristalizada.</v>
          </cell>
          <cell r="D86" t="str">
            <v>M</v>
          </cell>
          <cell r="E86">
            <v>4.5999999999999996</v>
          </cell>
          <cell r="F86">
            <v>0</v>
          </cell>
          <cell r="G86">
            <v>0</v>
          </cell>
        </row>
        <row r="87">
          <cell r="B87" t="str">
            <v>07.01.10</v>
          </cell>
          <cell r="C87" t="str">
            <v xml:space="preserve">Alistado de piso en mortero 1:3 E:4,00 Cm impermeabilizado, para de cubierta </v>
          </cell>
          <cell r="D87" t="str">
            <v>M²</v>
          </cell>
          <cell r="E87">
            <v>14.040000000000001</v>
          </cell>
          <cell r="F87">
            <v>0</v>
          </cell>
          <cell r="G87">
            <v>0</v>
          </cell>
        </row>
        <row r="88">
          <cell r="B88" t="str">
            <v>08</v>
          </cell>
          <cell r="C88" t="str">
            <v>CUBIERTAS E IMPERMEABILIZACIONES</v>
          </cell>
          <cell r="H88" t="e">
            <v>#N/A</v>
          </cell>
        </row>
        <row r="89">
          <cell r="B89" t="str">
            <v>08.01</v>
          </cell>
          <cell r="C89" t="str">
            <v>CUBIERTAS</v>
          </cell>
        </row>
        <row r="90">
          <cell r="B90" t="str">
            <v>08.01.01</v>
          </cell>
          <cell r="C90" t="str">
            <v>Cubierta metálica tipo Sándwich Deck Ref 525C, Cal.26, aislante en poliuretano e.=30 mm, caras vistas pintadas en poliéster horneable, bandeja inferior lisa, fijación con clips invisibles en lámina galvanizada cal.22. Incluye todos los accesorios necesari</v>
          </cell>
          <cell r="D90" t="str">
            <v>M²</v>
          </cell>
          <cell r="E90">
            <v>118.981375</v>
          </cell>
          <cell r="F90" t="e">
            <v>#N/A</v>
          </cell>
          <cell r="G90" t="e">
            <v>#N/A</v>
          </cell>
        </row>
        <row r="91">
          <cell r="B91" t="str">
            <v>08.02</v>
          </cell>
          <cell r="C91" t="str">
            <v>ACCESORIOS Y OTROS</v>
          </cell>
        </row>
        <row r="92">
          <cell r="B92" t="str">
            <v>08.02.01</v>
          </cell>
          <cell r="C92" t="str">
            <v>Canal en lámina galvanizada Cal. 20 Desarrollo &gt;100&lt;=150 cm. Incluye soportes y/o anclajes, y pintura was primer, anticorrosivo y pintura en esmalte para intemperie.</v>
          </cell>
          <cell r="D92" t="str">
            <v>M</v>
          </cell>
          <cell r="E92">
            <v>16.7</v>
          </cell>
          <cell r="F92">
            <v>0</v>
          </cell>
          <cell r="G92">
            <v>0</v>
          </cell>
        </row>
        <row r="93">
          <cell r="B93" t="str">
            <v>08.02.02</v>
          </cell>
          <cell r="C93" t="str">
            <v>TUBERIA PVC PARA AGUAS LLUVIAS D:3" (Bajante de Aguas Lluvias, incluye soportes e instalación y accesorios)</v>
          </cell>
          <cell r="D93" t="str">
            <v>M</v>
          </cell>
          <cell r="E93">
            <v>12</v>
          </cell>
          <cell r="F93">
            <v>0</v>
          </cell>
          <cell r="G93">
            <v>0</v>
          </cell>
        </row>
        <row r="94">
          <cell r="B94" t="str">
            <v>08.02.03</v>
          </cell>
          <cell r="C94" t="str">
            <v>CUPULAS TRAGANTES PLASTICAS 4x3"</v>
          </cell>
          <cell r="D94" t="str">
            <v>UN</v>
          </cell>
          <cell r="E94">
            <v>4</v>
          </cell>
          <cell r="F94">
            <v>0</v>
          </cell>
          <cell r="G94">
            <v>0</v>
          </cell>
        </row>
        <row r="95">
          <cell r="B95" t="str">
            <v>09</v>
          </cell>
          <cell r="C95" t="str">
            <v>CARPINTERIA METALICA Y ACERO INOXIDABLE</v>
          </cell>
          <cell r="H95">
            <v>0</v>
          </cell>
        </row>
        <row r="96">
          <cell r="B96" t="str">
            <v>09.01</v>
          </cell>
          <cell r="C96" t="str">
            <v>CERRADURAS</v>
          </cell>
        </row>
        <row r="97">
          <cell r="B97" t="str">
            <v>09.01.01</v>
          </cell>
          <cell r="C97" t="str">
            <v>Cerrojo de seguridad, un cilindro y un volteador, ANSI grado 1, resistente a vandalismo y golpes, tipo B360 de SCHLAGE o equivalente de igual calidad o superior. Incluye instalación y accesorios</v>
          </cell>
          <cell r="D97" t="str">
            <v>Un</v>
          </cell>
          <cell r="E97">
            <v>4</v>
          </cell>
          <cell r="F97">
            <v>0</v>
          </cell>
          <cell r="G97">
            <v>0</v>
          </cell>
        </row>
        <row r="98">
          <cell r="B98" t="str">
            <v>09.02</v>
          </cell>
          <cell r="C98" t="str">
            <v>CARPINTERIA METALICA</v>
          </cell>
        </row>
        <row r="99">
          <cell r="B99" t="str">
            <v>09.02.01</v>
          </cell>
          <cell r="C99" t="str">
            <v>Ventana Fija en lámina CR cal. 18 con cortasoles. Incluye pisavidrios, alfajía respectiva en acero (si aplica), perfiles según diseño. Incluye soldaduras, pernos de anclajes y complementarios, suministro, fabricación, montaje, anticorrosivo dos (2) capas,</v>
          </cell>
          <cell r="D99" t="str">
            <v>m2</v>
          </cell>
          <cell r="E99">
            <v>9.6199999999999992</v>
          </cell>
          <cell r="F99">
            <v>0</v>
          </cell>
          <cell r="G99">
            <v>0</v>
          </cell>
        </row>
        <row r="100">
          <cell r="B100" t="str">
            <v>09.02.02</v>
          </cell>
          <cell r="C100" t="str">
            <v>Puerta Entamborada con rejilla de ventilación, en lámina CR cal. 18; con marco en lámina, montante y pisavidrios en lámina (si aplican), manija, perfiles según diseño. Incluye soldaduras, pernos de anclajes y complementarios, suministro, fabricación, mont</v>
          </cell>
          <cell r="D100" t="str">
            <v>m2</v>
          </cell>
          <cell r="E100">
            <v>9.1999999999999993</v>
          </cell>
          <cell r="F100">
            <v>0</v>
          </cell>
          <cell r="G100">
            <v>0</v>
          </cell>
        </row>
        <row r="101">
          <cell r="B101" t="str">
            <v>09.03</v>
          </cell>
          <cell r="C101" t="str">
            <v>CARPINTERIA ACERO INOXIDABLE</v>
          </cell>
        </row>
        <row r="102">
          <cell r="B102" t="str">
            <v>09.03.01</v>
          </cell>
          <cell r="C102" t="str">
            <v>Puerta para batería sanitaria de acero inoxidable 304 cal.20 satinado con cerrojo y gancho de ropa, con estructura interna en perfil tubular cuadrado, tipo SOCODA línea institucional o equivalente de igual calidad o superior, instalado con accesorios y bi</v>
          </cell>
          <cell r="D102" t="str">
            <v>m2</v>
          </cell>
          <cell r="E102">
            <v>12.72</v>
          </cell>
          <cell r="F102">
            <v>0</v>
          </cell>
          <cell r="G102">
            <v>0</v>
          </cell>
        </row>
        <row r="103">
          <cell r="B103" t="str">
            <v>10</v>
          </cell>
          <cell r="C103" t="str">
            <v>INSTALACIONES HIDROSANITARIAS</v>
          </cell>
          <cell r="H103">
            <v>0</v>
          </cell>
        </row>
        <row r="104">
          <cell r="B104">
            <v>10.01</v>
          </cell>
          <cell r="C104" t="str">
            <v>DRENAJES</v>
          </cell>
          <cell r="G104">
            <v>0</v>
          </cell>
        </row>
        <row r="105">
          <cell r="B105" t="str">
            <v>10.01</v>
          </cell>
          <cell r="C105" t="str">
            <v>TUBERIA PVC PARA AGUAS LLUVIAS ф:3",Incluye accesorios,colchon en arena de 10 cm, excavación y relleno.</v>
          </cell>
          <cell r="D105" t="str">
            <v>M</v>
          </cell>
          <cell r="E105">
            <v>4</v>
          </cell>
          <cell r="F105">
            <v>0</v>
          </cell>
          <cell r="G105">
            <v>0</v>
          </cell>
        </row>
        <row r="106">
          <cell r="B106" t="str">
            <v>10.02</v>
          </cell>
          <cell r="C106" t="str">
            <v>TUBERIA PVC FORT 160 mm (INCLUYE ACCESORIOS, EXCAVACION Y RELLENO SEGÚN ESPECIFICACION TÉCNICA, SUMINISTRO E INSTALACIÓN)</v>
          </cell>
          <cell r="D106" t="str">
            <v>ML</v>
          </cell>
          <cell r="E106">
            <v>12</v>
          </cell>
          <cell r="F106">
            <v>0</v>
          </cell>
          <cell r="G106">
            <v>0</v>
          </cell>
        </row>
        <row r="107">
          <cell r="B107" t="str">
            <v>10.03</v>
          </cell>
          <cell r="C107" t="str">
            <v>TUBERIA NOVAFORT 110 mm (INCLUYE ACCESORIOS, EXCAVACIÓN Y RELLENO SEGÚN ESPECIFICACIÓN TÉCNICA, SUMINISTRO E INSTALACIÓN)</v>
          </cell>
          <cell r="D107" t="str">
            <v>ML</v>
          </cell>
          <cell r="E107">
            <v>12</v>
          </cell>
          <cell r="F107">
            <v>0</v>
          </cell>
          <cell r="G107">
            <v>0</v>
          </cell>
        </row>
        <row r="108">
          <cell r="B108" t="str">
            <v>10.04</v>
          </cell>
          <cell r="C108" t="str">
            <v>TUBERIA PVC SANITARIA D: 2", incluye suministro e instalación</v>
          </cell>
          <cell r="D108" t="str">
            <v>ML</v>
          </cell>
          <cell r="E108">
            <v>32.200000000000003</v>
          </cell>
          <cell r="F108">
            <v>0</v>
          </cell>
          <cell r="G108">
            <v>0</v>
          </cell>
        </row>
        <row r="109">
          <cell r="B109" t="str">
            <v>10.05</v>
          </cell>
          <cell r="C109" t="str">
            <v>TUBERIA PVC SANITARIA D: 3", incluye suministro e instalación</v>
          </cell>
          <cell r="D109" t="str">
            <v>ML</v>
          </cell>
          <cell r="E109">
            <v>29.15</v>
          </cell>
          <cell r="F109">
            <v>0</v>
          </cell>
          <cell r="G109">
            <v>0</v>
          </cell>
        </row>
        <row r="110">
          <cell r="B110" t="str">
            <v>10.06</v>
          </cell>
          <cell r="C110" t="str">
            <v>TUBERIA PVC SANITARIA D: 4", incluye suministro e instalación</v>
          </cell>
          <cell r="D110" t="str">
            <v>ML</v>
          </cell>
          <cell r="E110">
            <v>19.350000000000001</v>
          </cell>
          <cell r="F110">
            <v>0</v>
          </cell>
          <cell r="G110">
            <v>0</v>
          </cell>
        </row>
        <row r="111">
          <cell r="B111" t="str">
            <v>10.07</v>
          </cell>
          <cell r="C111" t="str">
            <v xml:space="preserve">PUNTO SANITARIO DE D: 2", Incluye accesorios y 2,50 m tubería </v>
          </cell>
          <cell r="D111" t="str">
            <v>UN</v>
          </cell>
          <cell r="E111">
            <v>13</v>
          </cell>
          <cell r="F111">
            <v>0</v>
          </cell>
          <cell r="G111">
            <v>0</v>
          </cell>
        </row>
        <row r="112">
          <cell r="B112" t="str">
            <v>10.08</v>
          </cell>
          <cell r="C112" t="str">
            <v xml:space="preserve">PUNTO SANITARIO D: 4", Incluye accesorios y 2,50 m tubería </v>
          </cell>
          <cell r="D112" t="str">
            <v>UN</v>
          </cell>
          <cell r="E112">
            <v>9</v>
          </cell>
          <cell r="F112">
            <v>0</v>
          </cell>
          <cell r="G112">
            <v>0</v>
          </cell>
        </row>
        <row r="113">
          <cell r="B113" t="str">
            <v>10.09</v>
          </cell>
          <cell r="C113" t="str">
            <v>SIFONES DE PISO 2"</v>
          </cell>
          <cell r="D113" t="str">
            <v>UN</v>
          </cell>
          <cell r="E113">
            <v>11</v>
          </cell>
          <cell r="F113">
            <v>0</v>
          </cell>
          <cell r="G113">
            <v>0</v>
          </cell>
        </row>
        <row r="114">
          <cell r="B114">
            <v>10.02</v>
          </cell>
          <cell r="C114" t="str">
            <v>CAJAS DE INSPECCIÓN</v>
          </cell>
          <cell r="G114">
            <v>0</v>
          </cell>
        </row>
        <row r="115">
          <cell r="B115" t="str">
            <v>10.02.01</v>
          </cell>
          <cell r="C115" t="str">
            <v>Caja  de inspección hmax = 0,5m  0.30x.030 en mampostería (suministro e instalación) incluye tapa, marcos y contramarcos, excavación, mampostería, pañete, medias cañas, relleno con recebo e=0.2 base, base concreto)</v>
          </cell>
          <cell r="D115" t="str">
            <v>UN</v>
          </cell>
          <cell r="E115">
            <v>4</v>
          </cell>
          <cell r="F115">
            <v>0</v>
          </cell>
          <cell r="G115">
            <v>0</v>
          </cell>
        </row>
        <row r="116">
          <cell r="B116" t="str">
            <v>10.02.02</v>
          </cell>
          <cell r="C116" t="str">
            <v>Caja de inspección hmax=1.00 m de 0,60x0,60 en mamposteria (suministro e instalación) incluye tapa, marcos y contramarcos, excavación, mampostería, pañete, medias cañas, relleno con recebo e=0,20 base, base en concreto.</v>
          </cell>
          <cell r="D116" t="str">
            <v>UN</v>
          </cell>
          <cell r="E116">
            <v>3</v>
          </cell>
          <cell r="F116">
            <v>0</v>
          </cell>
          <cell r="G116">
            <v>0</v>
          </cell>
        </row>
        <row r="117">
          <cell r="B117">
            <v>10.029999999999999</v>
          </cell>
          <cell r="C117" t="str">
            <v>RED DE VENTILACIÓN</v>
          </cell>
          <cell r="G117">
            <v>0</v>
          </cell>
        </row>
        <row r="118">
          <cell r="B118" t="str">
            <v>10.03.01</v>
          </cell>
          <cell r="C118" t="str">
            <v>TUBERIA PVC V D: 2", Incluye accesorios y abrazaderas</v>
          </cell>
          <cell r="D118" t="str">
            <v>ML</v>
          </cell>
          <cell r="E118">
            <v>5.85</v>
          </cell>
          <cell r="F118">
            <v>0</v>
          </cell>
          <cell r="G118">
            <v>0</v>
          </cell>
        </row>
        <row r="119">
          <cell r="B119">
            <v>10.039999999999999</v>
          </cell>
          <cell r="C119" t="str">
            <v>CANLA</v>
          </cell>
          <cell r="G119">
            <v>0</v>
          </cell>
        </row>
        <row r="120">
          <cell r="B120" t="str">
            <v>10.04.01</v>
          </cell>
          <cell r="C120" t="str">
            <v xml:space="preserve">TUBERIA PVC P D: 1" RED 21, Incluye accesorios, excavacion o regata </v>
          </cell>
          <cell r="D120" t="str">
            <v>ML</v>
          </cell>
          <cell r="E120">
            <v>35.200000000000003</v>
          </cell>
          <cell r="F120">
            <v>0</v>
          </cell>
          <cell r="G120">
            <v>0</v>
          </cell>
        </row>
        <row r="121">
          <cell r="B121" t="str">
            <v>10.04.02</v>
          </cell>
          <cell r="C121" t="str">
            <v xml:space="preserve">TUBERIA PVC P D: 1/2" RED 21,Incluye accesorios, excavacion o regata </v>
          </cell>
          <cell r="D121" t="str">
            <v>ML</v>
          </cell>
          <cell r="E121">
            <v>8.3000000000000007</v>
          </cell>
          <cell r="F121">
            <v>0</v>
          </cell>
          <cell r="G121">
            <v>0</v>
          </cell>
        </row>
        <row r="122">
          <cell r="B122" t="str">
            <v>10.04.03</v>
          </cell>
          <cell r="C122" t="str">
            <v xml:space="preserve">TUBERIA PVC P D: 3/4" RED 21,Incluye accesorios, excavacion o regata </v>
          </cell>
          <cell r="D122" t="str">
            <v>ML</v>
          </cell>
          <cell r="E122">
            <v>14.6</v>
          </cell>
          <cell r="F122">
            <v>0</v>
          </cell>
          <cell r="G122">
            <v>0</v>
          </cell>
        </row>
        <row r="123">
          <cell r="B123" t="str">
            <v>10.04.04</v>
          </cell>
          <cell r="C123" t="str">
            <v xml:space="preserve">TUBERIA PVC P D: 1 1/2" RED 21,Incluye accesorios, excavacion o regata </v>
          </cell>
          <cell r="D123" t="str">
            <v>ML</v>
          </cell>
          <cell r="E123">
            <v>22.6</v>
          </cell>
          <cell r="F123">
            <v>0</v>
          </cell>
          <cell r="G123">
            <v>0</v>
          </cell>
        </row>
        <row r="124">
          <cell r="B124" t="str">
            <v>10.04.05</v>
          </cell>
          <cell r="C124" t="str">
            <v xml:space="preserve">REGISTRO Tipo R&amp;W - 3/4'' (de cortina) Ref. 206 o equivalente </v>
          </cell>
          <cell r="D124" t="str">
            <v>UN</v>
          </cell>
          <cell r="E124">
            <v>1</v>
          </cell>
          <cell r="F124">
            <v>0</v>
          </cell>
          <cell r="G124">
            <v>0</v>
          </cell>
        </row>
        <row r="125">
          <cell r="B125" t="str">
            <v>10.04.06</v>
          </cell>
          <cell r="C125" t="str">
            <v>REGISTRO Tipo R&amp;W - 1'' (de cortina) Ref. 206 o Equivalente</v>
          </cell>
          <cell r="D125" t="str">
            <v>UN</v>
          </cell>
          <cell r="E125">
            <v>6</v>
          </cell>
          <cell r="F125">
            <v>0</v>
          </cell>
          <cell r="G125">
            <v>0</v>
          </cell>
        </row>
        <row r="126">
          <cell r="B126" t="str">
            <v>10.04.07</v>
          </cell>
          <cell r="C126" t="str">
            <v>REGISTRO Tipo R&amp;W - 1 1/2''  (de cortina) Ref. 206 o Equivalente</v>
          </cell>
          <cell r="D126" t="str">
            <v>UN</v>
          </cell>
          <cell r="E126">
            <v>4</v>
          </cell>
          <cell r="F126">
            <v>0</v>
          </cell>
          <cell r="G126">
            <v>0</v>
          </cell>
        </row>
        <row r="127">
          <cell r="B127" t="str">
            <v>10.04.08</v>
          </cell>
          <cell r="C127" t="str">
            <v>CHEQUE Tipo R&amp;W Roscado  1 1/2" Ref. 236 o Similar</v>
          </cell>
          <cell r="D127" t="str">
            <v>UN</v>
          </cell>
          <cell r="E127">
            <v>2</v>
          </cell>
          <cell r="F127">
            <v>0</v>
          </cell>
          <cell r="G127">
            <v>0</v>
          </cell>
        </row>
        <row r="128">
          <cell r="B128" t="str">
            <v>10.04.09</v>
          </cell>
          <cell r="C128" t="str">
            <v xml:space="preserve">VALVULA DE FLOTADOR D: 1" DE COBRE </v>
          </cell>
          <cell r="D128" t="str">
            <v>UN</v>
          </cell>
          <cell r="E128">
            <v>2</v>
          </cell>
          <cell r="F128">
            <v>0</v>
          </cell>
          <cell r="G128">
            <v>0</v>
          </cell>
        </row>
        <row r="129">
          <cell r="B129" t="str">
            <v>10.04.10</v>
          </cell>
          <cell r="C129" t="str">
            <v>CAJA EN LADRILLO DE 20x20CM Y TAPA PLASTICA PARA VALVULAS</v>
          </cell>
          <cell r="D129" t="str">
            <v>UN</v>
          </cell>
          <cell r="E129">
            <v>4</v>
          </cell>
          <cell r="F129">
            <v>0</v>
          </cell>
          <cell r="G129">
            <v>0</v>
          </cell>
        </row>
        <row r="130">
          <cell r="B130" t="str">
            <v>10.04.11</v>
          </cell>
          <cell r="C130" t="str">
            <v>PUNTO HIDRAULICO DE 1/2" (incluye todas las tuberías verticales y los accesorios necesarios despues de la valvula de control)</v>
          </cell>
          <cell r="D130" t="str">
            <v>UN</v>
          </cell>
          <cell r="E130">
            <v>28</v>
          </cell>
          <cell r="F130">
            <v>0</v>
          </cell>
          <cell r="G130">
            <v>0</v>
          </cell>
        </row>
        <row r="131">
          <cell r="B131" t="str">
            <v>10.04.12</v>
          </cell>
          <cell r="C131" t="str">
            <v>SUMINISTRO E INSTALACION DE TANQUE PLASTICO ELEVADO 2000 L TIPO COLEMPAQUES REFERENCIA BAJITO O SIMILAR,Incluye accesorios</v>
          </cell>
          <cell r="D131" t="str">
            <v>UN</v>
          </cell>
          <cell r="E131">
            <v>2</v>
          </cell>
          <cell r="F131">
            <v>0</v>
          </cell>
          <cell r="G131">
            <v>0</v>
          </cell>
        </row>
        <row r="132">
          <cell r="B132" t="str">
            <v>11</v>
          </cell>
          <cell r="C132" t="str">
            <v>ENCHAPES</v>
          </cell>
          <cell r="H132">
            <v>0</v>
          </cell>
        </row>
        <row r="133">
          <cell r="B133" t="str">
            <v>11.01</v>
          </cell>
          <cell r="C133" t="str">
            <v>SOBRE MUROS</v>
          </cell>
        </row>
        <row r="134">
          <cell r="B134" t="str">
            <v>11.01.01</v>
          </cell>
          <cell r="C134" t="str">
            <v>Enchape cerámica de 30,3x30,3 cm. Incluye win esquinero en aluminio,pegante y emboquilla</v>
          </cell>
          <cell r="D134" t="str">
            <v>m2</v>
          </cell>
          <cell r="E134">
            <v>197</v>
          </cell>
          <cell r="F134">
            <v>0</v>
          </cell>
          <cell r="G134">
            <v>0</v>
          </cell>
        </row>
        <row r="135">
          <cell r="B135" t="str">
            <v>11.01.02</v>
          </cell>
          <cell r="C135" t="str">
            <v>Enchape cerámica de 30,3x30,3 cm. Incluye win esquinero en aluminio,pegante y emboquilla</v>
          </cell>
          <cell r="D135" t="str">
            <v>M</v>
          </cell>
          <cell r="E135">
            <v>39.400000000000006</v>
          </cell>
          <cell r="F135">
            <v>0</v>
          </cell>
          <cell r="G135">
            <v>0</v>
          </cell>
        </row>
        <row r="136">
          <cell r="B136" t="str">
            <v>11.01.03</v>
          </cell>
          <cell r="C136" t="str">
            <v>Rejillas de piso metálica en aluminio con sosco 3"x2", tipo anticucarachas. Incluye instalación y emboquille</v>
          </cell>
          <cell r="D136" t="str">
            <v>un</v>
          </cell>
          <cell r="E136">
            <v>11</v>
          </cell>
          <cell r="F136">
            <v>0</v>
          </cell>
          <cell r="G136">
            <v>0</v>
          </cell>
        </row>
        <row r="137">
          <cell r="B137" t="str">
            <v>11.02</v>
          </cell>
          <cell r="C137" t="str">
            <v>MESONES  Y OTROS</v>
          </cell>
        </row>
        <row r="138">
          <cell r="B138" t="str">
            <v>11.02.01</v>
          </cell>
          <cell r="C138" t="str">
            <v>Mesón en concreto de 2500  Psi, con refuerzo en acero,machones en mamposteria a la vista, incluye granito pulido e.=1,5 cm medias cañas, faldon y dilataciones en bronce PC09 según diseño.</v>
          </cell>
          <cell r="D138" t="str">
            <v>m</v>
          </cell>
          <cell r="E138">
            <v>7.4</v>
          </cell>
          <cell r="F138">
            <v>0</v>
          </cell>
          <cell r="G138">
            <v>0</v>
          </cell>
        </row>
        <row r="139">
          <cell r="B139" t="str">
            <v>11.02.02</v>
          </cell>
          <cell r="C139" t="str">
            <v>Poceta de aseo 50x50x60cm (a x l x h), incluye bloque, placa de fondo de 5 cm,pañete y enchape en todas las caras con win en aluminio.</v>
          </cell>
          <cell r="D139" t="str">
            <v>un</v>
          </cell>
          <cell r="E139">
            <v>1</v>
          </cell>
          <cell r="F139">
            <v>0</v>
          </cell>
          <cell r="G139">
            <v>0</v>
          </cell>
        </row>
        <row r="140">
          <cell r="B140" t="str">
            <v>11.02.03</v>
          </cell>
          <cell r="C140" t="str">
            <v>Espejos cristal e.=4 mm sin biselar, borde pulido, montados sobre lámina de aglomerado de madera tipo Tablex PZ de PIZANO o equivalente de igual calidad o superior, anclada a la pared con chazos expansivos. Incluye  silicona estructural, cinta doble faz d</v>
          </cell>
          <cell r="D140" t="str">
            <v>m2</v>
          </cell>
          <cell r="E140">
            <v>6</v>
          </cell>
          <cell r="F140">
            <v>0</v>
          </cell>
          <cell r="G140">
            <v>0</v>
          </cell>
        </row>
        <row r="141">
          <cell r="B141">
            <v>12</v>
          </cell>
          <cell r="C141" t="str">
            <v>APARATOS SANITARIOS Y ACCESORIOS</v>
          </cell>
          <cell r="H141">
            <v>0</v>
          </cell>
        </row>
        <row r="142">
          <cell r="B142">
            <v>12.01</v>
          </cell>
          <cell r="C142" t="str">
            <v>APARATOS SANITARIOS</v>
          </cell>
          <cell r="G142">
            <v>0</v>
          </cell>
        </row>
        <row r="143">
          <cell r="B143" t="str">
            <v>12.01.01</v>
          </cell>
          <cell r="C143" t="str">
            <v>Lavamanos cerámico de incrustar, con orificios para grifería, tipo San Lorenzo de CORONA o equivalente de igual calidad o superior. Incluye suministro, montaje, sifón tipo botella y conexión completa. NO incluye grifería</v>
          </cell>
          <cell r="D143" t="str">
            <v>un</v>
          </cell>
          <cell r="E143">
            <v>10</v>
          </cell>
          <cell r="F143">
            <v>0</v>
          </cell>
          <cell r="G143">
            <v>0</v>
          </cell>
        </row>
        <row r="144">
          <cell r="B144" t="str">
            <v>12.01.02</v>
          </cell>
          <cell r="C144" t="str">
            <v>Suministro e instalacion de Lavamanos colgar para discapacitados 56x50,5 cm, con orificios para grifería, tipo Aquajet de CORONA o equivalente de igual calidad o superior. Incluye, sifón tipo botella y conexión completa. NO incluye grifería</v>
          </cell>
          <cell r="D144" t="str">
            <v>un</v>
          </cell>
          <cell r="E144">
            <v>1</v>
          </cell>
          <cell r="F144">
            <v>0</v>
          </cell>
          <cell r="G144">
            <v>0</v>
          </cell>
        </row>
        <row r="145">
          <cell r="B145" t="str">
            <v>12.01.03</v>
          </cell>
          <cell r="C145" t="str">
            <v>Sanitario de tanque, tipo Avanti de CORONA o equivalente de igual calidad o superior. Incluye suministro, mueble plástico redondo color blanco, montaje, contenido completo del tanque, acople y conexión</v>
          </cell>
          <cell r="D145" t="str">
            <v>un</v>
          </cell>
          <cell r="E145">
            <v>8</v>
          </cell>
          <cell r="F145">
            <v>0</v>
          </cell>
          <cell r="G145">
            <v>0</v>
          </cell>
        </row>
        <row r="146">
          <cell r="B146" t="str">
            <v>12.01.04</v>
          </cell>
          <cell r="C146" t="str">
            <v>Sanitario institucional para fluxómetro de conexión superior, mayor altura para uso de discapacitados, tipo Height de CORONA o equivalente de igual calidad o superior. Incluye suministro, mueble plástico alongado color blanco, montaje completo y conexión</v>
          </cell>
          <cell r="D146" t="str">
            <v>un</v>
          </cell>
          <cell r="E146">
            <v>1</v>
          </cell>
          <cell r="F146">
            <v>0</v>
          </cell>
          <cell r="G146">
            <v>0</v>
          </cell>
        </row>
        <row r="147">
          <cell r="B147" t="str">
            <v>12.01.05</v>
          </cell>
          <cell r="C147" t="str">
            <v>Orinal cerámico mediano de colgar, tipo CORONA o equivalente de igual calidad o superior. Incluye suministro, montaje, sifón tipo botella y conexión completa.</v>
          </cell>
          <cell r="D147" t="str">
            <v>un</v>
          </cell>
          <cell r="E147">
            <v>1</v>
          </cell>
          <cell r="F147">
            <v>0</v>
          </cell>
          <cell r="G147">
            <v>0</v>
          </cell>
        </row>
        <row r="148">
          <cell r="B148">
            <v>12.02</v>
          </cell>
          <cell r="C148" t="str">
            <v>GRIFERIAS</v>
          </cell>
          <cell r="G148">
            <v>0</v>
          </cell>
        </row>
        <row r="149">
          <cell r="B149" t="str">
            <v>12.02.01</v>
          </cell>
          <cell r="C149" t="str">
            <v>Grifería mezclador de 8" para lavamanos,tipo push GRIVAL o equivalente de igual calidad o superior. Incluye instalación, acople de conexión</v>
          </cell>
          <cell r="D149" t="str">
            <v>un</v>
          </cell>
          <cell r="E149">
            <v>10</v>
          </cell>
          <cell r="F149">
            <v>0</v>
          </cell>
          <cell r="G149">
            <v>0</v>
          </cell>
        </row>
        <row r="150">
          <cell r="B150" t="str">
            <v>12.02.02</v>
          </cell>
          <cell r="C150" t="str">
            <v>Grifería para lavamanos tipo push para discapacitados, de sobreponer en el lavamanos, cromada metálica, accionamiento mediante palanca, tipo 4-AA-00185106 de A&amp;A DOCOL o equivalente de igual calidad o superior. Incluye instalación, accesorios desde la sal</v>
          </cell>
          <cell r="D150" t="str">
            <v>un</v>
          </cell>
          <cell r="E150">
            <v>1</v>
          </cell>
          <cell r="F150">
            <v>0</v>
          </cell>
          <cell r="G150">
            <v>0</v>
          </cell>
        </row>
        <row r="151">
          <cell r="B151" t="str">
            <v>12.02.03</v>
          </cell>
          <cell r="C151" t="str">
            <v>Grifería válvula de descarga antivandálica alta presión para sanitario de discapacitados, conexión superior, tipo push de empotrar y accionamiento con palanca, tipo 4-AA-01051300 y 4-AA-00184906 y 4-AA-TCDS de A&amp;A DOCOL o equivalente de igual calidad o su</v>
          </cell>
          <cell r="D151" t="str">
            <v>un</v>
          </cell>
          <cell r="E151">
            <v>1</v>
          </cell>
          <cell r="F151">
            <v>0</v>
          </cell>
          <cell r="G151">
            <v>0</v>
          </cell>
        </row>
        <row r="152">
          <cell r="B152" t="str">
            <v>12.02.04</v>
          </cell>
          <cell r="C152" t="str">
            <v>Grifería convencional de llave para orinal, pomo y conexión cromados, diámetro de entrada 1/2", presión de funcionamiento 20-125 psi, tipo Original Tradicional de GRIVAL o equivalente de igual calidad o superior. Incluye instalación, accesorios desde la e</v>
          </cell>
          <cell r="D152" t="str">
            <v>un</v>
          </cell>
          <cell r="E152">
            <v>2</v>
          </cell>
          <cell r="F152">
            <v>0</v>
          </cell>
          <cell r="G152">
            <v>0</v>
          </cell>
        </row>
        <row r="153">
          <cell r="B153" t="str">
            <v>12.02.05</v>
          </cell>
          <cell r="C153" t="str">
            <v>Grifería mezclador 6" y Pomo para ducha, cromada, sin salida para bañera (SSB), tipo Piscis SSB Ref.544200001 de GRIVAL o equivalente de igual calidad o superior. Incluye subconjunto de la grifería completa, instalación, tubería desde la llave (pomo) hast</v>
          </cell>
          <cell r="D153" t="str">
            <v>un</v>
          </cell>
          <cell r="E153">
            <v>2</v>
          </cell>
          <cell r="F153">
            <v>0</v>
          </cell>
          <cell r="G153">
            <v>0</v>
          </cell>
        </row>
        <row r="154">
          <cell r="B154" t="str">
            <v>12.02.06</v>
          </cell>
          <cell r="C154" t="str">
            <v>Grifería llave terminal para manguera tipo pesado, metálica cromada, extremo roscado, tipo GRIVAL o equivalente de igual calidad o superior. Incluye instalación</v>
          </cell>
          <cell r="D154" t="str">
            <v>un</v>
          </cell>
          <cell r="E154">
            <v>2</v>
          </cell>
          <cell r="F154">
            <v>0</v>
          </cell>
          <cell r="G154">
            <v>0</v>
          </cell>
        </row>
        <row r="155">
          <cell r="B155">
            <v>12.03</v>
          </cell>
          <cell r="C155" t="str">
            <v>ACCESORIOS Y OTROS</v>
          </cell>
          <cell r="G155">
            <v>0</v>
          </cell>
        </row>
        <row r="156">
          <cell r="B156" t="str">
            <v>12.03.01</v>
          </cell>
          <cell r="C156" t="str">
            <v>Secador de manos eléctrico de sensor, carcasa metálica, pintura electrostática color blanco, motor sin escobillas, apagado automático, tipo 1-AA-1800 de ACCESORIOS &amp; ACABADOS o equivalente de igual calidad o superior. Incluye suministro e instalación. Inc</v>
          </cell>
          <cell r="D156" t="str">
            <v>un</v>
          </cell>
          <cell r="E156">
            <v>4</v>
          </cell>
          <cell r="F156">
            <v>0</v>
          </cell>
          <cell r="G156">
            <v>0</v>
          </cell>
        </row>
        <row r="157">
          <cell r="B157" t="str">
            <v>12.03.02</v>
          </cell>
          <cell r="C157" t="str">
            <v>Barras de seguridad / pasamanos para discapacitados en acero inoxidable satinado Ø 1,1/4" L.=90 cm / 36", para sobreponer en pared, tornillos escondidos, tipo sencilla, tipo 8-AA-536 de ACCESORIOS &amp; ACABADOS o equivalente de igual calidad o superior. Incl</v>
          </cell>
          <cell r="D157" t="str">
            <v>un</v>
          </cell>
          <cell r="E157">
            <v>1</v>
          </cell>
          <cell r="F157">
            <v>0</v>
          </cell>
          <cell r="G157">
            <v>0</v>
          </cell>
        </row>
        <row r="158">
          <cell r="B158" t="str">
            <v>12.03.03</v>
          </cell>
          <cell r="C158" t="str">
            <v>Barras de seguridad para discapacitados en acero inoxidable satinado Ø 1,1/4", para instalar en sanitario sin tanque, tipo "dos brazos", medidas extremas 61x61x51 cm (l x a x h), tipo 8-AA-508 de ACCESORIOS &amp; ACABADOS o equivalente de igual calidad o supe</v>
          </cell>
          <cell r="D158" t="str">
            <v>un</v>
          </cell>
          <cell r="E158">
            <v>1</v>
          </cell>
          <cell r="F158">
            <v>0</v>
          </cell>
          <cell r="G158">
            <v>0</v>
          </cell>
        </row>
        <row r="159">
          <cell r="B159" t="str">
            <v>12.03.04</v>
          </cell>
          <cell r="C159" t="str">
            <v>Tapa registro acero inoxidable SAE 304 satinado con cerradura, medida externa 19x19cm, medida interna (útil) 15x15cm, profundidad 3,0cm, tipo 9-AA-700 de A&amp;A o equivalente de igual calidad o superior, incluye caja en muro de 20X20cm pañetada y pintada.</v>
          </cell>
          <cell r="D159" t="str">
            <v>un</v>
          </cell>
          <cell r="E159">
            <v>10</v>
          </cell>
          <cell r="F159">
            <v>0</v>
          </cell>
          <cell r="G159">
            <v>0</v>
          </cell>
        </row>
        <row r="160">
          <cell r="B160" t="str">
            <v>13</v>
          </cell>
          <cell r="C160" t="str">
            <v>PINTURA</v>
          </cell>
          <cell r="H160">
            <v>0</v>
          </cell>
        </row>
        <row r="161">
          <cell r="B161" t="str">
            <v>13.01</v>
          </cell>
          <cell r="C161" t="str">
            <v>SOBRE METAL</v>
          </cell>
        </row>
        <row r="162">
          <cell r="B162" t="str">
            <v>13.01.01</v>
          </cell>
          <cell r="C162" t="str">
            <v>Esmalte sintético para intemperiePuertas metálicas, tres (3) capas aplicadas con pistola, incluye preparación de superficie y diluyente,marco, montante, pisavidrios y las dos caras vistas de la hoja</v>
          </cell>
          <cell r="D162" t="str">
            <v>m2</v>
          </cell>
          <cell r="E162">
            <v>9.1999999999999993</v>
          </cell>
          <cell r="F162">
            <v>0</v>
          </cell>
          <cell r="G162">
            <v>0</v>
          </cell>
        </row>
        <row r="163">
          <cell r="B163" t="str">
            <v>13.01.02</v>
          </cell>
          <cell r="C163" t="str">
            <v>Esmalte sintético para intemperie Ventanería metálica, tres (3) capas aplicadas con pistola, incluye preparación de superficie y diluyente,marco, montante, divisiones y pisavidrios</v>
          </cell>
          <cell r="D163" t="str">
            <v>m2</v>
          </cell>
          <cell r="E163">
            <v>9.6199999999999992</v>
          </cell>
          <cell r="F163">
            <v>0</v>
          </cell>
          <cell r="G163">
            <v>0</v>
          </cell>
        </row>
        <row r="164">
          <cell r="B164" t="str">
            <v>13.01.03</v>
          </cell>
          <cell r="C164" t="str">
            <v xml:space="preserve">Pintura de estructura metalica en esmalte tipo I "Marca reconocida", tres manos,incluye armada y desarmada de andamios. </v>
          </cell>
          <cell r="D164" t="str">
            <v>Kg</v>
          </cell>
          <cell r="E164">
            <v>409.52000000000004</v>
          </cell>
          <cell r="F164">
            <v>0</v>
          </cell>
          <cell r="G164">
            <v>0</v>
          </cell>
        </row>
        <row r="165">
          <cell r="B165" t="str">
            <v>13.02</v>
          </cell>
          <cell r="C165" t="str">
            <v>MAMPOSTERIA Y ESTRUCTURA EN CONCRETO</v>
          </cell>
        </row>
        <row r="166">
          <cell r="B166" t="str">
            <v>13.02.01</v>
          </cell>
          <cell r="C166" t="str">
            <v>Estuco acrilico para humedad y Pintura en vinilo acrílico, tipo Koraza doble vida 10 años o similar, incluye filos y dilatacionesy metros lineales</v>
          </cell>
          <cell r="D166" t="str">
            <v>m2</v>
          </cell>
          <cell r="E166">
            <v>107.48</v>
          </cell>
          <cell r="F166">
            <v>0</v>
          </cell>
          <cell r="G166">
            <v>0</v>
          </cell>
        </row>
        <row r="167">
          <cell r="B167">
            <v>14</v>
          </cell>
          <cell r="C167" t="str">
            <v>ASEO Y VARIOS</v>
          </cell>
          <cell r="H167">
            <v>0</v>
          </cell>
        </row>
        <row r="168">
          <cell r="B168" t="str">
            <v>14.01</v>
          </cell>
          <cell r="C168" t="str">
            <v>ASEO Y LIMPIEZA</v>
          </cell>
        </row>
        <row r="169">
          <cell r="B169" t="str">
            <v>14.01.01</v>
          </cell>
          <cell r="C169" t="str">
            <v xml:space="preserve">Aseo general final, incluye retiro de escombros </v>
          </cell>
          <cell r="D169" t="str">
            <v>m2</v>
          </cell>
          <cell r="E169">
            <v>142.785</v>
          </cell>
          <cell r="F169">
            <v>0</v>
          </cell>
          <cell r="G169">
            <v>0</v>
          </cell>
        </row>
        <row r="171">
          <cell r="C171" t="str">
            <v>VALOR COSTOS DIRECTOS</v>
          </cell>
          <cell r="E171">
            <v>0.12640000000000001</v>
          </cell>
          <cell r="H171" t="e">
            <v>#N/A</v>
          </cell>
        </row>
        <row r="172">
          <cell r="C172" t="str">
            <v>VALOR COSTOS DIRECTOS</v>
          </cell>
          <cell r="H172" t="e">
            <v>#N/A</v>
          </cell>
        </row>
        <row r="173">
          <cell r="C173" t="str">
            <v xml:space="preserve">ADMINISTRACION </v>
          </cell>
          <cell r="E173">
            <v>0</v>
          </cell>
          <cell r="H173" t="e">
            <v>#N/A</v>
          </cell>
        </row>
        <row r="174">
          <cell r="C174" t="str">
            <v>IMPREVISTOS</v>
          </cell>
          <cell r="E174">
            <v>0.03</v>
          </cell>
          <cell r="H174" t="e">
            <v>#N/A</v>
          </cell>
        </row>
        <row r="175">
          <cell r="C175" t="str">
            <v>UTILIDAD</v>
          </cell>
          <cell r="E175">
            <v>0.04</v>
          </cell>
          <cell r="H175" t="e">
            <v>#N/A</v>
          </cell>
        </row>
        <row r="177">
          <cell r="C177" t="str">
            <v>VALOR IVA 16% SOBRE UTILIDAD</v>
          </cell>
          <cell r="E177">
            <v>0.16</v>
          </cell>
          <cell r="H177" t="e">
            <v>#N/A</v>
          </cell>
        </row>
        <row r="179">
          <cell r="C179" t="str">
            <v xml:space="preserve">IMPUESTO DE  CONTRIBUCION ESPECIAL </v>
          </cell>
          <cell r="E179">
            <v>0.05</v>
          </cell>
          <cell r="H179" t="e">
            <v>#N/A</v>
          </cell>
        </row>
        <row r="181">
          <cell r="C181" t="str">
            <v>VALOR  TOTAL OBRA (A)</v>
          </cell>
          <cell r="H181" t="e">
            <v>#N/A</v>
          </cell>
        </row>
        <row r="183">
          <cell r="E183" t="str">
            <v>CONVECIONES</v>
          </cell>
        </row>
        <row r="184">
          <cell r="B184" t="str">
            <v>DURACION DE LA OBRA:</v>
          </cell>
          <cell r="E184" t="str">
            <v xml:space="preserve">Unidad de Medida </v>
          </cell>
          <cell r="F184" t="str">
            <v>Descripción</v>
          </cell>
          <cell r="G184" t="str">
            <v xml:space="preserve">Unidad de Medida </v>
          </cell>
          <cell r="H184" t="str">
            <v>Descripción</v>
          </cell>
        </row>
        <row r="185">
          <cell r="C185" t="str">
            <v>1,50</v>
          </cell>
          <cell r="D185" t="str">
            <v>MES</v>
          </cell>
          <cell r="E185" t="str">
            <v>M³</v>
          </cell>
          <cell r="F185" t="str">
            <v xml:space="preserve">Metro Cubico </v>
          </cell>
          <cell r="G185" t="str">
            <v>Kg</v>
          </cell>
          <cell r="H185" t="str">
            <v xml:space="preserve">Kilogramo </v>
          </cell>
        </row>
        <row r="186">
          <cell r="B186" t="str">
            <v xml:space="preserve">COSTO METRO CUADRADO </v>
          </cell>
          <cell r="E186" t="str">
            <v>M²</v>
          </cell>
          <cell r="F186" t="str">
            <v xml:space="preserve">Metro Cuadrado </v>
          </cell>
          <cell r="G186" t="str">
            <v>Un</v>
          </cell>
          <cell r="H186" t="str">
            <v>Unidad</v>
          </cell>
        </row>
        <row r="187">
          <cell r="C187" t="e">
            <v>#N/A</v>
          </cell>
          <cell r="E187" t="str">
            <v>M</v>
          </cell>
          <cell r="F187" t="str">
            <v xml:space="preserve">Metro lineal </v>
          </cell>
          <cell r="G187" t="str">
            <v>Gl</v>
          </cell>
          <cell r="H187" t="str">
            <v xml:space="preserve">Global </v>
          </cell>
        </row>
        <row r="188">
          <cell r="B188" t="str">
            <v>Para constancia de lo anterior, se firma la presente acta bajo la responsabilidad expresa de los que intervienen en ella, de  conformidad  con las funciones  desempeñadas por cada uno de los mismos,  de acuerdo con el manual de interventoría, en _________</v>
          </cell>
        </row>
        <row r="191">
          <cell r="C191" t="str">
            <v>Firma:</v>
          </cell>
        </row>
        <row r="192">
          <cell r="C192" t="str">
            <v xml:space="preserve">Nombre: </v>
          </cell>
        </row>
        <row r="193">
          <cell r="C193" t="str">
            <v>REPRESENTATE LEGAL Ó DIRECTOR DE CONSULTORIA</v>
          </cell>
        </row>
        <row r="194">
          <cell r="B194" t="str">
            <v>C. OBSERVACIONES INTERVENTORIA (Campo de obligatorio diligenciamiento)</v>
          </cell>
        </row>
        <row r="200">
          <cell r="C200" t="str">
            <v>Firma:</v>
          </cell>
        </row>
        <row r="201">
          <cell r="C201" t="str">
            <v xml:space="preserve">Nombre: </v>
          </cell>
          <cell r="H201" t="str">
            <v>Original  - DPS</v>
          </cell>
        </row>
        <row r="202">
          <cell r="C202" t="str">
            <v>REPRESENTANTE LEGAL Ó DIRECTOR DE INTERVENTORÍA</v>
          </cell>
          <cell r="H202" t="str">
            <v>Copias: Contratista, Interventor</v>
          </cell>
        </row>
      </sheetData>
      <sheetData sheetId="4" refreshError="1"/>
      <sheetData sheetId="5" refreshError="1"/>
      <sheetData sheetId="6" refreshError="1"/>
      <sheetData sheetId="7" refreshError="1">
        <row r="6">
          <cell r="A6" t="str">
            <v>A. DATOS GENERALES</v>
          </cell>
        </row>
        <row r="7">
          <cell r="A7" t="str">
            <v>CONTRATO No:</v>
          </cell>
          <cell r="D7">
            <v>2121819</v>
          </cell>
          <cell r="F7" t="str">
            <v>DE</v>
          </cell>
          <cell r="G7">
            <v>2012</v>
          </cell>
          <cell r="I7" t="str">
            <v>FECHA INICIO</v>
          </cell>
          <cell r="K7" t="str">
            <v>17 de Agosto</v>
          </cell>
          <cell r="O7" t="str">
            <v>FECHA TERMINACIÓN</v>
          </cell>
        </row>
        <row r="8">
          <cell r="A8" t="str">
            <v>B. DATOS ESPECIFICOS</v>
          </cell>
        </row>
        <row r="9">
          <cell r="A9" t="str">
            <v>Item</v>
          </cell>
          <cell r="C9" t="str">
            <v>Descripción</v>
          </cell>
          <cell r="Q9" t="str">
            <v>Unidad</v>
          </cell>
          <cell r="S9" t="str">
            <v>Cantidad</v>
          </cell>
        </row>
        <row r="10">
          <cell r="A10" t="str">
            <v>06.01.01</v>
          </cell>
          <cell r="C10" t="str">
            <v>Salida para roseta en tubo conduit EMT de 3/4" y conductores de cobre 2N12AWG THHN. Incluye bombilla de bajo consumo, roseta de porcelana, curvas, terminales, uniones, soportes, cajas y accesorios para completar la salida.</v>
          </cell>
          <cell r="Q10" t="str">
            <v>UN</v>
          </cell>
          <cell r="S10">
            <v>4</v>
          </cell>
          <cell r="V10">
            <v>0</v>
          </cell>
        </row>
        <row r="12">
          <cell r="A12" t="str">
            <v>1.  Equipo</v>
          </cell>
        </row>
        <row r="13">
          <cell r="A13" t="str">
            <v>Descripción</v>
          </cell>
          <cell r="G13" t="str">
            <v>Marca</v>
          </cell>
          <cell r="J13" t="str">
            <v>Tipo</v>
          </cell>
          <cell r="N13" t="str">
            <v>Tarifa/Hora</v>
          </cell>
          <cell r="Q13" t="str">
            <v>Rendimiento</v>
          </cell>
          <cell r="S13" t="str">
            <v>Vr. Unitario</v>
          </cell>
        </row>
        <row r="14">
          <cell r="A14" t="str">
            <v>Herramienta menor (% de mano de obra)</v>
          </cell>
        </row>
        <row r="15">
          <cell r="S15">
            <v>0</v>
          </cell>
        </row>
        <row r="16">
          <cell r="S16">
            <v>0</v>
          </cell>
        </row>
        <row r="17">
          <cell r="S17">
            <v>0</v>
          </cell>
        </row>
        <row r="18">
          <cell r="A18" t="str">
            <v>SUBTOTAL</v>
          </cell>
          <cell r="S18">
            <v>0</v>
          </cell>
        </row>
        <row r="20">
          <cell r="A20" t="str">
            <v>2.  Materiales</v>
          </cell>
        </row>
        <row r="21">
          <cell r="A21" t="str">
            <v>Descripción</v>
          </cell>
          <cell r="L21" t="str">
            <v>Unidad</v>
          </cell>
          <cell r="N21" t="str">
            <v>Cantidad</v>
          </cell>
          <cell r="P21" t="str">
            <v>Precio Unit.</v>
          </cell>
          <cell r="S21" t="str">
            <v>Vr Unitario</v>
          </cell>
        </row>
        <row r="22">
          <cell r="A22" t="str">
            <v>Alambre de cobre No 12</v>
          </cell>
          <cell r="L22" t="str">
            <v>Ml</v>
          </cell>
          <cell r="N22">
            <v>13</v>
          </cell>
          <cell r="S22">
            <v>0</v>
          </cell>
        </row>
        <row r="23">
          <cell r="A23" t="str">
            <v>Tubo conduit EMT 3/4"</v>
          </cell>
          <cell r="L23" t="str">
            <v>Ml</v>
          </cell>
          <cell r="N23">
            <v>6</v>
          </cell>
          <cell r="S23">
            <v>0</v>
          </cell>
        </row>
        <row r="24">
          <cell r="A24" t="str">
            <v>Boquilla terminal EMT de 3/4"</v>
          </cell>
          <cell r="L24" t="str">
            <v xml:space="preserve">Un </v>
          </cell>
          <cell r="N24">
            <v>2</v>
          </cell>
          <cell r="S24">
            <v>0</v>
          </cell>
        </row>
        <row r="25">
          <cell r="A25" t="str">
            <v>Unión EMT 3/4"</v>
          </cell>
          <cell r="L25" t="str">
            <v>Un</v>
          </cell>
          <cell r="N25">
            <v>2</v>
          </cell>
          <cell r="S25">
            <v>0</v>
          </cell>
        </row>
        <row r="26">
          <cell r="A26" t="str">
            <v>Caja octagonal</v>
          </cell>
          <cell r="L26" t="str">
            <v>Un</v>
          </cell>
          <cell r="N26">
            <v>1</v>
          </cell>
          <cell r="S26">
            <v>0</v>
          </cell>
        </row>
        <row r="27">
          <cell r="A27" t="str">
            <v>Caja 5800</v>
          </cell>
          <cell r="L27" t="str">
            <v>Un</v>
          </cell>
          <cell r="N27">
            <v>0.12</v>
          </cell>
          <cell r="S27">
            <v>0</v>
          </cell>
        </row>
        <row r="28">
          <cell r="A28" t="str">
            <v>Interruptor sencillo</v>
          </cell>
          <cell r="L28" t="str">
            <v>Un</v>
          </cell>
          <cell r="N28">
            <v>0.5</v>
          </cell>
          <cell r="S28">
            <v>0</v>
          </cell>
        </row>
        <row r="29">
          <cell r="A29" t="str">
            <v>Roseta y bombillo de bajo consumo</v>
          </cell>
          <cell r="L29" t="str">
            <v>Un</v>
          </cell>
          <cell r="N29">
            <v>1</v>
          </cell>
          <cell r="S29">
            <v>0</v>
          </cell>
        </row>
        <row r="30">
          <cell r="A30" t="str">
            <v>Aislador de rosca para empalme</v>
          </cell>
          <cell r="L30" t="str">
            <v>Un</v>
          </cell>
          <cell r="N30">
            <v>3</v>
          </cell>
          <cell r="S30">
            <v>0</v>
          </cell>
        </row>
        <row r="31">
          <cell r="A31" t="str">
            <v>Abrazadera de 3/4"</v>
          </cell>
          <cell r="L31" t="str">
            <v>Un</v>
          </cell>
          <cell r="N31">
            <v>3</v>
          </cell>
          <cell r="S31">
            <v>0</v>
          </cell>
        </row>
        <row r="32">
          <cell r="A32" t="str">
            <v>Perno de tiro</v>
          </cell>
          <cell r="L32" t="str">
            <v>Un</v>
          </cell>
          <cell r="N32">
            <v>3</v>
          </cell>
          <cell r="S32">
            <v>0</v>
          </cell>
        </row>
        <row r="33">
          <cell r="A33" t="str">
            <v>Pólvora para perno</v>
          </cell>
          <cell r="L33" t="str">
            <v>Un</v>
          </cell>
          <cell r="N33">
            <v>3</v>
          </cell>
          <cell r="S33">
            <v>0</v>
          </cell>
        </row>
        <row r="34">
          <cell r="A34" t="str">
            <v>Desperdicio</v>
          </cell>
          <cell r="L34" t="str">
            <v>%</v>
          </cell>
          <cell r="N34">
            <v>0.03</v>
          </cell>
          <cell r="S34">
            <v>0</v>
          </cell>
        </row>
        <row r="35">
          <cell r="A35" t="str">
            <v>SUBTOTAL</v>
          </cell>
          <cell r="S35">
            <v>0</v>
          </cell>
        </row>
        <row r="37">
          <cell r="A37" t="str">
            <v>3. Transportes</v>
          </cell>
        </row>
        <row r="38">
          <cell r="A38" t="str">
            <v>Material</v>
          </cell>
          <cell r="J38" t="str">
            <v>Vol. o Peso</v>
          </cell>
          <cell r="L38" t="str">
            <v>Distancia</v>
          </cell>
          <cell r="N38" t="str">
            <v>m2 o Ton/Km</v>
          </cell>
          <cell r="Q38" t="str">
            <v>Tarifa</v>
          </cell>
          <cell r="S38" t="str">
            <v>Vr. Unitario</v>
          </cell>
        </row>
        <row r="42">
          <cell r="A42" t="str">
            <v>SUBTOTAL</v>
          </cell>
        </row>
        <row r="44">
          <cell r="A44" t="str">
            <v>4. Mano de Obra</v>
          </cell>
        </row>
        <row r="45">
          <cell r="A45" t="str">
            <v>Trabajador</v>
          </cell>
          <cell r="I45" t="str">
            <v>Jornal</v>
          </cell>
          <cell r="K45" t="str">
            <v>Prestac.</v>
          </cell>
          <cell r="M45" t="str">
            <v>Jornal Total</v>
          </cell>
          <cell r="P45" t="str">
            <v>Rendimiento</v>
          </cell>
          <cell r="S45" t="str">
            <v>Vr. Unitario</v>
          </cell>
        </row>
        <row r="46">
          <cell r="A46" t="str">
            <v>Electricista II</v>
          </cell>
          <cell r="K46">
            <v>0.57999999999999996</v>
          </cell>
          <cell r="M46">
            <v>0</v>
          </cell>
          <cell r="S46">
            <v>0</v>
          </cell>
        </row>
        <row r="47">
          <cell r="A47" t="str">
            <v>Ayudante</v>
          </cell>
          <cell r="K47">
            <v>0.57999999999999996</v>
          </cell>
          <cell r="M47">
            <v>0</v>
          </cell>
          <cell r="S47">
            <v>0</v>
          </cell>
        </row>
        <row r="48">
          <cell r="S48">
            <v>0</v>
          </cell>
        </row>
        <row r="49">
          <cell r="A49" t="str">
            <v>SUBTOTAL</v>
          </cell>
          <cell r="S49">
            <v>0</v>
          </cell>
        </row>
        <row r="50">
          <cell r="A50" t="str">
            <v>TOTAL COSTO DIRECTO</v>
          </cell>
          <cell r="S50">
            <v>0</v>
          </cell>
        </row>
        <row r="51">
          <cell r="A51" t="str">
            <v>AIU CONTRACTUAL</v>
          </cell>
          <cell r="D51">
            <v>0</v>
          </cell>
          <cell r="R51" t="str">
            <v>TOTAL COSTO INDIRECTO</v>
          </cell>
          <cell r="S51">
            <v>0</v>
          </cell>
        </row>
        <row r="52">
          <cell r="A52" t="str">
            <v xml:space="preserve">VALOR TOTAL ACTIVIDAD </v>
          </cell>
          <cell r="S52">
            <v>0</v>
          </cell>
        </row>
        <row r="53">
          <cell r="A53" t="str">
            <v xml:space="preserve">VALOR RECURSOS NECESARIOS PARA LA EJECUCIÓN DE LA ACTIVIDAD </v>
          </cell>
          <cell r="S53">
            <v>0</v>
          </cell>
        </row>
        <row r="54">
          <cell r="A54"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D57" t="str">
            <v>Firma:</v>
          </cell>
        </row>
        <row r="58">
          <cell r="D58" t="str">
            <v xml:space="preserve">Nombre: </v>
          </cell>
        </row>
        <row r="59">
          <cell r="D59" t="str">
            <v>REPRESENTATE LEGAL Ó DIRECTOR DE CONSULTORIA</v>
          </cell>
        </row>
        <row r="61">
          <cell r="A61" t="str">
            <v>C. OBSERVACIONES INTERVENTORIA (Campo de obligatorio diligenciamiento)</v>
          </cell>
        </row>
        <row r="66">
          <cell r="D66" t="str">
            <v>Firma:</v>
          </cell>
        </row>
        <row r="67">
          <cell r="D67" t="str">
            <v xml:space="preserve">Nombre: </v>
          </cell>
          <cell r="U67" t="str">
            <v>Original  - DPS</v>
          </cell>
        </row>
        <row r="68">
          <cell r="D68" t="str">
            <v>REPRESENTANTE LEGAL Ó DIRECTOR DE INTERVENTORÍA</v>
          </cell>
          <cell r="U68" t="str">
            <v>Copias: Contratista, Interventor</v>
          </cell>
        </row>
        <row r="69">
          <cell r="A69" t="str">
            <v>B. DATOS ESPECIFICOS</v>
          </cell>
        </row>
        <row r="70">
          <cell r="A70" t="str">
            <v>Item</v>
          </cell>
          <cell r="C70" t="str">
            <v>Descripción</v>
          </cell>
          <cell r="Q70" t="str">
            <v>Unidad</v>
          </cell>
          <cell r="S70" t="str">
            <v>Cantidad</v>
          </cell>
        </row>
        <row r="71">
          <cell r="A71" t="str">
            <v>06.01.02</v>
          </cell>
          <cell r="C71" t="str">
            <v>Salida para aplique en tubo conduit EMT de 3/4" y conductores de cobre 2N12AWG THHN. Incluye bombilla de bajo consumo, roseta de porcelana, curvas, terminales, uniones, soportes, cajas y accesorios para completar la salida.</v>
          </cell>
          <cell r="Q71" t="str">
            <v>UN</v>
          </cell>
          <cell r="S71">
            <v>11</v>
          </cell>
          <cell r="V71">
            <v>0</v>
          </cell>
        </row>
        <row r="73">
          <cell r="A73" t="str">
            <v>1.  Equipo</v>
          </cell>
        </row>
        <row r="74">
          <cell r="A74" t="str">
            <v>Descripción</v>
          </cell>
          <cell r="G74" t="str">
            <v>Marca</v>
          </cell>
          <cell r="J74" t="str">
            <v>Tipo</v>
          </cell>
          <cell r="N74" t="str">
            <v>Tarifa/Hora</v>
          </cell>
          <cell r="Q74" t="str">
            <v>Rendimiento</v>
          </cell>
          <cell r="S74" t="str">
            <v>Vr. Unitario</v>
          </cell>
        </row>
        <row r="75">
          <cell r="A75" t="str">
            <v>Herramienta menor (% de mano de obra)</v>
          </cell>
        </row>
        <row r="76">
          <cell r="S76">
            <v>0</v>
          </cell>
        </row>
        <row r="77">
          <cell r="S77">
            <v>0</v>
          </cell>
        </row>
        <row r="78">
          <cell r="S78">
            <v>0</v>
          </cell>
        </row>
        <row r="79">
          <cell r="A79" t="str">
            <v>SUBTOTAL</v>
          </cell>
          <cell r="S79">
            <v>0</v>
          </cell>
        </row>
        <row r="81">
          <cell r="A81" t="str">
            <v>2.  Materiales</v>
          </cell>
        </row>
        <row r="82">
          <cell r="A82" t="str">
            <v>Descripción</v>
          </cell>
          <cell r="L82" t="str">
            <v>Unidad</v>
          </cell>
          <cell r="N82" t="str">
            <v>Cantidad</v>
          </cell>
          <cell r="P82" t="str">
            <v>Precio Unit.</v>
          </cell>
          <cell r="S82" t="str">
            <v>Vr Unitario</v>
          </cell>
        </row>
        <row r="83">
          <cell r="A83" t="str">
            <v>Alambre de cobre No 12</v>
          </cell>
          <cell r="L83" t="str">
            <v>Ml</v>
          </cell>
          <cell r="N83">
            <v>13</v>
          </cell>
          <cell r="S83">
            <v>0</v>
          </cell>
        </row>
        <row r="84">
          <cell r="A84" t="str">
            <v>Tubo conduit EMT 3/4"</v>
          </cell>
          <cell r="L84" t="str">
            <v>Ml</v>
          </cell>
          <cell r="N84">
            <v>6</v>
          </cell>
          <cell r="S84">
            <v>0</v>
          </cell>
        </row>
        <row r="85">
          <cell r="A85" t="str">
            <v>Boquilla terminal EMT de 3/4"</v>
          </cell>
          <cell r="L85" t="str">
            <v xml:space="preserve">Un </v>
          </cell>
          <cell r="N85">
            <v>2</v>
          </cell>
          <cell r="S85">
            <v>0</v>
          </cell>
        </row>
        <row r="86">
          <cell r="A86" t="str">
            <v>Unión EMT 3/4"</v>
          </cell>
          <cell r="L86" t="str">
            <v>Un</v>
          </cell>
          <cell r="N86">
            <v>2</v>
          </cell>
          <cell r="S86">
            <v>0</v>
          </cell>
        </row>
        <row r="87">
          <cell r="A87" t="str">
            <v>Caja octagonal</v>
          </cell>
          <cell r="L87" t="str">
            <v>Un</v>
          </cell>
          <cell r="N87">
            <v>1</v>
          </cell>
          <cell r="S87">
            <v>0</v>
          </cell>
        </row>
        <row r="88">
          <cell r="A88" t="str">
            <v>Caja 5800</v>
          </cell>
          <cell r="L88" t="str">
            <v>Un</v>
          </cell>
          <cell r="N88">
            <v>0.12</v>
          </cell>
          <cell r="S88">
            <v>0</v>
          </cell>
        </row>
        <row r="89">
          <cell r="A89" t="str">
            <v>Interruptor sencillo</v>
          </cell>
          <cell r="L89" t="str">
            <v>Un</v>
          </cell>
          <cell r="N89">
            <v>0.5</v>
          </cell>
          <cell r="S89">
            <v>0</v>
          </cell>
        </row>
        <row r="90">
          <cell r="A90" t="str">
            <v>Cinta aislante</v>
          </cell>
          <cell r="L90" t="str">
            <v>Un</v>
          </cell>
          <cell r="N90">
            <v>0.05</v>
          </cell>
          <cell r="S90">
            <v>0</v>
          </cell>
        </row>
        <row r="91">
          <cell r="A91" t="str">
            <v>Aislador de rosca para empalme</v>
          </cell>
          <cell r="L91" t="str">
            <v>Un</v>
          </cell>
          <cell r="N91">
            <v>3</v>
          </cell>
          <cell r="S91">
            <v>0</v>
          </cell>
        </row>
        <row r="92">
          <cell r="A92" t="str">
            <v>Abrazadera de 3/4"</v>
          </cell>
          <cell r="L92" t="str">
            <v>Un</v>
          </cell>
          <cell r="N92">
            <v>3</v>
          </cell>
          <cell r="S92">
            <v>0</v>
          </cell>
        </row>
        <row r="93">
          <cell r="A93" t="str">
            <v>Perno de tiro</v>
          </cell>
          <cell r="L93" t="str">
            <v>Un</v>
          </cell>
          <cell r="N93">
            <v>3</v>
          </cell>
          <cell r="S93">
            <v>0</v>
          </cell>
        </row>
        <row r="94">
          <cell r="A94" t="str">
            <v>Pólvora para perno</v>
          </cell>
          <cell r="L94" t="str">
            <v>Un</v>
          </cell>
          <cell r="N94">
            <v>3</v>
          </cell>
          <cell r="S94">
            <v>0</v>
          </cell>
        </row>
        <row r="95">
          <cell r="A95" t="str">
            <v>Desperdicio</v>
          </cell>
          <cell r="L95" t="str">
            <v>%</v>
          </cell>
          <cell r="N95">
            <v>0.03</v>
          </cell>
          <cell r="S95">
            <v>0</v>
          </cell>
        </row>
        <row r="96">
          <cell r="A96" t="str">
            <v>SUBTOTAL</v>
          </cell>
          <cell r="S96">
            <v>0</v>
          </cell>
        </row>
        <row r="98">
          <cell r="A98" t="str">
            <v>3. Transportes</v>
          </cell>
        </row>
        <row r="99">
          <cell r="A99" t="str">
            <v>Material</v>
          </cell>
          <cell r="J99" t="str">
            <v>Vol. o Peso</v>
          </cell>
          <cell r="L99" t="str">
            <v>Distancia</v>
          </cell>
          <cell r="N99" t="str">
            <v>m2 o Ton/Km</v>
          </cell>
          <cell r="Q99" t="str">
            <v>Tarifa</v>
          </cell>
          <cell r="S99" t="str">
            <v>Vr. Unitario</v>
          </cell>
        </row>
        <row r="103">
          <cell r="A103" t="str">
            <v>SUBTOTAL</v>
          </cell>
        </row>
        <row r="105">
          <cell r="A105" t="str">
            <v>4. Mano de Obra</v>
          </cell>
        </row>
        <row r="106">
          <cell r="A106" t="str">
            <v>Trabajador</v>
          </cell>
          <cell r="I106" t="str">
            <v>Jornal</v>
          </cell>
          <cell r="K106" t="str">
            <v>Prestac.</v>
          </cell>
          <cell r="M106" t="str">
            <v>Jornal Total</v>
          </cell>
          <cell r="P106" t="str">
            <v>Rendimiento</v>
          </cell>
          <cell r="S106" t="str">
            <v>Vr. Unitario</v>
          </cell>
        </row>
        <row r="107">
          <cell r="A107" t="str">
            <v>Electricista II</v>
          </cell>
          <cell r="K107">
            <v>0.57999999999999996</v>
          </cell>
          <cell r="M107">
            <v>0</v>
          </cell>
          <cell r="S107">
            <v>0</v>
          </cell>
        </row>
        <row r="108">
          <cell r="A108" t="str">
            <v>Ayudante</v>
          </cell>
          <cell r="K108">
            <v>0.57999999999999996</v>
          </cell>
          <cell r="M108">
            <v>0</v>
          </cell>
          <cell r="S108">
            <v>0</v>
          </cell>
        </row>
        <row r="109">
          <cell r="S109">
            <v>0</v>
          </cell>
        </row>
        <row r="110">
          <cell r="A110" t="str">
            <v>SUBTOTAL</v>
          </cell>
          <cell r="S110">
            <v>0</v>
          </cell>
        </row>
        <row r="111">
          <cell r="A111" t="str">
            <v>TOTAL COSTO DIRECTO</v>
          </cell>
          <cell r="S111">
            <v>0</v>
          </cell>
        </row>
        <row r="112">
          <cell r="A112" t="str">
            <v>AIU CONTRACTUAL</v>
          </cell>
          <cell r="D112">
            <v>0</v>
          </cell>
          <cell r="R112" t="str">
            <v>TOTAL COSTO INDIRECTO</v>
          </cell>
          <cell r="S112">
            <v>0</v>
          </cell>
        </row>
        <row r="113">
          <cell r="A113" t="str">
            <v xml:space="preserve">VALOR TOTAL ACTIVIDAD </v>
          </cell>
          <cell r="S113">
            <v>0</v>
          </cell>
        </row>
        <row r="114">
          <cell r="A114" t="str">
            <v xml:space="preserve">VALOR RECURSOS NECESARIOS PARA LA EJECUCIÓN DE LA ACTIVIDAD </v>
          </cell>
          <cell r="S114">
            <v>0</v>
          </cell>
        </row>
        <row r="116">
          <cell r="A116" t="str">
            <v>Para constancia de lo anterior, se firma la presente acta bajo la responsabilidad expresa de los que intervienen en ella, de  conformidad  con las funciones  desempeñadas por cada uno de los mismos,  de acuerdo con el manual de interventoría, en _________</v>
          </cell>
        </row>
        <row r="119">
          <cell r="D119" t="str">
            <v>Firma:</v>
          </cell>
        </row>
        <row r="120">
          <cell r="D120" t="str">
            <v xml:space="preserve">Nombre: </v>
          </cell>
        </row>
        <row r="121">
          <cell r="D121" t="str">
            <v>REPRESENTATE LEGAL Ó DIRECTOR DE CONSULTORIA</v>
          </cell>
        </row>
        <row r="123">
          <cell r="A123" t="str">
            <v>C. OBSERVACIONES INTERVENTORIA (Campo de obligatorio diligenciamiento)</v>
          </cell>
        </row>
        <row r="130">
          <cell r="D130" t="str">
            <v>Firma:</v>
          </cell>
        </row>
        <row r="131">
          <cell r="D131" t="str">
            <v xml:space="preserve">Nombre: </v>
          </cell>
          <cell r="U131" t="str">
            <v>Original  - DPS</v>
          </cell>
        </row>
        <row r="132">
          <cell r="D132" t="str">
            <v>REPRESENTANTE LEGAL Ó DIRECTOR DE INTERVENTORÍA</v>
          </cell>
          <cell r="U132" t="str">
            <v>Copias: Contratista, Interventor</v>
          </cell>
        </row>
        <row r="133">
          <cell r="A133" t="str">
            <v>B. DATOS ESPECIFICOS</v>
          </cell>
        </row>
        <row r="134">
          <cell r="A134" t="str">
            <v>Item</v>
          </cell>
          <cell r="C134" t="str">
            <v>Descripción</v>
          </cell>
          <cell r="Q134" t="str">
            <v>Unidad</v>
          </cell>
          <cell r="S134" t="str">
            <v>Cantidad</v>
          </cell>
        </row>
        <row r="135">
          <cell r="A135" t="str">
            <v>06.01.03</v>
          </cell>
          <cell r="C135" t="str">
            <v>Salida para toma monofásica doble con polo a tierra para red normal, en tubo conduit EMT de 3/4" y conductores de cobre 2N12AWG THHN. Incluye toma, curvas, terminales, uniones, soportes, cajas y accesorios para completar la salida.</v>
          </cell>
          <cell r="Q135" t="str">
            <v>UN</v>
          </cell>
          <cell r="S135">
            <v>3</v>
          </cell>
          <cell r="V135">
            <v>0</v>
          </cell>
        </row>
        <row r="137">
          <cell r="A137" t="str">
            <v>1.  Equipo</v>
          </cell>
        </row>
        <row r="138">
          <cell r="A138" t="str">
            <v>Descripción</v>
          </cell>
          <cell r="G138" t="str">
            <v>Marca</v>
          </cell>
          <cell r="J138" t="str">
            <v>Tipo</v>
          </cell>
          <cell r="N138" t="str">
            <v>Tarifa/Hora</v>
          </cell>
          <cell r="Q138" t="str">
            <v>Rendimiento</v>
          </cell>
          <cell r="S138" t="str">
            <v>Vr. Unitario</v>
          </cell>
        </row>
        <row r="139">
          <cell r="A139" t="str">
            <v>Herramienta menor (% de mano de obra)</v>
          </cell>
        </row>
        <row r="140">
          <cell r="S140">
            <v>0</v>
          </cell>
        </row>
        <row r="141">
          <cell r="S141">
            <v>0</v>
          </cell>
        </row>
        <row r="142">
          <cell r="S142">
            <v>0</v>
          </cell>
        </row>
        <row r="143">
          <cell r="A143" t="str">
            <v>SUBTOTAL</v>
          </cell>
          <cell r="S143">
            <v>0</v>
          </cell>
        </row>
        <row r="145">
          <cell r="A145" t="str">
            <v>2.  Materiales</v>
          </cell>
        </row>
        <row r="146">
          <cell r="A146" t="str">
            <v>Descripción</v>
          </cell>
          <cell r="L146" t="str">
            <v>Unidad</v>
          </cell>
          <cell r="N146" t="str">
            <v>Cantidad</v>
          </cell>
          <cell r="P146" t="str">
            <v>Precio Unit.</v>
          </cell>
          <cell r="S146" t="str">
            <v>Vr Unitario</v>
          </cell>
        </row>
        <row r="147">
          <cell r="A147" t="str">
            <v>Alambre de cobre No 12</v>
          </cell>
          <cell r="L147" t="str">
            <v>Ml</v>
          </cell>
          <cell r="N147">
            <v>13</v>
          </cell>
          <cell r="S147">
            <v>0</v>
          </cell>
        </row>
        <row r="148">
          <cell r="A148" t="str">
            <v>Tubo conduit EMT 3/4"</v>
          </cell>
          <cell r="L148" t="str">
            <v>Ml</v>
          </cell>
          <cell r="N148">
            <v>6</v>
          </cell>
          <cell r="S148">
            <v>0</v>
          </cell>
        </row>
        <row r="149">
          <cell r="A149" t="str">
            <v>Boquilla terminal EMT de 3/4"</v>
          </cell>
          <cell r="L149" t="str">
            <v xml:space="preserve">Un </v>
          </cell>
          <cell r="N149">
            <v>2</v>
          </cell>
          <cell r="S149">
            <v>0</v>
          </cell>
        </row>
        <row r="150">
          <cell r="A150" t="str">
            <v>Unión EMT 3/4"</v>
          </cell>
          <cell r="L150" t="str">
            <v xml:space="preserve">Un </v>
          </cell>
          <cell r="N150">
            <v>2</v>
          </cell>
          <cell r="S150">
            <v>0</v>
          </cell>
        </row>
        <row r="151">
          <cell r="A151" t="str">
            <v>Caja 5800</v>
          </cell>
          <cell r="L151" t="str">
            <v xml:space="preserve">Un </v>
          </cell>
          <cell r="N151">
            <v>1</v>
          </cell>
          <cell r="S151">
            <v>0</v>
          </cell>
        </row>
        <row r="152">
          <cell r="A152" t="str">
            <v>Toma monofásica doble con polo</v>
          </cell>
          <cell r="L152" t="str">
            <v>Un</v>
          </cell>
          <cell r="N152">
            <v>1</v>
          </cell>
          <cell r="S152">
            <v>0</v>
          </cell>
        </row>
        <row r="153">
          <cell r="A153" t="str">
            <v>Cinta aislante</v>
          </cell>
          <cell r="L153" t="str">
            <v>Un</v>
          </cell>
          <cell r="N153">
            <v>0.05</v>
          </cell>
          <cell r="S153">
            <v>0</v>
          </cell>
        </row>
        <row r="154">
          <cell r="A154" t="str">
            <v>Aislador de rosca para empalme</v>
          </cell>
          <cell r="L154" t="str">
            <v xml:space="preserve">Un </v>
          </cell>
          <cell r="N154">
            <v>3</v>
          </cell>
          <cell r="S154">
            <v>0</v>
          </cell>
        </row>
        <row r="155">
          <cell r="A155" t="str">
            <v>Marquilla en acrílico</v>
          </cell>
          <cell r="L155" t="str">
            <v>Un</v>
          </cell>
          <cell r="N155">
            <v>1</v>
          </cell>
          <cell r="S155">
            <v>0</v>
          </cell>
        </row>
        <row r="156">
          <cell r="A156" t="str">
            <v>Abrazadera de 3/4"</v>
          </cell>
          <cell r="L156" t="str">
            <v>Un</v>
          </cell>
          <cell r="N156">
            <v>3</v>
          </cell>
          <cell r="S156">
            <v>0</v>
          </cell>
        </row>
        <row r="157">
          <cell r="A157" t="str">
            <v>Perno de tiro</v>
          </cell>
          <cell r="L157" t="str">
            <v>Un</v>
          </cell>
          <cell r="N157">
            <v>3</v>
          </cell>
          <cell r="S157">
            <v>0</v>
          </cell>
        </row>
        <row r="158">
          <cell r="A158" t="str">
            <v>Pólvora para perno</v>
          </cell>
          <cell r="L158" t="str">
            <v>Un</v>
          </cell>
          <cell r="N158">
            <v>3</v>
          </cell>
          <cell r="S158">
            <v>0</v>
          </cell>
        </row>
        <row r="159">
          <cell r="A159" t="str">
            <v>Desperdicio</v>
          </cell>
          <cell r="L159" t="str">
            <v>%</v>
          </cell>
          <cell r="N159">
            <v>0.03</v>
          </cell>
          <cell r="S159">
            <v>0</v>
          </cell>
        </row>
        <row r="160">
          <cell r="A160" t="str">
            <v>SUBTOTAL</v>
          </cell>
          <cell r="S160">
            <v>0</v>
          </cell>
        </row>
        <row r="162">
          <cell r="A162" t="str">
            <v>3. Transportes</v>
          </cell>
        </row>
        <row r="163">
          <cell r="A163" t="str">
            <v>Material</v>
          </cell>
          <cell r="J163" t="str">
            <v>Vol. o Peso</v>
          </cell>
          <cell r="L163" t="str">
            <v>Distancia</v>
          </cell>
          <cell r="N163" t="str">
            <v>m2 o Ton/Km</v>
          </cell>
          <cell r="Q163" t="str">
            <v>Tarifa</v>
          </cell>
          <cell r="S163" t="str">
            <v>Vr. Unitario</v>
          </cell>
        </row>
        <row r="167">
          <cell r="A167" t="str">
            <v>SUBTOTAL</v>
          </cell>
        </row>
        <row r="169">
          <cell r="A169" t="str">
            <v>4. Mano de Obra</v>
          </cell>
        </row>
        <row r="170">
          <cell r="A170" t="str">
            <v>Trabajador</v>
          </cell>
          <cell r="I170" t="str">
            <v>Jornal</v>
          </cell>
          <cell r="K170" t="str">
            <v>Prestac.</v>
          </cell>
          <cell r="M170" t="str">
            <v>Jornal Total</v>
          </cell>
          <cell r="P170" t="str">
            <v>Rendimiento</v>
          </cell>
          <cell r="S170" t="str">
            <v>Vr. Unitario</v>
          </cell>
        </row>
        <row r="171">
          <cell r="A171" t="str">
            <v>Electricista II</v>
          </cell>
          <cell r="K171">
            <v>0.57999999999999996</v>
          </cell>
          <cell r="M171">
            <v>0</v>
          </cell>
          <cell r="S171">
            <v>0</v>
          </cell>
        </row>
        <row r="172">
          <cell r="A172" t="str">
            <v>Ayudante</v>
          </cell>
          <cell r="K172">
            <v>0.57999999999999996</v>
          </cell>
          <cell r="M172">
            <v>0</v>
          </cell>
          <cell r="S172">
            <v>0</v>
          </cell>
        </row>
        <row r="173">
          <cell r="S173">
            <v>0</v>
          </cell>
        </row>
        <row r="174">
          <cell r="A174" t="str">
            <v>SUBTOTAL</v>
          </cell>
          <cell r="S174">
            <v>0</v>
          </cell>
        </row>
        <row r="175">
          <cell r="A175" t="str">
            <v>TOTAL COSTO DIRECTO</v>
          </cell>
          <cell r="S175">
            <v>0</v>
          </cell>
        </row>
        <row r="176">
          <cell r="A176" t="str">
            <v>AIU CONTRACTUAL</v>
          </cell>
          <cell r="D176">
            <v>0</v>
          </cell>
          <cell r="R176" t="str">
            <v>TOTAL COSTO INDIRECTO</v>
          </cell>
          <cell r="S176">
            <v>0</v>
          </cell>
        </row>
        <row r="177">
          <cell r="A177" t="str">
            <v xml:space="preserve">VALOR TOTAL ACTIVIDAD </v>
          </cell>
          <cell r="S177">
            <v>0</v>
          </cell>
        </row>
        <row r="178">
          <cell r="A178" t="str">
            <v xml:space="preserve">VALOR RECURSOS NECESARIOS PARA LA EJECUCIÓN DE LA ACTIVIDAD </v>
          </cell>
          <cell r="S178">
            <v>0</v>
          </cell>
        </row>
        <row r="179">
          <cell r="A179" t="str">
            <v>Para constancia de lo anterior, se firma la presente acta bajo la responsabilidad expresa de los que intervienen en ella, de  conformidad  con las funciones  desempeñadas por cada uno de los mismos,  de acuerdo con el manual de interventoría, en _________</v>
          </cell>
        </row>
        <row r="182">
          <cell r="D182" t="str">
            <v>Firma:</v>
          </cell>
        </row>
        <row r="183">
          <cell r="D183" t="str">
            <v xml:space="preserve">Nombre: </v>
          </cell>
        </row>
        <row r="184">
          <cell r="D184" t="str">
            <v>REPRESENTATE LEGAL Ó DIRECTOR DE CONSULTORIA</v>
          </cell>
        </row>
        <row r="186">
          <cell r="A186" t="str">
            <v>C. OBSERVACIONES INTERVENTORIA (Campo de obligatorio diligenciamiento)</v>
          </cell>
        </row>
        <row r="193">
          <cell r="D193" t="str">
            <v>Firma:</v>
          </cell>
        </row>
        <row r="194">
          <cell r="D194" t="str">
            <v xml:space="preserve">Nombre: </v>
          </cell>
          <cell r="U194" t="str">
            <v>Original  - DPS</v>
          </cell>
        </row>
        <row r="195">
          <cell r="D195" t="str">
            <v>REPRESENTANTE LEGAL Ó DIRECTOR DE INTERVENTORÍA</v>
          </cell>
          <cell r="U195" t="str">
            <v>Copias: Contratista, Interventor</v>
          </cell>
        </row>
        <row r="196">
          <cell r="A196" t="str">
            <v>B. DATOS ESPECIFICOS</v>
          </cell>
        </row>
        <row r="197">
          <cell r="A197" t="str">
            <v>Item</v>
          </cell>
          <cell r="C197" t="str">
            <v>Descripción</v>
          </cell>
          <cell r="Q197" t="str">
            <v>Unidad</v>
          </cell>
          <cell r="S197" t="str">
            <v>Cantidad</v>
          </cell>
        </row>
        <row r="198">
          <cell r="A198" t="str">
            <v>06.02.01</v>
          </cell>
          <cell r="C198" t="str">
            <v>Suministro, montaje y conexión de automático enchufable de 1x20,1x30, 1x40 o 1x50 amperios.</v>
          </cell>
          <cell r="Q198" t="str">
            <v>UN</v>
          </cell>
          <cell r="S198">
            <v>4</v>
          </cell>
          <cell r="V198">
            <v>0</v>
          </cell>
        </row>
        <row r="200">
          <cell r="A200" t="str">
            <v>1.  Equipo</v>
          </cell>
        </row>
        <row r="201">
          <cell r="A201" t="str">
            <v>Descripción</v>
          </cell>
          <cell r="G201" t="str">
            <v>Marca</v>
          </cell>
          <cell r="J201" t="str">
            <v>Tipo</v>
          </cell>
          <cell r="N201" t="str">
            <v>Tarifa/Hora</v>
          </cell>
          <cell r="Q201" t="str">
            <v>Rendimiento</v>
          </cell>
          <cell r="S201" t="str">
            <v>Vr. Unitario</v>
          </cell>
        </row>
        <row r="202">
          <cell r="A202" t="str">
            <v>Herramienta menor (% de mano de obra)</v>
          </cell>
        </row>
        <row r="203">
          <cell r="S203">
            <v>0</v>
          </cell>
        </row>
        <row r="204">
          <cell r="S204">
            <v>0</v>
          </cell>
        </row>
        <row r="205">
          <cell r="S205">
            <v>0</v>
          </cell>
        </row>
        <row r="206">
          <cell r="A206" t="str">
            <v>SUBTOTAL</v>
          </cell>
          <cell r="S206">
            <v>0</v>
          </cell>
        </row>
        <row r="208">
          <cell r="A208" t="str">
            <v>2.  Materiales</v>
          </cell>
        </row>
        <row r="209">
          <cell r="A209" t="str">
            <v>Descripción</v>
          </cell>
          <cell r="L209" t="str">
            <v>Unidad</v>
          </cell>
          <cell r="N209" t="str">
            <v>Cantidad</v>
          </cell>
          <cell r="P209" t="str">
            <v>Precio Unit.</v>
          </cell>
          <cell r="S209" t="str">
            <v>Vr Unitario</v>
          </cell>
        </row>
        <row r="210">
          <cell r="A210" t="str">
            <v>Automático enchufable 1x20,1x30, 1x40 o 1x50 A</v>
          </cell>
          <cell r="L210" t="str">
            <v xml:space="preserve">Un </v>
          </cell>
          <cell r="N210">
            <v>1</v>
          </cell>
          <cell r="S210">
            <v>0</v>
          </cell>
        </row>
        <row r="211">
          <cell r="S211">
            <v>0</v>
          </cell>
        </row>
        <row r="212">
          <cell r="S212">
            <v>0</v>
          </cell>
        </row>
        <row r="213">
          <cell r="S213">
            <v>0</v>
          </cell>
        </row>
        <row r="214">
          <cell r="S214">
            <v>0</v>
          </cell>
        </row>
        <row r="215">
          <cell r="S215">
            <v>0</v>
          </cell>
        </row>
        <row r="216">
          <cell r="S216">
            <v>0</v>
          </cell>
        </row>
        <row r="217">
          <cell r="S217">
            <v>0</v>
          </cell>
        </row>
        <row r="218">
          <cell r="S218">
            <v>0</v>
          </cell>
        </row>
        <row r="219">
          <cell r="S219">
            <v>0</v>
          </cell>
        </row>
        <row r="220">
          <cell r="S220">
            <v>0</v>
          </cell>
        </row>
        <row r="221">
          <cell r="S221">
            <v>0</v>
          </cell>
        </row>
        <row r="222">
          <cell r="A222" t="str">
            <v>Desperdicio</v>
          </cell>
          <cell r="L222" t="str">
            <v>%</v>
          </cell>
          <cell r="P222">
            <v>0</v>
          </cell>
          <cell r="S222">
            <v>0</v>
          </cell>
        </row>
        <row r="223">
          <cell r="A223" t="str">
            <v>SUBTOTAL</v>
          </cell>
          <cell r="S223">
            <v>0</v>
          </cell>
        </row>
        <row r="225">
          <cell r="A225" t="str">
            <v>3. Transportes</v>
          </cell>
        </row>
        <row r="226">
          <cell r="A226" t="str">
            <v>Material</v>
          </cell>
          <cell r="J226" t="str">
            <v>Vol. o Peso</v>
          </cell>
          <cell r="L226" t="str">
            <v>Distancia</v>
          </cell>
          <cell r="N226" t="str">
            <v>m2 o Ton/Km</v>
          </cell>
          <cell r="Q226" t="str">
            <v>Tarifa</v>
          </cell>
          <cell r="S226" t="str">
            <v>Vr. Unitario</v>
          </cell>
        </row>
        <row r="230">
          <cell r="A230" t="str">
            <v>SUBTOTAL</v>
          </cell>
        </row>
        <row r="232">
          <cell r="A232" t="str">
            <v>4. Mano de Obra</v>
          </cell>
        </row>
        <row r="233">
          <cell r="A233" t="str">
            <v>Trabajador</v>
          </cell>
          <cell r="I233" t="str">
            <v>Jornal</v>
          </cell>
          <cell r="K233" t="str">
            <v>Prestac.</v>
          </cell>
          <cell r="M233" t="str">
            <v>Jornal Total</v>
          </cell>
          <cell r="P233" t="str">
            <v>Rendimiento</v>
          </cell>
          <cell r="S233" t="str">
            <v>Vr. Unitario</v>
          </cell>
        </row>
        <row r="234">
          <cell r="A234" t="str">
            <v>Electricista II</v>
          </cell>
          <cell r="K234">
            <v>0.57999999999999996</v>
          </cell>
          <cell r="M234">
            <v>0</v>
          </cell>
          <cell r="S234">
            <v>0</v>
          </cell>
        </row>
        <row r="235">
          <cell r="S235">
            <v>0</v>
          </cell>
        </row>
        <row r="236">
          <cell r="S236">
            <v>0</v>
          </cell>
        </row>
        <row r="237">
          <cell r="A237" t="str">
            <v>SUBTOTAL</v>
          </cell>
          <cell r="S237">
            <v>0</v>
          </cell>
        </row>
        <row r="238">
          <cell r="A238" t="str">
            <v>TOTAL COSTO DIRECTO</v>
          </cell>
          <cell r="S238">
            <v>0</v>
          </cell>
        </row>
        <row r="239">
          <cell r="A239" t="str">
            <v>AIU CONTRACTUAL</v>
          </cell>
          <cell r="D239">
            <v>0</v>
          </cell>
          <cell r="R239" t="str">
            <v>TOTAL COSTO INDIRECTO</v>
          </cell>
          <cell r="S239">
            <v>0</v>
          </cell>
        </row>
        <row r="240">
          <cell r="A240" t="str">
            <v xml:space="preserve">VALOR TOTAL ACTIVIDAD </v>
          </cell>
          <cell r="S240">
            <v>0</v>
          </cell>
        </row>
        <row r="241">
          <cell r="A241" t="str">
            <v xml:space="preserve">VALOR RECURSOS NECESARIOS PARA LA EJECUCIÓN DE LA ACTIVIDAD </v>
          </cell>
          <cell r="S241">
            <v>0</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D246" t="str">
            <v>Firma:</v>
          </cell>
        </row>
        <row r="247">
          <cell r="D247" t="str">
            <v xml:space="preserve">Nombre: </v>
          </cell>
        </row>
        <row r="248">
          <cell r="D248" t="str">
            <v>REPRESENTATE LEGAL Ó DIRECTOR DE CONSULTORIA</v>
          </cell>
        </row>
        <row r="250">
          <cell r="A250" t="str">
            <v>C. OBSERVACIONES INTERVENTORIA (Campo de obligatorio diligenciamiento)</v>
          </cell>
        </row>
        <row r="257">
          <cell r="D257" t="str">
            <v>Firma:</v>
          </cell>
        </row>
        <row r="258">
          <cell r="D258" t="str">
            <v xml:space="preserve">Nombre: </v>
          </cell>
          <cell r="U258" t="str">
            <v>Original  - DPS</v>
          </cell>
        </row>
        <row r="259">
          <cell r="D259" t="str">
            <v>REPRESENTANTE LEGAL Ó DIRECTOR DE INTERVENTORÍA</v>
          </cell>
          <cell r="U259" t="str">
            <v>Copias: Contratista, Interventor</v>
          </cell>
        </row>
        <row r="260">
          <cell r="A260" t="str">
            <v>B. DATOS ESPECIFICOS</v>
          </cell>
        </row>
        <row r="261">
          <cell r="A261" t="str">
            <v>Item</v>
          </cell>
          <cell r="C261" t="str">
            <v>Descripción</v>
          </cell>
          <cell r="Q261" t="str">
            <v>Unidad</v>
          </cell>
          <cell r="S261" t="str">
            <v>Cantidad</v>
          </cell>
        </row>
        <row r="262">
          <cell r="A262" t="str">
            <v>06.02.02</v>
          </cell>
          <cell r="C262" t="str">
            <v xml:space="preserve">Suministro, montaje y conexión de tablero monofásico de 6 circuitos. </v>
          </cell>
          <cell r="Q262" t="str">
            <v>UN</v>
          </cell>
          <cell r="S262">
            <v>1</v>
          </cell>
          <cell r="V262">
            <v>0</v>
          </cell>
        </row>
        <row r="264">
          <cell r="A264" t="str">
            <v>1.  Equipo</v>
          </cell>
        </row>
        <row r="265">
          <cell r="A265" t="str">
            <v>Descripción</v>
          </cell>
          <cell r="G265" t="str">
            <v>Marca</v>
          </cell>
          <cell r="J265" t="str">
            <v>Tipo</v>
          </cell>
          <cell r="N265" t="str">
            <v>Tarifa/Hora</v>
          </cell>
          <cell r="Q265" t="str">
            <v>Rendimiento</v>
          </cell>
          <cell r="S265" t="str">
            <v>Vr. Unitario</v>
          </cell>
        </row>
        <row r="266">
          <cell r="A266" t="str">
            <v>Herramienta menor (% de mano de obra)</v>
          </cell>
        </row>
        <row r="267">
          <cell r="S267">
            <v>0</v>
          </cell>
        </row>
        <row r="268">
          <cell r="S268">
            <v>0</v>
          </cell>
        </row>
        <row r="269">
          <cell r="S269">
            <v>0</v>
          </cell>
        </row>
        <row r="270">
          <cell r="A270" t="str">
            <v>SUBTOTAL</v>
          </cell>
          <cell r="S270">
            <v>0</v>
          </cell>
        </row>
        <row r="272">
          <cell r="A272" t="str">
            <v>2.  Materiales</v>
          </cell>
        </row>
        <row r="273">
          <cell r="A273" t="str">
            <v>Descripción</v>
          </cell>
          <cell r="L273" t="str">
            <v>Unidad</v>
          </cell>
          <cell r="N273" t="str">
            <v>Cantidad</v>
          </cell>
          <cell r="P273" t="str">
            <v>Precio Unit.</v>
          </cell>
          <cell r="S273" t="str">
            <v>Vr Unitario</v>
          </cell>
        </row>
        <row r="274">
          <cell r="A274" t="str">
            <v xml:space="preserve">Tablero monofásico de 6 circuitos monofasico </v>
          </cell>
          <cell r="L274" t="str">
            <v xml:space="preserve">Un </v>
          </cell>
          <cell r="N274">
            <v>1</v>
          </cell>
          <cell r="S274">
            <v>0</v>
          </cell>
        </row>
        <row r="275">
          <cell r="S275">
            <v>0</v>
          </cell>
        </row>
        <row r="276">
          <cell r="S276">
            <v>0</v>
          </cell>
        </row>
        <row r="277">
          <cell r="S277">
            <v>0</v>
          </cell>
        </row>
        <row r="278">
          <cell r="S278">
            <v>0</v>
          </cell>
        </row>
        <row r="279">
          <cell r="S279">
            <v>0</v>
          </cell>
        </row>
        <row r="280">
          <cell r="S280">
            <v>0</v>
          </cell>
        </row>
        <row r="281">
          <cell r="S281">
            <v>0</v>
          </cell>
        </row>
        <row r="282">
          <cell r="S282">
            <v>0</v>
          </cell>
        </row>
        <row r="283">
          <cell r="S283">
            <v>0</v>
          </cell>
        </row>
        <row r="284">
          <cell r="S284">
            <v>0</v>
          </cell>
        </row>
        <row r="285">
          <cell r="S285">
            <v>0</v>
          </cell>
        </row>
        <row r="286">
          <cell r="A286" t="str">
            <v>Desperdicio</v>
          </cell>
          <cell r="L286" t="str">
            <v>%</v>
          </cell>
          <cell r="P286">
            <v>0</v>
          </cell>
          <cell r="S286">
            <v>0</v>
          </cell>
        </row>
        <row r="287">
          <cell r="A287" t="str">
            <v>SUBTOTAL</v>
          </cell>
          <cell r="S287">
            <v>0</v>
          </cell>
        </row>
        <row r="289">
          <cell r="A289" t="str">
            <v>3. Transportes</v>
          </cell>
        </row>
        <row r="290">
          <cell r="A290" t="str">
            <v>Material</v>
          </cell>
          <cell r="J290" t="str">
            <v>Vol. o Peso</v>
          </cell>
          <cell r="L290" t="str">
            <v>Distancia</v>
          </cell>
          <cell r="N290" t="str">
            <v>m2 o Ton/Km</v>
          </cell>
          <cell r="Q290" t="str">
            <v>Tarifa</v>
          </cell>
          <cell r="S290" t="str">
            <v>Vr. Unitario</v>
          </cell>
        </row>
        <row r="294">
          <cell r="A294" t="str">
            <v>SUBTOTAL</v>
          </cell>
        </row>
        <row r="296">
          <cell r="A296" t="str">
            <v>4. Mano de Obra</v>
          </cell>
        </row>
        <row r="297">
          <cell r="A297" t="str">
            <v>Trabajador</v>
          </cell>
          <cell r="I297" t="str">
            <v>Jornal</v>
          </cell>
          <cell r="K297" t="str">
            <v>Prestac.</v>
          </cell>
          <cell r="M297" t="str">
            <v>Jornal Total</v>
          </cell>
          <cell r="P297" t="str">
            <v>Rendimiento</v>
          </cell>
          <cell r="S297" t="str">
            <v>Vr. Unitario</v>
          </cell>
        </row>
        <row r="298">
          <cell r="A298" t="str">
            <v>Electricista II</v>
          </cell>
          <cell r="K298">
            <v>0.57999999999999996</v>
          </cell>
          <cell r="M298">
            <v>0</v>
          </cell>
          <cell r="S298">
            <v>0</v>
          </cell>
        </row>
        <row r="299">
          <cell r="A299" t="str">
            <v>Ayudante</v>
          </cell>
          <cell r="K299">
            <v>0.57999999999999996</v>
          </cell>
          <cell r="M299">
            <v>0</v>
          </cell>
          <cell r="S299">
            <v>0</v>
          </cell>
        </row>
        <row r="300">
          <cell r="S300">
            <v>0</v>
          </cell>
        </row>
        <row r="301">
          <cell r="A301" t="str">
            <v>SUBTOTAL</v>
          </cell>
          <cell r="S301">
            <v>0</v>
          </cell>
        </row>
        <row r="302">
          <cell r="A302" t="str">
            <v>TOTAL COSTO DIRECTO</v>
          </cell>
          <cell r="S302">
            <v>0</v>
          </cell>
        </row>
        <row r="303">
          <cell r="A303" t="str">
            <v>AIU CONTRACTUAL</v>
          </cell>
          <cell r="D303">
            <v>0</v>
          </cell>
          <cell r="R303" t="str">
            <v>TOTAL COSTO INDIRECTO</v>
          </cell>
          <cell r="S303">
            <v>0</v>
          </cell>
        </row>
        <row r="304">
          <cell r="A304" t="str">
            <v xml:space="preserve">VALOR TOTAL ACTIVIDAD </v>
          </cell>
          <cell r="S304">
            <v>0</v>
          </cell>
        </row>
        <row r="305">
          <cell r="A305" t="str">
            <v xml:space="preserve">VALOR RECURSOS NECESARIOS PARA LA EJECUCIÓN DE LA ACTIVIDAD </v>
          </cell>
          <cell r="S305">
            <v>0</v>
          </cell>
        </row>
        <row r="307">
          <cell r="A307" t="str">
            <v>Para constancia de lo anterior, se firma la presente acta bajo la responsabilidad expresa de los que intervienen en ella, de  conformidad  con las funciones  desempeñadas por cada uno de los mismos,  de acuerdo con el manual de interventoría, en _________</v>
          </cell>
        </row>
        <row r="310">
          <cell r="D310" t="str">
            <v>Firma:</v>
          </cell>
        </row>
        <row r="311">
          <cell r="D311" t="str">
            <v xml:space="preserve">Nombre: </v>
          </cell>
        </row>
        <row r="312">
          <cell r="D312" t="str">
            <v>REPRESENTATE LEGAL Ó DIRECTOR DE CONSULTORIA</v>
          </cell>
        </row>
        <row r="314">
          <cell r="A314" t="str">
            <v>C. OBSERVACIONES INTERVENTORIA (Campo de obligatorio diligenciamiento)</v>
          </cell>
        </row>
        <row r="321">
          <cell r="D321" t="str">
            <v>Firma:</v>
          </cell>
        </row>
        <row r="322">
          <cell r="D322" t="str">
            <v xml:space="preserve">Nombre: </v>
          </cell>
          <cell r="U322" t="str">
            <v>Original  - DPS</v>
          </cell>
        </row>
        <row r="323">
          <cell r="D323" t="str">
            <v>REPRESENTANTE LEGAL Ó DIRECTOR DE INTERVENTORÍA</v>
          </cell>
          <cell r="U323" t="str">
            <v>Copias: Contratista, Interventor</v>
          </cell>
        </row>
        <row r="324">
          <cell r="A324" t="str">
            <v>B. DATOS ESPECIFICOS</v>
          </cell>
        </row>
        <row r="325">
          <cell r="A325" t="str">
            <v>Item</v>
          </cell>
          <cell r="C325" t="str">
            <v>Descripción</v>
          </cell>
          <cell r="Q325" t="str">
            <v>Unidad</v>
          </cell>
          <cell r="S325" t="str">
            <v>Cantidad</v>
          </cell>
        </row>
        <row r="326">
          <cell r="A326" t="str">
            <v>06.03.01</v>
          </cell>
          <cell r="C326" t="str">
            <v>Suministro y tendido de acometida monofásica aérea antifraude en conductores 2No8. Incluye accesorios para completar la actividad.</v>
          </cell>
          <cell r="Q326" t="str">
            <v>ML</v>
          </cell>
          <cell r="S326">
            <v>112</v>
          </cell>
          <cell r="V326">
            <v>0</v>
          </cell>
        </row>
        <row r="328">
          <cell r="A328" t="str">
            <v>1.  Equipo</v>
          </cell>
        </row>
        <row r="329">
          <cell r="A329" t="str">
            <v>Descripción</v>
          </cell>
          <cell r="G329" t="str">
            <v>Marca</v>
          </cell>
          <cell r="J329" t="str">
            <v>Tipo</v>
          </cell>
          <cell r="N329" t="str">
            <v>Tarifa/Hora</v>
          </cell>
          <cell r="Q329" t="str">
            <v>Rendimiento</v>
          </cell>
          <cell r="S329" t="str">
            <v>Vr. Unitario</v>
          </cell>
        </row>
        <row r="330">
          <cell r="A330" t="str">
            <v>Herramienta menor (% de mano de obra)</v>
          </cell>
        </row>
        <row r="331">
          <cell r="S331">
            <v>0</v>
          </cell>
        </row>
        <row r="332">
          <cell r="S332">
            <v>0</v>
          </cell>
        </row>
        <row r="333">
          <cell r="S333">
            <v>0</v>
          </cell>
        </row>
        <row r="334">
          <cell r="A334" t="str">
            <v>SUBTOTAL</v>
          </cell>
          <cell r="S334">
            <v>0</v>
          </cell>
        </row>
        <row r="336">
          <cell r="A336" t="str">
            <v>2.  Materiales</v>
          </cell>
        </row>
        <row r="337">
          <cell r="A337" t="str">
            <v>Descripción</v>
          </cell>
          <cell r="L337" t="str">
            <v>Unidad</v>
          </cell>
          <cell r="N337" t="str">
            <v>Cantidad</v>
          </cell>
          <cell r="P337" t="str">
            <v>Precio Unit.</v>
          </cell>
          <cell r="S337" t="str">
            <v>Vr Unitario</v>
          </cell>
        </row>
        <row r="338">
          <cell r="A338" t="str">
            <v xml:space="preserve">Cable antifraude en 2No8 </v>
          </cell>
          <cell r="L338" t="str">
            <v xml:space="preserve">Ml </v>
          </cell>
          <cell r="N338">
            <v>1.05</v>
          </cell>
          <cell r="S338">
            <v>0</v>
          </cell>
        </row>
        <row r="339">
          <cell r="S339">
            <v>0</v>
          </cell>
        </row>
        <row r="340">
          <cell r="S340">
            <v>0</v>
          </cell>
        </row>
        <row r="341">
          <cell r="S341">
            <v>0</v>
          </cell>
        </row>
        <row r="342">
          <cell r="S342">
            <v>0</v>
          </cell>
        </row>
        <row r="343">
          <cell r="S343">
            <v>0</v>
          </cell>
        </row>
        <row r="344">
          <cell r="S344">
            <v>0</v>
          </cell>
        </row>
        <row r="345">
          <cell r="S345">
            <v>0</v>
          </cell>
        </row>
        <row r="346">
          <cell r="S346">
            <v>0</v>
          </cell>
        </row>
        <row r="347">
          <cell r="S347">
            <v>0</v>
          </cell>
        </row>
        <row r="348">
          <cell r="S348">
            <v>0</v>
          </cell>
        </row>
        <row r="349">
          <cell r="S349">
            <v>0</v>
          </cell>
        </row>
        <row r="350">
          <cell r="A350" t="str">
            <v>Desperdicio</v>
          </cell>
          <cell r="L350" t="str">
            <v>%</v>
          </cell>
          <cell r="N350">
            <v>0.03</v>
          </cell>
          <cell r="P350">
            <v>0</v>
          </cell>
          <cell r="S350">
            <v>0</v>
          </cell>
        </row>
        <row r="351">
          <cell r="A351" t="str">
            <v>SUBTOTAL</v>
          </cell>
          <cell r="S351">
            <v>0</v>
          </cell>
        </row>
        <row r="353">
          <cell r="A353" t="str">
            <v>3. Transportes</v>
          </cell>
        </row>
        <row r="354">
          <cell r="A354" t="str">
            <v>Material</v>
          </cell>
          <cell r="J354" t="str">
            <v>Vol. o Peso</v>
          </cell>
          <cell r="L354" t="str">
            <v>Distancia</v>
          </cell>
          <cell r="N354" t="str">
            <v>m2 o Ton/Km</v>
          </cell>
          <cell r="Q354" t="str">
            <v>Tarifa</v>
          </cell>
          <cell r="S354" t="str">
            <v>Vr. Unitario</v>
          </cell>
        </row>
        <row r="358">
          <cell r="A358" t="str">
            <v>SUBTOTAL</v>
          </cell>
        </row>
        <row r="360">
          <cell r="A360" t="str">
            <v>4. Mano de Obra</v>
          </cell>
        </row>
        <row r="361">
          <cell r="A361" t="str">
            <v>Trabajador</v>
          </cell>
          <cell r="I361" t="str">
            <v>Jornal</v>
          </cell>
          <cell r="K361" t="str">
            <v>Prestac.</v>
          </cell>
          <cell r="M361" t="str">
            <v>Jornal Total</v>
          </cell>
          <cell r="P361" t="str">
            <v>Rendimiento</v>
          </cell>
          <cell r="S361" t="str">
            <v>Vr. Unitario</v>
          </cell>
        </row>
        <row r="362">
          <cell r="A362" t="str">
            <v>Electricista II</v>
          </cell>
          <cell r="K362">
            <v>0.57999999999999996</v>
          </cell>
          <cell r="M362">
            <v>0</v>
          </cell>
          <cell r="S362">
            <v>0</v>
          </cell>
        </row>
        <row r="363">
          <cell r="A363" t="str">
            <v>Ayudante</v>
          </cell>
          <cell r="K363">
            <v>0.57999999999999996</v>
          </cell>
          <cell r="M363">
            <v>0</v>
          </cell>
          <cell r="S363">
            <v>0</v>
          </cell>
        </row>
        <row r="364">
          <cell r="S364">
            <v>0</v>
          </cell>
        </row>
        <row r="365">
          <cell r="A365" t="str">
            <v>SUBTOTAL</v>
          </cell>
          <cell r="S365">
            <v>0</v>
          </cell>
        </row>
        <row r="366">
          <cell r="A366" t="str">
            <v>TOTAL COSTO DIRECTO</v>
          </cell>
          <cell r="S366">
            <v>0</v>
          </cell>
        </row>
        <row r="367">
          <cell r="A367" t="str">
            <v>AIU CONTRACTUAL</v>
          </cell>
          <cell r="D367">
            <v>0</v>
          </cell>
          <cell r="R367" t="str">
            <v>TOTAL COSTO INDIRECTO</v>
          </cell>
          <cell r="S367">
            <v>0</v>
          </cell>
        </row>
        <row r="368">
          <cell r="A368" t="str">
            <v xml:space="preserve">VALOR TOTAL ACTIVIDAD </v>
          </cell>
          <cell r="S368">
            <v>0</v>
          </cell>
        </row>
        <row r="369">
          <cell r="A369" t="str">
            <v xml:space="preserve">VALOR RECURSOS NECESARIOS PARA LA EJECUCIÓN DE LA ACTIVIDAD </v>
          </cell>
          <cell r="S369">
            <v>0</v>
          </cell>
        </row>
        <row r="371">
          <cell r="A371" t="str">
            <v>Para constancia de lo anterior, se firma la presente acta bajo la responsabilidad expresa de los que intervienen en ella, de  conformidad  con las funciones  desempeñadas por cada uno de los mismos,  de acuerdo con el manual de interventoría, en _________</v>
          </cell>
        </row>
        <row r="374">
          <cell r="D374" t="str">
            <v>Firma:</v>
          </cell>
        </row>
        <row r="375">
          <cell r="D375" t="str">
            <v xml:space="preserve">Nombre: </v>
          </cell>
        </row>
        <row r="376">
          <cell r="D376" t="str">
            <v>REPRESENTATE LEGAL Ó DIRECTOR DE CONSULTORIA</v>
          </cell>
        </row>
        <row r="378">
          <cell r="A378" t="str">
            <v>C. OBSERVACIONES INTERVENTORIA (Campo de obligatorio diligenciamiento)</v>
          </cell>
        </row>
        <row r="385">
          <cell r="D385" t="str">
            <v>Firma:</v>
          </cell>
        </row>
        <row r="386">
          <cell r="D386" t="str">
            <v xml:space="preserve">Nombre: </v>
          </cell>
          <cell r="U386" t="str">
            <v>Original  - DPS</v>
          </cell>
        </row>
        <row r="387">
          <cell r="D387" t="str">
            <v>REPRESENTANTE LEGAL Ó DIRECTOR DE INTERVENTORÍA</v>
          </cell>
          <cell r="U387" t="str">
            <v>Copias: Contratista, Interventor</v>
          </cell>
        </row>
        <row r="388">
          <cell r="A388" t="str">
            <v>B. DATOS ESPECIFICOS</v>
          </cell>
        </row>
        <row r="389">
          <cell r="A389" t="str">
            <v>Item</v>
          </cell>
          <cell r="C389" t="str">
            <v>Descripción</v>
          </cell>
          <cell r="Q389" t="str">
            <v>Unidad</v>
          </cell>
          <cell r="S389" t="str">
            <v>Cantidad</v>
          </cell>
        </row>
        <row r="390">
          <cell r="A390" t="str">
            <v>06.03.02</v>
          </cell>
          <cell r="C390" t="str">
            <v>Bajante para acometida eléctrica aérea en tubo conduit EMT de 1" de diámetro. Incluye capacete y accesorios.</v>
          </cell>
          <cell r="Q390" t="str">
            <v>UN</v>
          </cell>
          <cell r="S390">
            <v>1</v>
          </cell>
          <cell r="V390">
            <v>0</v>
          </cell>
        </row>
        <row r="392">
          <cell r="A392" t="str">
            <v>1.  Equipo</v>
          </cell>
        </row>
        <row r="393">
          <cell r="A393" t="str">
            <v>Descripción</v>
          </cell>
          <cell r="G393" t="str">
            <v>Marca</v>
          </cell>
          <cell r="J393" t="str">
            <v>Tipo</v>
          </cell>
          <cell r="N393" t="str">
            <v>Tarifa/Hora</v>
          </cell>
          <cell r="Q393" t="str">
            <v>Rendimiento</v>
          </cell>
          <cell r="S393" t="str">
            <v>Vr. Unitario</v>
          </cell>
        </row>
        <row r="394">
          <cell r="A394" t="str">
            <v>Alicates</v>
          </cell>
          <cell r="S394">
            <v>0</v>
          </cell>
        </row>
        <row r="395">
          <cell r="S395">
            <v>0</v>
          </cell>
        </row>
        <row r="396">
          <cell r="S396">
            <v>0</v>
          </cell>
        </row>
        <row r="397">
          <cell r="S397">
            <v>0</v>
          </cell>
        </row>
        <row r="398">
          <cell r="A398" t="str">
            <v>SUBTOTAL</v>
          </cell>
          <cell r="S398">
            <v>0</v>
          </cell>
        </row>
        <row r="400">
          <cell r="A400" t="str">
            <v>2.  Materiales</v>
          </cell>
        </row>
        <row r="401">
          <cell r="A401" t="str">
            <v>Descripción</v>
          </cell>
          <cell r="L401" t="str">
            <v>Unidad</v>
          </cell>
          <cell r="N401" t="str">
            <v>Cantidad</v>
          </cell>
          <cell r="P401" t="str">
            <v>Precio Unit.</v>
          </cell>
          <cell r="S401" t="str">
            <v>Vr Unitario</v>
          </cell>
        </row>
        <row r="402">
          <cell r="A402" t="str">
            <v>Tubo conduit  EMT 1"</v>
          </cell>
          <cell r="L402" t="str">
            <v>Ml</v>
          </cell>
          <cell r="N402">
            <v>5</v>
          </cell>
          <cell r="S402">
            <v>0</v>
          </cell>
        </row>
        <row r="403">
          <cell r="A403" t="str">
            <v>Boquilla terminal EMT de 1"</v>
          </cell>
          <cell r="L403" t="str">
            <v xml:space="preserve">Un </v>
          </cell>
          <cell r="N403">
            <v>1</v>
          </cell>
          <cell r="S403">
            <v>0</v>
          </cell>
        </row>
        <row r="404">
          <cell r="A404" t="str">
            <v>Capacete 1"</v>
          </cell>
          <cell r="L404" t="str">
            <v>Un</v>
          </cell>
          <cell r="N404">
            <v>1</v>
          </cell>
          <cell r="S404">
            <v>0</v>
          </cell>
        </row>
        <row r="405">
          <cell r="A405" t="str">
            <v>Unión EMT 1"</v>
          </cell>
          <cell r="L405" t="str">
            <v>Un</v>
          </cell>
          <cell r="N405">
            <v>1</v>
          </cell>
          <cell r="S405">
            <v>0</v>
          </cell>
        </row>
        <row r="406">
          <cell r="S406">
            <v>0</v>
          </cell>
        </row>
        <row r="407">
          <cell r="S407">
            <v>0</v>
          </cell>
        </row>
        <row r="408">
          <cell r="S408">
            <v>0</v>
          </cell>
        </row>
        <row r="409">
          <cell r="S409">
            <v>0</v>
          </cell>
        </row>
        <row r="410">
          <cell r="S410">
            <v>0</v>
          </cell>
        </row>
        <row r="411">
          <cell r="S411">
            <v>0</v>
          </cell>
        </row>
        <row r="412">
          <cell r="S412">
            <v>0</v>
          </cell>
        </row>
        <row r="413">
          <cell r="S413">
            <v>0</v>
          </cell>
        </row>
        <row r="414">
          <cell r="A414" t="str">
            <v>Desperdicio</v>
          </cell>
          <cell r="L414" t="str">
            <v>%</v>
          </cell>
          <cell r="N414">
            <v>0.03</v>
          </cell>
          <cell r="P414">
            <v>0</v>
          </cell>
          <cell r="S414">
            <v>0</v>
          </cell>
        </row>
        <row r="415">
          <cell r="A415" t="str">
            <v>SUBTOTAL</v>
          </cell>
          <cell r="S415">
            <v>0</v>
          </cell>
        </row>
        <row r="417">
          <cell r="A417" t="str">
            <v>3. Transportes</v>
          </cell>
        </row>
        <row r="418">
          <cell r="A418" t="str">
            <v>Material</v>
          </cell>
          <cell r="J418" t="str">
            <v>Vol. o Peso</v>
          </cell>
          <cell r="L418" t="str">
            <v>Distancia</v>
          </cell>
          <cell r="N418" t="str">
            <v>m2 o Ton/Km</v>
          </cell>
          <cell r="Q418" t="str">
            <v>Tarifa</v>
          </cell>
          <cell r="S418" t="str">
            <v>Vr. Unitario</v>
          </cell>
        </row>
        <row r="422">
          <cell r="A422" t="str">
            <v>SUBTOTAL</v>
          </cell>
        </row>
        <row r="424">
          <cell r="A424" t="str">
            <v>4. Mano de Obra</v>
          </cell>
        </row>
        <row r="425">
          <cell r="A425" t="str">
            <v>Trabajador</v>
          </cell>
          <cell r="I425" t="str">
            <v>Jornal</v>
          </cell>
          <cell r="K425" t="str">
            <v>Prestac.</v>
          </cell>
          <cell r="M425" t="str">
            <v>Jornal Total</v>
          </cell>
          <cell r="P425" t="str">
            <v>Rendimiento</v>
          </cell>
          <cell r="S425" t="str">
            <v>Vr. Unitario</v>
          </cell>
        </row>
        <row r="426">
          <cell r="A426" t="str">
            <v>Electricista II</v>
          </cell>
          <cell r="K426">
            <v>0.57999999999999996</v>
          </cell>
          <cell r="M426">
            <v>0</v>
          </cell>
          <cell r="S426">
            <v>0</v>
          </cell>
        </row>
        <row r="427">
          <cell r="A427" t="str">
            <v>Ayudante</v>
          </cell>
          <cell r="K427">
            <v>0.57999999999999996</v>
          </cell>
          <cell r="M427">
            <v>0</v>
          </cell>
          <cell r="S427">
            <v>0</v>
          </cell>
        </row>
        <row r="428">
          <cell r="S428">
            <v>0</v>
          </cell>
        </row>
        <row r="429">
          <cell r="A429" t="str">
            <v>SUBTOTAL</v>
          </cell>
          <cell r="S429">
            <v>0</v>
          </cell>
        </row>
        <row r="430">
          <cell r="A430" t="str">
            <v>TOTAL COSTO DIRECTO</v>
          </cell>
          <cell r="S430">
            <v>0</v>
          </cell>
        </row>
        <row r="431">
          <cell r="A431" t="str">
            <v>AIU CONTRACTUAL</v>
          </cell>
          <cell r="D431">
            <v>0</v>
          </cell>
          <cell r="R431" t="str">
            <v>TOTAL COSTO INDIRECTO</v>
          </cell>
          <cell r="S431">
            <v>0</v>
          </cell>
        </row>
        <row r="432">
          <cell r="A432" t="str">
            <v xml:space="preserve">VALOR TOTAL ACTIVIDAD </v>
          </cell>
          <cell r="S432">
            <v>0</v>
          </cell>
        </row>
        <row r="433">
          <cell r="A433" t="str">
            <v xml:space="preserve">VALOR RECURSOS NECESARIOS PARA LA EJECUCIÓN DE LA ACTIVIDAD </v>
          </cell>
          <cell r="S433">
            <v>0</v>
          </cell>
        </row>
        <row r="435">
          <cell r="A435" t="str">
            <v>Para constancia de lo anterior, se firma la presente acta bajo la responsabilidad expresa de los que intervienen en ella, de  conformidad  con las funciones  desempeñadas por cada uno de los mismos,  de acuerdo con el manual de interventoría, en _________</v>
          </cell>
        </row>
        <row r="438">
          <cell r="D438" t="str">
            <v>Firma:</v>
          </cell>
        </row>
        <row r="439">
          <cell r="D439" t="str">
            <v xml:space="preserve">Nombre: </v>
          </cell>
        </row>
        <row r="440">
          <cell r="D440" t="str">
            <v>REPRESENTATE LEGAL Ó DIRECTOR DE CONSULTORIA</v>
          </cell>
        </row>
        <row r="442">
          <cell r="A442" t="str">
            <v>C. OBSERVACIONES INTERVENTORIA (Campo de obligatorio diligenciamiento)</v>
          </cell>
        </row>
        <row r="449">
          <cell r="D449" t="str">
            <v>Firma:</v>
          </cell>
        </row>
        <row r="450">
          <cell r="D450" t="str">
            <v xml:space="preserve">Nombre: </v>
          </cell>
          <cell r="U450" t="str">
            <v>Original  - DPS</v>
          </cell>
        </row>
        <row r="451">
          <cell r="D451" t="str">
            <v>REPRESENTANTE LEGAL Ó DIRECTOR DE INTERVENTORÍA</v>
          </cell>
          <cell r="U451" t="str">
            <v>Copias: Contratista, Interventor</v>
          </cell>
        </row>
        <row r="452">
          <cell r="A452" t="str">
            <v>B. DATOS ESPECIFICOS</v>
          </cell>
        </row>
        <row r="453">
          <cell r="A453" t="str">
            <v>Item</v>
          </cell>
          <cell r="C453" t="str">
            <v>Descripción</v>
          </cell>
          <cell r="Q453" t="str">
            <v>Unidad</v>
          </cell>
          <cell r="S453" t="str">
            <v>Cantidad</v>
          </cell>
        </row>
        <row r="454">
          <cell r="A454" t="str">
            <v>06.04.01</v>
          </cell>
          <cell r="C454" t="str">
            <v>Suministro, montaje y conexión de luminaria fluorescente de 2x26W. Incluye bombilla y accesorios.</v>
          </cell>
          <cell r="Q454" t="str">
            <v>UN</v>
          </cell>
          <cell r="S454">
            <v>11</v>
          </cell>
          <cell r="V454">
            <v>0</v>
          </cell>
        </row>
        <row r="456">
          <cell r="A456" t="str">
            <v>1.  Equipo</v>
          </cell>
        </row>
        <row r="457">
          <cell r="A457" t="str">
            <v>Descripción</v>
          </cell>
          <cell r="G457" t="str">
            <v>Marca</v>
          </cell>
          <cell r="J457" t="str">
            <v>Tipo</v>
          </cell>
          <cell r="N457" t="str">
            <v>Tarifa/Hora</v>
          </cell>
          <cell r="Q457" t="str">
            <v>Rendimiento</v>
          </cell>
          <cell r="S457" t="str">
            <v>Vr. Unitario</v>
          </cell>
        </row>
        <row r="458">
          <cell r="A458" t="str">
            <v>Herramienta menor (% de mano de obra)</v>
          </cell>
        </row>
        <row r="459">
          <cell r="S459">
            <v>0</v>
          </cell>
        </row>
        <row r="460">
          <cell r="S460">
            <v>0</v>
          </cell>
        </row>
        <row r="461">
          <cell r="S461">
            <v>0</v>
          </cell>
        </row>
        <row r="462">
          <cell r="A462" t="str">
            <v>SUBTOTAL</v>
          </cell>
          <cell r="S462">
            <v>0</v>
          </cell>
        </row>
        <row r="464">
          <cell r="A464" t="str">
            <v>2.  Materiales</v>
          </cell>
        </row>
        <row r="465">
          <cell r="A465" t="str">
            <v>Descripción</v>
          </cell>
          <cell r="L465" t="str">
            <v>Unidad</v>
          </cell>
          <cell r="N465" t="str">
            <v>Cantidad</v>
          </cell>
          <cell r="P465" t="str">
            <v>Precio Unit.</v>
          </cell>
          <cell r="S465" t="str">
            <v>Vr Unitario</v>
          </cell>
        </row>
        <row r="466">
          <cell r="A466" t="str">
            <v>Lámpara fluorescente tipo góndola de 2x26W</v>
          </cell>
          <cell r="L466" t="str">
            <v xml:space="preserve">Un </v>
          </cell>
          <cell r="N466">
            <v>1</v>
          </cell>
          <cell r="S466">
            <v>0</v>
          </cell>
        </row>
        <row r="467">
          <cell r="S467">
            <v>0</v>
          </cell>
        </row>
        <row r="468">
          <cell r="S468">
            <v>0</v>
          </cell>
        </row>
        <row r="469">
          <cell r="S469">
            <v>0</v>
          </cell>
        </row>
        <row r="470">
          <cell r="S470">
            <v>0</v>
          </cell>
        </row>
        <row r="471">
          <cell r="S471">
            <v>0</v>
          </cell>
        </row>
        <row r="472">
          <cell r="S472">
            <v>0</v>
          </cell>
        </row>
        <row r="473">
          <cell r="S473">
            <v>0</v>
          </cell>
        </row>
        <row r="474">
          <cell r="S474">
            <v>0</v>
          </cell>
        </row>
        <row r="475">
          <cell r="S475">
            <v>0</v>
          </cell>
        </row>
        <row r="476">
          <cell r="S476">
            <v>0</v>
          </cell>
        </row>
        <row r="477">
          <cell r="S477">
            <v>0</v>
          </cell>
        </row>
        <row r="478">
          <cell r="A478" t="str">
            <v>Desperdicio</v>
          </cell>
          <cell r="L478" t="str">
            <v>%</v>
          </cell>
          <cell r="P478">
            <v>0</v>
          </cell>
          <cell r="S478">
            <v>0</v>
          </cell>
        </row>
        <row r="479">
          <cell r="A479" t="str">
            <v>SUBTOTAL</v>
          </cell>
          <cell r="S479">
            <v>0</v>
          </cell>
        </row>
        <row r="481">
          <cell r="A481" t="str">
            <v>3. Transportes</v>
          </cell>
        </row>
        <row r="482">
          <cell r="A482" t="str">
            <v>Material</v>
          </cell>
          <cell r="J482" t="str">
            <v>Vol. o Peso</v>
          </cell>
          <cell r="L482" t="str">
            <v>Distancia</v>
          </cell>
          <cell r="N482" t="str">
            <v>m2 o Ton/Km</v>
          </cell>
          <cell r="Q482" t="str">
            <v>Tarifa</v>
          </cell>
          <cell r="S482" t="str">
            <v>Vr. Unitario</v>
          </cell>
        </row>
        <row r="486">
          <cell r="A486" t="str">
            <v>SUBTOTAL</v>
          </cell>
        </row>
        <row r="488">
          <cell r="A488" t="str">
            <v>4. Mano de Obra</v>
          </cell>
        </row>
        <row r="489">
          <cell r="A489" t="str">
            <v>Trabajador</v>
          </cell>
          <cell r="I489" t="str">
            <v>Jornal</v>
          </cell>
          <cell r="K489" t="str">
            <v>Prestac.</v>
          </cell>
          <cell r="M489" t="str">
            <v>Jornal Total</v>
          </cell>
          <cell r="P489" t="str">
            <v>Rendimiento</v>
          </cell>
          <cell r="S489" t="str">
            <v>Vr. Unitario</v>
          </cell>
        </row>
        <row r="490">
          <cell r="A490" t="str">
            <v>Electricista II</v>
          </cell>
          <cell r="K490">
            <v>0.57999999999999996</v>
          </cell>
          <cell r="M490">
            <v>0</v>
          </cell>
          <cell r="S490">
            <v>0</v>
          </cell>
        </row>
        <row r="491">
          <cell r="A491" t="str">
            <v>Ayudante</v>
          </cell>
          <cell r="K491">
            <v>0.57999999999999996</v>
          </cell>
          <cell r="M491">
            <v>0</v>
          </cell>
          <cell r="S491">
            <v>0</v>
          </cell>
        </row>
        <row r="492">
          <cell r="S492">
            <v>0</v>
          </cell>
        </row>
        <row r="493">
          <cell r="A493" t="str">
            <v>SUBTOTAL</v>
          </cell>
          <cell r="S493">
            <v>0</v>
          </cell>
        </row>
        <row r="494">
          <cell r="A494" t="str">
            <v>TOTAL COSTO DIRECTO</v>
          </cell>
          <cell r="S494">
            <v>0</v>
          </cell>
        </row>
        <row r="495">
          <cell r="A495" t="str">
            <v>AIU CONTRACTUAL</v>
          </cell>
          <cell r="D495">
            <v>0</v>
          </cell>
          <cell r="R495" t="str">
            <v>TOTAL COSTO INDIRECTO</v>
          </cell>
          <cell r="S495">
            <v>0</v>
          </cell>
        </row>
        <row r="496">
          <cell r="A496" t="str">
            <v xml:space="preserve">VALOR TOTAL ACTIVIDAD </v>
          </cell>
          <cell r="S496">
            <v>0</v>
          </cell>
        </row>
        <row r="497">
          <cell r="A497" t="str">
            <v xml:space="preserve">VALOR RECURSOS NECESARIOS PARA LA EJECUCIÓN DE LA ACTIVIDAD </v>
          </cell>
          <cell r="S497">
            <v>0</v>
          </cell>
        </row>
        <row r="499">
          <cell r="A499" t="str">
            <v>Para constancia de lo anterior, se firma la presente acta bajo la responsabilidad expresa de los que intervienen en ella, de  conformidad  con las funciones  desempeñadas por cada uno de los mismos,  de acuerdo con el manual de interventoría, en _________</v>
          </cell>
        </row>
        <row r="502">
          <cell r="D502" t="str">
            <v>Firma:</v>
          </cell>
        </row>
        <row r="503">
          <cell r="D503" t="str">
            <v xml:space="preserve">Nombre: </v>
          </cell>
        </row>
        <row r="504">
          <cell r="D504" t="str">
            <v>REPRESENTATE LEGAL Ó DIRECTOR DE CONSULTORIA</v>
          </cell>
        </row>
        <row r="506">
          <cell r="A506" t="str">
            <v>C. OBSERVACIONES INTERVENTORIA (Campo de obligatorio diligenciamiento)</v>
          </cell>
        </row>
        <row r="513">
          <cell r="D513" t="str">
            <v>Firma:</v>
          </cell>
        </row>
        <row r="514">
          <cell r="D514" t="str">
            <v xml:space="preserve">Nombre: </v>
          </cell>
          <cell r="U514" t="str">
            <v>Original  - DPS</v>
          </cell>
        </row>
        <row r="515">
          <cell r="D515" t="str">
            <v>REPRESENTANTE LEGAL Ó DIRECTOR DE INTERVENTORÍA</v>
          </cell>
          <cell r="U515" t="str">
            <v>Copias: Contratista, Interventor</v>
          </cell>
        </row>
        <row r="516">
          <cell r="A516" t="str">
            <v>B. DATOS ESPECIFICOS</v>
          </cell>
        </row>
        <row r="517">
          <cell r="A517" t="str">
            <v>Item</v>
          </cell>
          <cell r="C517" t="str">
            <v>Descripción</v>
          </cell>
          <cell r="Q517" t="str">
            <v>Unidad</v>
          </cell>
          <cell r="S517" t="str">
            <v>Cantidad</v>
          </cell>
        </row>
        <row r="518">
          <cell r="A518" t="str">
            <v>06.04.02</v>
          </cell>
          <cell r="C518" t="str">
            <v>Suministro, montaje y conexión de aplique de 25W bajo consumo. Incluye bombilla y accesorios.</v>
          </cell>
          <cell r="Q518" t="str">
            <v>UN</v>
          </cell>
          <cell r="S518">
            <v>4</v>
          </cell>
          <cell r="V518">
            <v>0</v>
          </cell>
        </row>
        <row r="520">
          <cell r="A520" t="str">
            <v>1.  Equipo</v>
          </cell>
        </row>
        <row r="521">
          <cell r="A521" t="str">
            <v>Descripción</v>
          </cell>
          <cell r="G521" t="str">
            <v>Marca</v>
          </cell>
          <cell r="J521" t="str">
            <v>Tipo</v>
          </cell>
          <cell r="N521" t="str">
            <v>Tarifa/Hora</v>
          </cell>
          <cell r="Q521" t="str">
            <v>Rendimiento</v>
          </cell>
          <cell r="S521" t="str">
            <v>Vr. Unitario</v>
          </cell>
        </row>
        <row r="522">
          <cell r="A522" t="str">
            <v>Herramienta menor (% de mano de obra)</v>
          </cell>
        </row>
        <row r="523">
          <cell r="S523">
            <v>0</v>
          </cell>
        </row>
        <row r="524">
          <cell r="S524">
            <v>0</v>
          </cell>
        </row>
        <row r="525">
          <cell r="S525">
            <v>0</v>
          </cell>
        </row>
        <row r="526">
          <cell r="A526" t="str">
            <v>SUBTOTAL</v>
          </cell>
          <cell r="S526">
            <v>0</v>
          </cell>
        </row>
        <row r="528">
          <cell r="A528" t="str">
            <v>2.  Materiales</v>
          </cell>
        </row>
        <row r="529">
          <cell r="A529" t="str">
            <v>Descripción</v>
          </cell>
          <cell r="L529" t="str">
            <v>Unidad</v>
          </cell>
          <cell r="N529" t="str">
            <v>Cantidad</v>
          </cell>
          <cell r="P529" t="str">
            <v>Precio Unit.</v>
          </cell>
          <cell r="S529" t="str">
            <v>Vr Unitario</v>
          </cell>
        </row>
        <row r="530">
          <cell r="A530" t="str">
            <v>Aplique de sobreponer 25 W</v>
          </cell>
          <cell r="L530" t="str">
            <v xml:space="preserve">Un </v>
          </cell>
          <cell r="N530">
            <v>1</v>
          </cell>
          <cell r="S530">
            <v>0</v>
          </cell>
        </row>
        <row r="531">
          <cell r="A531" t="str">
            <v>Bombillo de bajo consumo</v>
          </cell>
          <cell r="L531" t="str">
            <v>Un</v>
          </cell>
          <cell r="N531">
            <v>1</v>
          </cell>
          <cell r="S531">
            <v>0</v>
          </cell>
        </row>
        <row r="532">
          <cell r="S532">
            <v>0</v>
          </cell>
        </row>
        <row r="533">
          <cell r="S533">
            <v>0</v>
          </cell>
        </row>
        <row r="534">
          <cell r="S534">
            <v>0</v>
          </cell>
        </row>
        <row r="535">
          <cell r="S535">
            <v>0</v>
          </cell>
        </row>
        <row r="536">
          <cell r="S536">
            <v>0</v>
          </cell>
        </row>
        <row r="537">
          <cell r="S537">
            <v>0</v>
          </cell>
        </row>
        <row r="538">
          <cell r="S538">
            <v>0</v>
          </cell>
        </row>
        <row r="539">
          <cell r="S539">
            <v>0</v>
          </cell>
        </row>
        <row r="540">
          <cell r="S540">
            <v>0</v>
          </cell>
        </row>
        <row r="541">
          <cell r="S541">
            <v>0</v>
          </cell>
        </row>
        <row r="542">
          <cell r="A542" t="str">
            <v>Desperdicio</v>
          </cell>
          <cell r="L542" t="str">
            <v>%</v>
          </cell>
          <cell r="P542">
            <v>0</v>
          </cell>
          <cell r="S542">
            <v>0</v>
          </cell>
        </row>
        <row r="543">
          <cell r="A543" t="str">
            <v>SUBTOTAL</v>
          </cell>
          <cell r="S543">
            <v>0</v>
          </cell>
        </row>
        <row r="545">
          <cell r="A545" t="str">
            <v>3. Transportes</v>
          </cell>
        </row>
        <row r="546">
          <cell r="A546" t="str">
            <v>Material</v>
          </cell>
          <cell r="J546" t="str">
            <v>Vol. o Peso</v>
          </cell>
          <cell r="L546" t="str">
            <v>Distancia</v>
          </cell>
          <cell r="N546" t="str">
            <v>m2 o Ton/Km</v>
          </cell>
          <cell r="Q546" t="str">
            <v>Tarifa</v>
          </cell>
          <cell r="S546" t="str">
            <v>Vr. Unitario</v>
          </cell>
        </row>
        <row r="550">
          <cell r="A550" t="str">
            <v>SUBTOTAL</v>
          </cell>
        </row>
        <row r="552">
          <cell r="A552" t="str">
            <v>4. Mano de Obra</v>
          </cell>
        </row>
        <row r="553">
          <cell r="A553" t="str">
            <v>Trabajador</v>
          </cell>
          <cell r="I553" t="str">
            <v>Jornal</v>
          </cell>
          <cell r="K553" t="str">
            <v>Prestac.</v>
          </cell>
          <cell r="M553" t="str">
            <v>Jornal Total</v>
          </cell>
          <cell r="P553" t="str">
            <v>Rendimiento</v>
          </cell>
          <cell r="S553" t="str">
            <v>Vr. Unitario</v>
          </cell>
        </row>
        <row r="554">
          <cell r="A554" t="str">
            <v>Electricista II</v>
          </cell>
          <cell r="K554">
            <v>0.57999999999999996</v>
          </cell>
          <cell r="M554">
            <v>0</v>
          </cell>
          <cell r="S554">
            <v>0</v>
          </cell>
        </row>
        <row r="555">
          <cell r="A555" t="str">
            <v>Ayudante</v>
          </cell>
          <cell r="K555">
            <v>0.57999999999999996</v>
          </cell>
          <cell r="M555">
            <v>0</v>
          </cell>
          <cell r="S555">
            <v>0</v>
          </cell>
        </row>
        <row r="556">
          <cell r="S556">
            <v>0</v>
          </cell>
        </row>
        <row r="557">
          <cell r="A557" t="str">
            <v>SUBTOTAL</v>
          </cell>
          <cell r="S557">
            <v>0</v>
          </cell>
        </row>
        <row r="558">
          <cell r="A558" t="str">
            <v>TOTAL COSTO DIRECTO</v>
          </cell>
          <cell r="S558">
            <v>0</v>
          </cell>
        </row>
        <row r="559">
          <cell r="A559" t="str">
            <v>AIU CONTRACTUAL</v>
          </cell>
          <cell r="D559">
            <v>0</v>
          </cell>
          <cell r="R559" t="str">
            <v>TOTAL COSTO INDIRECTO</v>
          </cell>
          <cell r="S559">
            <v>0</v>
          </cell>
        </row>
        <row r="560">
          <cell r="A560" t="str">
            <v xml:space="preserve">VALOR TOTAL ACTIVIDAD </v>
          </cell>
          <cell r="S560">
            <v>0</v>
          </cell>
        </row>
        <row r="561">
          <cell r="A561" t="str">
            <v xml:space="preserve">VALOR RECURSOS NECESARIOS PARA LA EJECUCIÓN DE LA ACTIVIDAD </v>
          </cell>
          <cell r="S561">
            <v>0</v>
          </cell>
        </row>
        <row r="563">
          <cell r="A563" t="str">
            <v>Para constancia de lo anterior, se firma la presente acta bajo la responsabilidad expresa de los que intervienen en ella, de  conformidad  con las funciones  desempeñadas por cada uno de los mismos,  de acuerdo con el manual de interventoría, en _________</v>
          </cell>
        </row>
        <row r="566">
          <cell r="D566" t="str">
            <v>Firma:</v>
          </cell>
        </row>
        <row r="567">
          <cell r="D567" t="str">
            <v xml:space="preserve">Nombre: </v>
          </cell>
        </row>
        <row r="568">
          <cell r="D568" t="str">
            <v>REPRESENTATE LEGAL Ó DIRECTOR DE CONSULTORIA</v>
          </cell>
        </row>
        <row r="570">
          <cell r="A570" t="str">
            <v>C. OBSERVACIONES INTERVENTORIA (Campo de obligatorio diligenciamiento)</v>
          </cell>
        </row>
        <row r="577">
          <cell r="D577" t="str">
            <v>Firma:</v>
          </cell>
        </row>
        <row r="578">
          <cell r="D578" t="str">
            <v xml:space="preserve">Nombre: </v>
          </cell>
          <cell r="U578" t="str">
            <v>Original  - DPS</v>
          </cell>
        </row>
        <row r="579">
          <cell r="D579" t="str">
            <v>REPRESENTANTE LEGAL Ó DIRECTOR DE INTERVENTORÍA</v>
          </cell>
          <cell r="U579" t="str">
            <v>Copias: Contratista, Interventor</v>
          </cell>
        </row>
        <row r="580">
          <cell r="A580" t="str">
            <v>B. DATOS ESPECIFICOS</v>
          </cell>
        </row>
        <row r="581">
          <cell r="A581" t="str">
            <v>Item</v>
          </cell>
          <cell r="C581" t="str">
            <v>Descripción</v>
          </cell>
          <cell r="Q581" t="str">
            <v>Unidad</v>
          </cell>
          <cell r="S581" t="str">
            <v>Cantidad</v>
          </cell>
        </row>
        <row r="582">
          <cell r="A582" t="str">
            <v>06.05.01</v>
          </cell>
          <cell r="C582" t="str">
            <v>Trámites ante el operador del servicio para aprobar y conectar el nuevo servicio. Incluye costos por documento para trámite.</v>
          </cell>
          <cell r="Q582" t="str">
            <v>GL</v>
          </cell>
          <cell r="S582">
            <v>1</v>
          </cell>
          <cell r="V582">
            <v>1290000</v>
          </cell>
        </row>
        <row r="584">
          <cell r="A584" t="str">
            <v>1.  Equipo</v>
          </cell>
        </row>
        <row r="585">
          <cell r="A585" t="str">
            <v>Descripción</v>
          </cell>
          <cell r="G585" t="str">
            <v>Marca</v>
          </cell>
          <cell r="J585" t="str">
            <v>Tipo</v>
          </cell>
          <cell r="N585" t="str">
            <v>Tarifa/Hora</v>
          </cell>
          <cell r="Q585" t="str">
            <v>Rendimiento</v>
          </cell>
          <cell r="S585" t="str">
            <v>Vr. Unitario</v>
          </cell>
        </row>
        <row r="586">
          <cell r="S586">
            <v>0</v>
          </cell>
        </row>
        <row r="587">
          <cell r="S587">
            <v>0</v>
          </cell>
        </row>
        <row r="588">
          <cell r="S588">
            <v>0</v>
          </cell>
        </row>
        <row r="589">
          <cell r="S589">
            <v>0</v>
          </cell>
        </row>
        <row r="590">
          <cell r="A590" t="str">
            <v>SUBTOTAL</v>
          </cell>
          <cell r="S590">
            <v>0</v>
          </cell>
        </row>
        <row r="592">
          <cell r="A592" t="str">
            <v>2.  Materiales</v>
          </cell>
        </row>
        <row r="593">
          <cell r="A593" t="str">
            <v>Descripción</v>
          </cell>
          <cell r="L593" t="str">
            <v>Unidad</v>
          </cell>
          <cell r="N593" t="str">
            <v>Cantidad</v>
          </cell>
          <cell r="P593" t="str">
            <v>Precio Unit.</v>
          </cell>
          <cell r="S593" t="str">
            <v>Vr Unitario</v>
          </cell>
        </row>
        <row r="594">
          <cell r="S594">
            <v>0</v>
          </cell>
        </row>
        <row r="595">
          <cell r="S595">
            <v>0</v>
          </cell>
        </row>
        <row r="596">
          <cell r="S596">
            <v>0</v>
          </cell>
        </row>
        <row r="597">
          <cell r="S597">
            <v>0</v>
          </cell>
        </row>
        <row r="598">
          <cell r="S598">
            <v>0</v>
          </cell>
        </row>
        <row r="599">
          <cell r="S599">
            <v>0</v>
          </cell>
        </row>
        <row r="600">
          <cell r="S600">
            <v>0</v>
          </cell>
        </row>
        <row r="601">
          <cell r="S601">
            <v>0</v>
          </cell>
        </row>
        <row r="602">
          <cell r="S602">
            <v>0</v>
          </cell>
        </row>
        <row r="603">
          <cell r="S603">
            <v>0</v>
          </cell>
        </row>
        <row r="604">
          <cell r="S604">
            <v>0</v>
          </cell>
        </row>
        <row r="605">
          <cell r="S605">
            <v>0</v>
          </cell>
        </row>
        <row r="606">
          <cell r="A606" t="str">
            <v>Desperdicio</v>
          </cell>
          <cell r="L606" t="str">
            <v>%</v>
          </cell>
          <cell r="P606">
            <v>0</v>
          </cell>
          <cell r="S606">
            <v>0</v>
          </cell>
        </row>
        <row r="607">
          <cell r="A607" t="str">
            <v>SUBTOTAL</v>
          </cell>
          <cell r="S607">
            <v>0</v>
          </cell>
        </row>
        <row r="609">
          <cell r="A609" t="str">
            <v>3. Transportes</v>
          </cell>
        </row>
        <row r="610">
          <cell r="A610" t="str">
            <v>Material</v>
          </cell>
          <cell r="J610" t="str">
            <v>Vol. o Peso</v>
          </cell>
          <cell r="L610" t="str">
            <v>Distancia</v>
          </cell>
          <cell r="N610" t="str">
            <v>m2 o Ton/Km</v>
          </cell>
          <cell r="Q610" t="str">
            <v>Tarifa</v>
          </cell>
          <cell r="S610" t="str">
            <v>Vr. Unitario</v>
          </cell>
        </row>
        <row r="614">
          <cell r="A614" t="str">
            <v>SUBTOTAL</v>
          </cell>
        </row>
        <row r="616">
          <cell r="A616" t="str">
            <v>4. Mano de Obra</v>
          </cell>
        </row>
        <row r="617">
          <cell r="A617" t="str">
            <v>Trabajador</v>
          </cell>
          <cell r="I617" t="str">
            <v>Jornal</v>
          </cell>
          <cell r="K617" t="str">
            <v>Prestac.</v>
          </cell>
          <cell r="M617" t="str">
            <v>Jornal Total</v>
          </cell>
          <cell r="P617" t="str">
            <v>Rendimiento</v>
          </cell>
          <cell r="S617" t="str">
            <v>Vr. Unitario</v>
          </cell>
        </row>
        <row r="618">
          <cell r="A618" t="str">
            <v>Ingeniero</v>
          </cell>
          <cell r="I618">
            <v>100000</v>
          </cell>
          <cell r="K618">
            <v>0.57999999999999996</v>
          </cell>
          <cell r="M618">
            <v>158000</v>
          </cell>
          <cell r="P618">
            <v>5</v>
          </cell>
          <cell r="S618">
            <v>790000</v>
          </cell>
        </row>
        <row r="619">
          <cell r="A619" t="str">
            <v>Documentos</v>
          </cell>
          <cell r="I619">
            <v>500000</v>
          </cell>
          <cell r="M619">
            <v>500000</v>
          </cell>
          <cell r="P619">
            <v>1</v>
          </cell>
          <cell r="S619">
            <v>500000</v>
          </cell>
        </row>
        <row r="620">
          <cell r="S620">
            <v>0</v>
          </cell>
        </row>
        <row r="621">
          <cell r="A621" t="str">
            <v>SUBTOTAL</v>
          </cell>
          <cell r="S621">
            <v>1290000</v>
          </cell>
        </row>
        <row r="622">
          <cell r="A622" t="str">
            <v>TOTAL COSTO DIRECTO</v>
          </cell>
          <cell r="S622">
            <v>1290000</v>
          </cell>
        </row>
        <row r="623">
          <cell r="A623" t="str">
            <v>AIU CONTRACTUAL</v>
          </cell>
          <cell r="D623">
            <v>0</v>
          </cell>
          <cell r="R623" t="str">
            <v>TOTAL COSTO INDIRECTO</v>
          </cell>
          <cell r="S623">
            <v>0</v>
          </cell>
        </row>
        <row r="624">
          <cell r="A624" t="str">
            <v xml:space="preserve">VALOR TOTAL ACTIVIDAD </v>
          </cell>
          <cell r="S624">
            <v>1290000</v>
          </cell>
        </row>
        <row r="625">
          <cell r="A625" t="str">
            <v xml:space="preserve">VALOR RECURSOS NECESARIOS PARA LA EJECUCIÓN DE LA ACTIVIDAD </v>
          </cell>
          <cell r="S625">
            <v>1290000</v>
          </cell>
        </row>
        <row r="627">
          <cell r="A627" t="str">
            <v>Para constancia de lo anterior, se firma la presente acta bajo la responsabilidad expresa de los que intervienen en ella, de  conformidad  con las funciones  desempeñadas por cada uno de los mismos,  de acuerdo con el manual de interventoría, en _________</v>
          </cell>
        </row>
        <row r="630">
          <cell r="D630" t="str">
            <v>Firma:</v>
          </cell>
        </row>
        <row r="631">
          <cell r="D631" t="str">
            <v xml:space="preserve">Nombre: </v>
          </cell>
        </row>
        <row r="632">
          <cell r="D632" t="str">
            <v>REPRESENTATE LEGAL Ó DIRECTOR DE CONSULTORIA</v>
          </cell>
        </row>
        <row r="634">
          <cell r="A634" t="str">
            <v>C. OBSERVACIONES INTERVENTORIA (Campo de obligatorio diligenciamiento)</v>
          </cell>
        </row>
        <row r="641">
          <cell r="D641" t="str">
            <v>Firma:</v>
          </cell>
        </row>
        <row r="642">
          <cell r="D642" t="str">
            <v xml:space="preserve">Nombre: </v>
          </cell>
          <cell r="U642" t="str">
            <v>Original  - DPS</v>
          </cell>
        </row>
        <row r="643">
          <cell r="D643" t="str">
            <v>REPRESENTANTE LEGAL Ó DIRECTOR DE INTERVENTORÍA</v>
          </cell>
          <cell r="U643" t="str">
            <v>Copias: Contratista, Interventor</v>
          </cell>
        </row>
        <row r="644">
          <cell r="A644" t="str">
            <v>B. DATOS ESPECIFICOS</v>
          </cell>
        </row>
        <row r="645">
          <cell r="A645" t="str">
            <v>Item</v>
          </cell>
          <cell r="C645" t="str">
            <v>Descripción</v>
          </cell>
          <cell r="Q645" t="str">
            <v>Unidad</v>
          </cell>
          <cell r="S645" t="str">
            <v>Cantidad</v>
          </cell>
        </row>
        <row r="646">
          <cell r="A646" t="str">
            <v>06.05.02</v>
          </cell>
          <cell r="C646" t="str">
            <v>Inspector delegado RETIE y emisión de certificado de recibo a satisfacción de las instalaciones</v>
          </cell>
          <cell r="Q646" t="str">
            <v>GL</v>
          </cell>
          <cell r="S646">
            <v>1</v>
          </cell>
          <cell r="V646">
            <v>1274112</v>
          </cell>
        </row>
        <row r="648">
          <cell r="A648" t="str">
            <v>1.  Equipo</v>
          </cell>
        </row>
        <row r="649">
          <cell r="A649" t="str">
            <v>Descripción</v>
          </cell>
          <cell r="G649" t="str">
            <v>Marca</v>
          </cell>
          <cell r="J649" t="str">
            <v>Tipo</v>
          </cell>
          <cell r="N649" t="str">
            <v>Tarifa/Hora</v>
          </cell>
          <cell r="Q649" t="str">
            <v>Rendimiento</v>
          </cell>
          <cell r="S649" t="str">
            <v>Vr. Unitario</v>
          </cell>
        </row>
        <row r="650">
          <cell r="S650">
            <v>0</v>
          </cell>
        </row>
        <row r="651">
          <cell r="S651">
            <v>0</v>
          </cell>
        </row>
        <row r="652">
          <cell r="S652">
            <v>0</v>
          </cell>
        </row>
        <row r="653">
          <cell r="S653">
            <v>0</v>
          </cell>
        </row>
        <row r="654">
          <cell r="A654" t="str">
            <v>SUBTOTAL</v>
          </cell>
          <cell r="S654">
            <v>0</v>
          </cell>
        </row>
        <row r="656">
          <cell r="A656" t="str">
            <v>2.  Materiales</v>
          </cell>
        </row>
        <row r="657">
          <cell r="A657" t="str">
            <v>Descripción</v>
          </cell>
          <cell r="L657" t="str">
            <v>Unidad</v>
          </cell>
          <cell r="N657" t="str">
            <v>Cantidad</v>
          </cell>
          <cell r="P657" t="str">
            <v>Precio Unit.</v>
          </cell>
          <cell r="S657" t="str">
            <v>Vr Unitario</v>
          </cell>
        </row>
        <row r="658">
          <cell r="S658">
            <v>0</v>
          </cell>
        </row>
        <row r="659">
          <cell r="S659">
            <v>0</v>
          </cell>
        </row>
        <row r="660">
          <cell r="S660">
            <v>0</v>
          </cell>
        </row>
        <row r="661">
          <cell r="S661">
            <v>0</v>
          </cell>
        </row>
        <row r="662">
          <cell r="S662">
            <v>0</v>
          </cell>
        </row>
        <row r="663">
          <cell r="S663">
            <v>0</v>
          </cell>
        </row>
        <row r="664">
          <cell r="S664">
            <v>0</v>
          </cell>
        </row>
        <row r="665">
          <cell r="S665">
            <v>0</v>
          </cell>
        </row>
        <row r="666">
          <cell r="S666">
            <v>0</v>
          </cell>
        </row>
        <row r="667">
          <cell r="S667">
            <v>0</v>
          </cell>
        </row>
        <row r="668">
          <cell r="S668">
            <v>0</v>
          </cell>
        </row>
        <row r="669">
          <cell r="S669">
            <v>0</v>
          </cell>
        </row>
        <row r="670">
          <cell r="A670" t="str">
            <v>Desperdicio</v>
          </cell>
          <cell r="L670" t="str">
            <v>%</v>
          </cell>
          <cell r="P670">
            <v>0</v>
          </cell>
          <cell r="S670">
            <v>0</v>
          </cell>
        </row>
        <row r="671">
          <cell r="A671" t="str">
            <v>SUBTOTAL</v>
          </cell>
          <cell r="S671">
            <v>0</v>
          </cell>
        </row>
        <row r="673">
          <cell r="A673" t="str">
            <v>3. Transportes</v>
          </cell>
        </row>
        <row r="674">
          <cell r="A674" t="str">
            <v>Material</v>
          </cell>
          <cell r="J674" t="str">
            <v>Vol. o Peso</v>
          </cell>
          <cell r="L674" t="str">
            <v>Distancia</v>
          </cell>
          <cell r="N674" t="str">
            <v>m2 o Ton/Km</v>
          </cell>
          <cell r="Q674" t="str">
            <v>Tarifa</v>
          </cell>
          <cell r="S674" t="str">
            <v>Vr. Unitario</v>
          </cell>
        </row>
        <row r="678">
          <cell r="A678" t="str">
            <v>SUBTOTAL</v>
          </cell>
        </row>
        <row r="680">
          <cell r="A680" t="str">
            <v>4. Mano de Obra</v>
          </cell>
        </row>
        <row r="681">
          <cell r="A681" t="str">
            <v>Trabajador</v>
          </cell>
          <cell r="I681" t="str">
            <v>Jornal</v>
          </cell>
          <cell r="K681" t="str">
            <v>Prestac.</v>
          </cell>
          <cell r="M681" t="str">
            <v>Jornal Total</v>
          </cell>
          <cell r="P681" t="str">
            <v>Rendimiento</v>
          </cell>
          <cell r="S681" t="str">
            <v>Vr. Unitario</v>
          </cell>
        </row>
        <row r="682">
          <cell r="A682" t="str">
            <v>Ingeniero</v>
          </cell>
          <cell r="I682">
            <v>89600</v>
          </cell>
          <cell r="K682">
            <v>0.57999999999999996</v>
          </cell>
          <cell r="M682">
            <v>141568</v>
          </cell>
          <cell r="P682">
            <v>9</v>
          </cell>
          <cell r="S682">
            <v>1274112</v>
          </cell>
        </row>
        <row r="683">
          <cell r="S683">
            <v>0</v>
          </cell>
        </row>
        <row r="684">
          <cell r="S684">
            <v>0</v>
          </cell>
        </row>
        <row r="685">
          <cell r="A685" t="str">
            <v>SUBTOTAL</v>
          </cell>
          <cell r="S685">
            <v>1274112</v>
          </cell>
        </row>
        <row r="686">
          <cell r="A686" t="str">
            <v>TOTAL COSTO DIRECTO</v>
          </cell>
          <cell r="S686">
            <v>1274112</v>
          </cell>
        </row>
        <row r="687">
          <cell r="A687" t="str">
            <v>AIU CONTRACTUAL</v>
          </cell>
          <cell r="D687">
            <v>0</v>
          </cell>
          <cell r="R687" t="str">
            <v>TOTAL COSTO INDIRECTO</v>
          </cell>
          <cell r="S687">
            <v>0</v>
          </cell>
        </row>
        <row r="688">
          <cell r="A688" t="str">
            <v xml:space="preserve">VALOR TOTAL ACTIVIDAD </v>
          </cell>
          <cell r="S688">
            <v>1274112</v>
          </cell>
        </row>
        <row r="689">
          <cell r="A689" t="str">
            <v xml:space="preserve">VALOR RECURSOS NECESARIOS PARA LA EJECUCIÓN DE LA ACTIVIDAD </v>
          </cell>
          <cell r="S689">
            <v>1274112</v>
          </cell>
        </row>
        <row r="691">
          <cell r="A691" t="str">
            <v>Para constancia de lo anterior, se firma la presente acta bajo la responsabilidad expresa de los que intervienen en ella, de  conformidad  con las funciones  desempeñadas por cada uno de los mismos,  de acuerdo con el manual de interventoría, en _________</v>
          </cell>
        </row>
        <row r="694">
          <cell r="D694" t="str">
            <v>Firma:</v>
          </cell>
        </row>
        <row r="695">
          <cell r="D695" t="str">
            <v xml:space="preserve">Nombre: </v>
          </cell>
        </row>
        <row r="696">
          <cell r="D696" t="str">
            <v>REPRESENTATE LEGAL Ó DIRECTOR DE CONSULTORIA</v>
          </cell>
        </row>
        <row r="698">
          <cell r="A698" t="str">
            <v>C. OBSERVACIONES INTERVENTORIA (Campo de obligatorio diligenciamiento)</v>
          </cell>
        </row>
        <row r="705">
          <cell r="D705" t="str">
            <v>Firma:</v>
          </cell>
        </row>
        <row r="706">
          <cell r="D706" t="str">
            <v xml:space="preserve">Nombre: </v>
          </cell>
          <cell r="U706" t="str">
            <v>Original  - DPS</v>
          </cell>
        </row>
        <row r="707">
          <cell r="D707" t="str">
            <v>REPRESENTANTE LEGAL Ó DIRECTOR DE INTERVENTORÍA</v>
          </cell>
          <cell r="U707" t="str">
            <v>Copias: Contratista, Interventor</v>
          </cell>
        </row>
        <row r="708">
          <cell r="A708" t="str">
            <v>B. DATOS ESPECIFICOS</v>
          </cell>
        </row>
        <row r="709">
          <cell r="A709" t="str">
            <v>Item</v>
          </cell>
          <cell r="C709" t="str">
            <v>Descripción</v>
          </cell>
          <cell r="Q709" t="str">
            <v>Unidad</v>
          </cell>
          <cell r="S709" t="str">
            <v>Cantidad</v>
          </cell>
        </row>
        <row r="710">
          <cell r="A710" t="str">
            <v>06.06.01</v>
          </cell>
          <cell r="C710" t="str">
            <v>Suministro e hincada de varilla de cobre de 2.44 metros x 5/8" para aterrizar la infraestructura de apantallamiento y la malla de puesta a tierra.</v>
          </cell>
          <cell r="Q710" t="str">
            <v>UN</v>
          </cell>
          <cell r="S710">
            <v>1</v>
          </cell>
          <cell r="V710">
            <v>0</v>
          </cell>
        </row>
        <row r="712">
          <cell r="A712" t="str">
            <v>1.  Equipo</v>
          </cell>
        </row>
        <row r="713">
          <cell r="A713" t="str">
            <v>Descripción</v>
          </cell>
          <cell r="G713" t="str">
            <v>Marca</v>
          </cell>
          <cell r="J713" t="str">
            <v>Tipo</v>
          </cell>
          <cell r="N713" t="str">
            <v>Tarifa/Hora</v>
          </cell>
          <cell r="Q713" t="str">
            <v>Rendimiento</v>
          </cell>
          <cell r="S713" t="str">
            <v>Vr. Unitario</v>
          </cell>
        </row>
        <row r="714">
          <cell r="A714" t="str">
            <v>Herramienta menor (% de mano de obra)</v>
          </cell>
          <cell r="S714">
            <v>0</v>
          </cell>
        </row>
        <row r="715">
          <cell r="A715" t="str">
            <v>Atornillador</v>
          </cell>
          <cell r="S715">
            <v>0</v>
          </cell>
        </row>
        <row r="716">
          <cell r="S716">
            <v>0</v>
          </cell>
        </row>
        <row r="717">
          <cell r="S717">
            <v>0</v>
          </cell>
        </row>
        <row r="718">
          <cell r="A718" t="str">
            <v>SUBTOTAL</v>
          </cell>
          <cell r="S718">
            <v>0</v>
          </cell>
        </row>
        <row r="720">
          <cell r="A720" t="str">
            <v>2.  Materiales</v>
          </cell>
        </row>
        <row r="721">
          <cell r="A721" t="str">
            <v>Descripción</v>
          </cell>
          <cell r="L721" t="str">
            <v>Unidad</v>
          </cell>
          <cell r="N721" t="str">
            <v>Cantidad</v>
          </cell>
          <cell r="P721" t="str">
            <v>Precio Unit.</v>
          </cell>
          <cell r="S721" t="str">
            <v>Vr Unitario</v>
          </cell>
        </row>
        <row r="722">
          <cell r="A722" t="str">
            <v>Varilla de cobre de 2,40 mts x 5/8"</v>
          </cell>
          <cell r="L722" t="str">
            <v>Un</v>
          </cell>
          <cell r="N722">
            <v>1</v>
          </cell>
          <cell r="S722">
            <v>0</v>
          </cell>
        </row>
        <row r="723">
          <cell r="S723">
            <v>0</v>
          </cell>
        </row>
        <row r="724">
          <cell r="S724">
            <v>0</v>
          </cell>
        </row>
        <row r="725">
          <cell r="S725">
            <v>0</v>
          </cell>
        </row>
        <row r="726">
          <cell r="S726">
            <v>0</v>
          </cell>
        </row>
        <row r="727">
          <cell r="S727">
            <v>0</v>
          </cell>
        </row>
        <row r="728">
          <cell r="S728">
            <v>0</v>
          </cell>
        </row>
        <row r="729">
          <cell r="S729">
            <v>0</v>
          </cell>
        </row>
        <row r="730">
          <cell r="S730">
            <v>0</v>
          </cell>
        </row>
        <row r="731">
          <cell r="S731">
            <v>0</v>
          </cell>
        </row>
        <row r="732">
          <cell r="S732">
            <v>0</v>
          </cell>
        </row>
        <row r="733">
          <cell r="S733">
            <v>0</v>
          </cell>
        </row>
        <row r="734">
          <cell r="A734" t="str">
            <v>Desperdicio</v>
          </cell>
          <cell r="L734" t="str">
            <v>%</v>
          </cell>
          <cell r="P734">
            <v>0</v>
          </cell>
          <cell r="S734">
            <v>0</v>
          </cell>
        </row>
        <row r="735">
          <cell r="A735" t="str">
            <v>SUBTOTAL</v>
          </cell>
          <cell r="S735">
            <v>0</v>
          </cell>
        </row>
        <row r="737">
          <cell r="A737" t="str">
            <v>3. Transportes</v>
          </cell>
        </row>
        <row r="738">
          <cell r="A738" t="str">
            <v>Material</v>
          </cell>
          <cell r="J738" t="str">
            <v>Vol. o Peso</v>
          </cell>
          <cell r="L738" t="str">
            <v>Distancia</v>
          </cell>
          <cell r="N738" t="str">
            <v>m2 o Ton/Km</v>
          </cell>
          <cell r="Q738" t="str">
            <v>Tarifa</v>
          </cell>
          <cell r="S738" t="str">
            <v>Vr. Unitario</v>
          </cell>
        </row>
        <row r="742">
          <cell r="A742" t="str">
            <v>SUBTOTAL</v>
          </cell>
        </row>
        <row r="744">
          <cell r="A744" t="str">
            <v>4. Mano de Obra</v>
          </cell>
        </row>
        <row r="745">
          <cell r="A745" t="str">
            <v>Trabajador</v>
          </cell>
          <cell r="I745" t="str">
            <v>Jornal</v>
          </cell>
          <cell r="K745" t="str">
            <v>Prestac.</v>
          </cell>
          <cell r="M745" t="str">
            <v>Jornal Total</v>
          </cell>
          <cell r="P745" t="str">
            <v>Rendimiento</v>
          </cell>
          <cell r="S745" t="str">
            <v>Vr. Unitario</v>
          </cell>
        </row>
        <row r="746">
          <cell r="A746" t="str">
            <v>Electricista II</v>
          </cell>
          <cell r="K746">
            <v>0.57999999999999996</v>
          </cell>
          <cell r="M746">
            <v>0</v>
          </cell>
          <cell r="S746">
            <v>0</v>
          </cell>
        </row>
        <row r="747">
          <cell r="A747" t="str">
            <v>Ayudante</v>
          </cell>
          <cell r="K747">
            <v>0.57999999999999996</v>
          </cell>
          <cell r="M747">
            <v>0</v>
          </cell>
          <cell r="S747">
            <v>0</v>
          </cell>
        </row>
        <row r="748">
          <cell r="S748">
            <v>0</v>
          </cell>
        </row>
        <row r="749">
          <cell r="A749" t="str">
            <v>SUBTOTAL</v>
          </cell>
          <cell r="S749">
            <v>0</v>
          </cell>
        </row>
        <row r="750">
          <cell r="A750" t="str">
            <v>TOTAL COSTO DIRECTO</v>
          </cell>
          <cell r="S750">
            <v>0</v>
          </cell>
        </row>
        <row r="751">
          <cell r="A751" t="str">
            <v>AIU CONTRACTUAL</v>
          </cell>
          <cell r="D751">
            <v>0</v>
          </cell>
          <cell r="R751" t="str">
            <v>TOTAL COSTO INDIRECTO</v>
          </cell>
          <cell r="S751">
            <v>0</v>
          </cell>
        </row>
        <row r="752">
          <cell r="A752" t="str">
            <v xml:space="preserve">VALOR TOTAL ACTIVIDAD </v>
          </cell>
          <cell r="S752">
            <v>0</v>
          </cell>
        </row>
        <row r="753">
          <cell r="A753" t="str">
            <v xml:space="preserve">VALOR RECURSOS NECESARIOS PARA LA EJECUCIÓN DE LA ACTIVIDAD </v>
          </cell>
          <cell r="S753">
            <v>0</v>
          </cell>
        </row>
        <row r="755">
          <cell r="A755"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D758" t="str">
            <v>Firma:</v>
          </cell>
        </row>
        <row r="759">
          <cell r="D759" t="str">
            <v xml:space="preserve">Nombre: </v>
          </cell>
        </row>
        <row r="760">
          <cell r="D760" t="str">
            <v>REPRESENTATE LEGAL Ó DIRECTOR DE CONSULTORIA</v>
          </cell>
        </row>
        <row r="762">
          <cell r="A762" t="str">
            <v>C. OBSERVACIONES INTERVENTORIA (Campo de obligatorio diligenciamiento)</v>
          </cell>
        </row>
        <row r="769">
          <cell r="D769" t="str">
            <v>Firma:</v>
          </cell>
        </row>
        <row r="770">
          <cell r="D770" t="str">
            <v xml:space="preserve">Nombre: </v>
          </cell>
          <cell r="U770" t="str">
            <v>Original  - DPS</v>
          </cell>
        </row>
        <row r="771">
          <cell r="D771" t="str">
            <v>REPRESENTANTE LEGAL Ó DIRECTOR DE INTERVENTORÍA</v>
          </cell>
          <cell r="U771" t="str">
            <v>Copias: Contratista, Interventor</v>
          </cell>
        </row>
        <row r="772">
          <cell r="A772" t="str">
            <v>B. DATOS ESPECIFICOS</v>
          </cell>
        </row>
        <row r="773">
          <cell r="A773" t="str">
            <v>Item</v>
          </cell>
          <cell r="C773" t="str">
            <v>Descripción</v>
          </cell>
          <cell r="Q773" t="str">
            <v>Unidad</v>
          </cell>
          <cell r="S773" t="str">
            <v>Cantidad</v>
          </cell>
        </row>
        <row r="774">
          <cell r="A774" t="str">
            <v>06.06.02</v>
          </cell>
          <cell r="C774" t="str">
            <v>Suministro y tendido de cable de cobre No 8 para polo a tierra. Incluye tubo PVC de 3/4".</v>
          </cell>
          <cell r="Q774" t="str">
            <v>ML</v>
          </cell>
          <cell r="S774">
            <v>6</v>
          </cell>
          <cell r="V774">
            <v>0</v>
          </cell>
        </row>
        <row r="776">
          <cell r="A776" t="str">
            <v>1.  Equipo</v>
          </cell>
        </row>
        <row r="777">
          <cell r="A777" t="str">
            <v>Descripción</v>
          </cell>
          <cell r="G777" t="str">
            <v>Marca</v>
          </cell>
          <cell r="J777" t="str">
            <v>Tipo</v>
          </cell>
          <cell r="N777" t="str">
            <v>Tarifa/Hora</v>
          </cell>
          <cell r="Q777" t="str">
            <v>Rendimiento</v>
          </cell>
          <cell r="S777" t="str">
            <v>Vr. Unitario</v>
          </cell>
        </row>
        <row r="778">
          <cell r="A778" t="str">
            <v>Alicates</v>
          </cell>
          <cell r="S778">
            <v>0</v>
          </cell>
        </row>
        <row r="779">
          <cell r="S779">
            <v>0</v>
          </cell>
        </row>
        <row r="780">
          <cell r="S780">
            <v>0</v>
          </cell>
        </row>
        <row r="781">
          <cell r="S781">
            <v>0</v>
          </cell>
        </row>
        <row r="782">
          <cell r="A782" t="str">
            <v>SUBTOTAL</v>
          </cell>
          <cell r="S782">
            <v>0</v>
          </cell>
        </row>
        <row r="784">
          <cell r="A784" t="str">
            <v>2.  Materiales</v>
          </cell>
        </row>
        <row r="785">
          <cell r="A785" t="str">
            <v>Descripción</v>
          </cell>
          <cell r="L785" t="str">
            <v>Unidad</v>
          </cell>
          <cell r="N785" t="str">
            <v>Cantidad</v>
          </cell>
          <cell r="P785" t="str">
            <v>Precio Unit.</v>
          </cell>
          <cell r="S785" t="str">
            <v>Vr Unitario</v>
          </cell>
        </row>
        <row r="786">
          <cell r="A786" t="str">
            <v>Cable de Cobre No 8</v>
          </cell>
          <cell r="L786" t="str">
            <v>Ml</v>
          </cell>
          <cell r="N786">
            <v>1</v>
          </cell>
          <cell r="S786">
            <v>0</v>
          </cell>
        </row>
        <row r="787">
          <cell r="A787" t="str">
            <v>Tubo conduit PVC 3/4"</v>
          </cell>
          <cell r="L787" t="str">
            <v>Ml</v>
          </cell>
          <cell r="N787">
            <v>1</v>
          </cell>
          <cell r="S787">
            <v>0</v>
          </cell>
        </row>
        <row r="788">
          <cell r="S788">
            <v>0</v>
          </cell>
        </row>
        <row r="789">
          <cell r="S789">
            <v>0</v>
          </cell>
        </row>
        <row r="790">
          <cell r="S790">
            <v>0</v>
          </cell>
        </row>
        <row r="791">
          <cell r="S791">
            <v>0</v>
          </cell>
        </row>
        <row r="792">
          <cell r="S792">
            <v>0</v>
          </cell>
        </row>
        <row r="793">
          <cell r="S793">
            <v>0</v>
          </cell>
        </row>
        <row r="794">
          <cell r="S794">
            <v>0</v>
          </cell>
        </row>
        <row r="795">
          <cell r="S795">
            <v>0</v>
          </cell>
        </row>
        <row r="796">
          <cell r="S796">
            <v>0</v>
          </cell>
        </row>
        <row r="797">
          <cell r="S797">
            <v>0</v>
          </cell>
        </row>
        <row r="798">
          <cell r="A798" t="str">
            <v>Desperdicio</v>
          </cell>
          <cell r="L798" t="str">
            <v>%</v>
          </cell>
          <cell r="N798">
            <v>0.03</v>
          </cell>
          <cell r="P798">
            <v>0</v>
          </cell>
          <cell r="S798">
            <v>0</v>
          </cell>
        </row>
        <row r="799">
          <cell r="A799" t="str">
            <v>SUBTOTAL</v>
          </cell>
          <cell r="S799">
            <v>0</v>
          </cell>
        </row>
        <row r="801">
          <cell r="A801" t="str">
            <v>3. Transportes</v>
          </cell>
        </row>
        <row r="802">
          <cell r="A802" t="str">
            <v>Material</v>
          </cell>
          <cell r="J802" t="str">
            <v>Vol. o Peso</v>
          </cell>
          <cell r="L802" t="str">
            <v>Distancia</v>
          </cell>
          <cell r="N802" t="str">
            <v>m2 o Ton/Km</v>
          </cell>
          <cell r="Q802" t="str">
            <v>Tarifa</v>
          </cell>
          <cell r="S802" t="str">
            <v>Vr. Unitario</v>
          </cell>
        </row>
        <row r="806">
          <cell r="A806" t="str">
            <v>SUBTOTAL</v>
          </cell>
        </row>
        <row r="808">
          <cell r="A808" t="str">
            <v>4. Mano de Obra</v>
          </cell>
        </row>
        <row r="809">
          <cell r="A809" t="str">
            <v>Trabajador</v>
          </cell>
          <cell r="I809" t="str">
            <v>Jornal</v>
          </cell>
          <cell r="K809" t="str">
            <v>Prestac.</v>
          </cell>
          <cell r="M809" t="str">
            <v>Jornal Total</v>
          </cell>
          <cell r="P809" t="str">
            <v>Rendimiento</v>
          </cell>
          <cell r="S809" t="str">
            <v>Vr. Unitario</v>
          </cell>
        </row>
        <row r="810">
          <cell r="A810" t="str">
            <v>Electricista II</v>
          </cell>
          <cell r="K810">
            <v>0.57999999999999996</v>
          </cell>
          <cell r="M810">
            <v>0</v>
          </cell>
          <cell r="S810">
            <v>0</v>
          </cell>
        </row>
        <row r="811">
          <cell r="A811" t="str">
            <v>Ayudante</v>
          </cell>
          <cell r="K811">
            <v>0.57999999999999996</v>
          </cell>
          <cell r="M811">
            <v>0</v>
          </cell>
          <cell r="S811">
            <v>0</v>
          </cell>
        </row>
        <row r="812">
          <cell r="S812">
            <v>0</v>
          </cell>
        </row>
        <row r="813">
          <cell r="A813" t="str">
            <v>SUBTOTAL</v>
          </cell>
          <cell r="S813">
            <v>0</v>
          </cell>
        </row>
        <row r="814">
          <cell r="A814" t="str">
            <v>TOTAL COSTO DIRECTO</v>
          </cell>
          <cell r="S814">
            <v>0</v>
          </cell>
        </row>
        <row r="815">
          <cell r="A815" t="str">
            <v>AIU CONTRACTUAL</v>
          </cell>
          <cell r="D815">
            <v>0</v>
          </cell>
          <cell r="R815" t="str">
            <v>TOTAL COSTO INDIRECTO</v>
          </cell>
          <cell r="S815">
            <v>0</v>
          </cell>
        </row>
        <row r="816">
          <cell r="A816" t="str">
            <v xml:space="preserve">VALOR TOTAL ACTIVIDAD </v>
          </cell>
          <cell r="S816">
            <v>0</v>
          </cell>
        </row>
        <row r="817">
          <cell r="A817" t="str">
            <v xml:space="preserve">VALOR RECURSOS NECESARIOS PARA LA EJECUCIÓN DE LA ACTIVIDAD </v>
          </cell>
          <cell r="S817">
            <v>0</v>
          </cell>
        </row>
        <row r="819">
          <cell r="A819" t="str">
            <v>Para constancia de lo anterior, se firma la presente acta bajo la responsabilidad expresa de los que intervienen en ella, de  conformidad  con las funciones  desempeñadas por cada uno de los mismos,  de acuerdo con el manual de interventoría, en _________</v>
          </cell>
        </row>
        <row r="822">
          <cell r="D822" t="str">
            <v>Firma:</v>
          </cell>
        </row>
        <row r="823">
          <cell r="D823" t="str">
            <v xml:space="preserve">Nombre: </v>
          </cell>
        </row>
        <row r="824">
          <cell r="D824" t="str">
            <v>REPRESENTATE LEGAL Ó DIRECTOR DE CONSULTORIA</v>
          </cell>
        </row>
        <row r="826">
          <cell r="A826" t="str">
            <v>C. OBSERVACIONES INTERVENTORIA (Campo de obligatorio diligenciamiento)</v>
          </cell>
        </row>
        <row r="833">
          <cell r="D833" t="str">
            <v>Firma:</v>
          </cell>
        </row>
        <row r="834">
          <cell r="D834" t="str">
            <v xml:space="preserve">Nombre: </v>
          </cell>
          <cell r="U834" t="str">
            <v>Original  - DPS</v>
          </cell>
        </row>
        <row r="835">
          <cell r="D835" t="str">
            <v>REPRESENTANTE LEGAL Ó DIRECTOR DE INTERVENTORÍA</v>
          </cell>
          <cell r="U835" t="str">
            <v>Copias: Contratista, Interventor</v>
          </cell>
        </row>
        <row r="836">
          <cell r="A836" t="str">
            <v>B. DATOS ESPECIFICOS</v>
          </cell>
        </row>
        <row r="837">
          <cell r="A837" t="str">
            <v>Item</v>
          </cell>
          <cell r="C837" t="str">
            <v>Descripción</v>
          </cell>
          <cell r="Q837" t="str">
            <v>Unidad</v>
          </cell>
          <cell r="S837" t="str">
            <v>Cantidad</v>
          </cell>
        </row>
        <row r="838">
          <cell r="A838" t="str">
            <v>06.06.03</v>
          </cell>
          <cell r="C838" t="str">
            <v>Suministro y armado de soldadura tipo cadweld 120 grs para empalmes del sistema de apantallamiento y puestas a tierra. Incluye moldes, encendedor, pinzas y accesorios.</v>
          </cell>
          <cell r="Q838" t="str">
            <v>UN</v>
          </cell>
          <cell r="S838">
            <v>1</v>
          </cell>
          <cell r="V838">
            <v>0</v>
          </cell>
        </row>
        <row r="840">
          <cell r="A840" t="str">
            <v>1.  Equipo</v>
          </cell>
        </row>
        <row r="841">
          <cell r="A841" t="str">
            <v>Descripción</v>
          </cell>
          <cell r="G841" t="str">
            <v>Marca</v>
          </cell>
          <cell r="J841" t="str">
            <v>Tipo</v>
          </cell>
          <cell r="N841" t="str">
            <v>Tarifa/Hora</v>
          </cell>
          <cell r="Q841" t="str">
            <v>Rendimiento</v>
          </cell>
          <cell r="S841" t="str">
            <v>Vr. Unitario</v>
          </cell>
        </row>
        <row r="842">
          <cell r="A842" t="str">
            <v>Herramienta menor (% de mano de obra)</v>
          </cell>
          <cell r="S842">
            <v>0</v>
          </cell>
        </row>
        <row r="843">
          <cell r="A843" t="str">
            <v>Pinza</v>
          </cell>
          <cell r="S843">
            <v>0</v>
          </cell>
        </row>
        <row r="844">
          <cell r="A844" t="str">
            <v>Encendedor</v>
          </cell>
          <cell r="S844">
            <v>0</v>
          </cell>
        </row>
        <row r="845">
          <cell r="S845">
            <v>0</v>
          </cell>
        </row>
        <row r="846">
          <cell r="A846" t="str">
            <v>SUBTOTAL</v>
          </cell>
          <cell r="S846">
            <v>0</v>
          </cell>
        </row>
        <row r="848">
          <cell r="A848" t="str">
            <v>2.  Materiales</v>
          </cell>
        </row>
        <row r="849">
          <cell r="A849" t="str">
            <v>Descripción</v>
          </cell>
          <cell r="L849" t="str">
            <v>Unidad</v>
          </cell>
          <cell r="N849" t="str">
            <v>Cantidad</v>
          </cell>
          <cell r="P849" t="str">
            <v>Precio Unit.</v>
          </cell>
          <cell r="S849" t="str">
            <v>Vr Unitario</v>
          </cell>
        </row>
        <row r="850">
          <cell r="A850" t="str">
            <v>Soldadura cadweld 125 gramos</v>
          </cell>
          <cell r="L850" t="str">
            <v>Un</v>
          </cell>
          <cell r="N850">
            <v>1</v>
          </cell>
          <cell r="S850">
            <v>0</v>
          </cell>
        </row>
        <row r="851">
          <cell r="S851">
            <v>0</v>
          </cell>
        </row>
        <row r="852">
          <cell r="S852">
            <v>0</v>
          </cell>
        </row>
        <row r="853">
          <cell r="S853">
            <v>0</v>
          </cell>
        </row>
        <row r="854">
          <cell r="S854">
            <v>0</v>
          </cell>
        </row>
        <row r="855">
          <cell r="S855">
            <v>0</v>
          </cell>
        </row>
        <row r="856">
          <cell r="S856">
            <v>0</v>
          </cell>
        </row>
        <row r="857">
          <cell r="S857">
            <v>0</v>
          </cell>
        </row>
        <row r="858">
          <cell r="S858">
            <v>0</v>
          </cell>
        </row>
        <row r="859">
          <cell r="S859">
            <v>0</v>
          </cell>
        </row>
        <row r="860">
          <cell r="S860">
            <v>0</v>
          </cell>
        </row>
        <row r="861">
          <cell r="S861">
            <v>0</v>
          </cell>
        </row>
        <row r="862">
          <cell r="A862" t="str">
            <v>Desperdicio</v>
          </cell>
          <cell r="L862" t="str">
            <v>%</v>
          </cell>
          <cell r="P862">
            <v>0</v>
          </cell>
          <cell r="S862">
            <v>0</v>
          </cell>
        </row>
        <row r="863">
          <cell r="A863" t="str">
            <v>SUBTOTAL</v>
          </cell>
          <cell r="S863">
            <v>0</v>
          </cell>
        </row>
        <row r="865">
          <cell r="A865" t="str">
            <v>3. Transportes</v>
          </cell>
        </row>
        <row r="866">
          <cell r="A866" t="str">
            <v>Material</v>
          </cell>
          <cell r="J866" t="str">
            <v>Vol. o Peso</v>
          </cell>
          <cell r="L866" t="str">
            <v>Distancia</v>
          </cell>
          <cell r="N866" t="str">
            <v>m2 o Ton/Km</v>
          </cell>
          <cell r="Q866" t="str">
            <v>Tarifa</v>
          </cell>
          <cell r="S866" t="str">
            <v>Vr. Unitario</v>
          </cell>
        </row>
        <row r="870">
          <cell r="A870" t="str">
            <v>SUBTOTAL</v>
          </cell>
        </row>
        <row r="872">
          <cell r="A872" t="str">
            <v>4. Mano de Obra</v>
          </cell>
        </row>
        <row r="873">
          <cell r="A873" t="str">
            <v>Trabajador</v>
          </cell>
          <cell r="I873" t="str">
            <v>Jornal</v>
          </cell>
          <cell r="K873" t="str">
            <v>Prestac.</v>
          </cell>
          <cell r="M873" t="str">
            <v>Jornal Total</v>
          </cell>
          <cell r="P873" t="str">
            <v>Rendimiento</v>
          </cell>
          <cell r="S873" t="str">
            <v>Vr. Unitario</v>
          </cell>
        </row>
        <row r="874">
          <cell r="A874" t="str">
            <v>Electricista II</v>
          </cell>
          <cell r="K874">
            <v>0.57999999999999996</v>
          </cell>
          <cell r="M874">
            <v>0</v>
          </cell>
          <cell r="S874">
            <v>0</v>
          </cell>
        </row>
        <row r="875">
          <cell r="A875" t="str">
            <v>Ayudante</v>
          </cell>
          <cell r="K875">
            <v>0.57999999999999996</v>
          </cell>
          <cell r="M875">
            <v>0</v>
          </cell>
          <cell r="S875">
            <v>0</v>
          </cell>
        </row>
        <row r="876">
          <cell r="S876">
            <v>0</v>
          </cell>
        </row>
        <row r="877">
          <cell r="A877" t="str">
            <v>SUBTOTAL</v>
          </cell>
          <cell r="S877">
            <v>0</v>
          </cell>
        </row>
        <row r="878">
          <cell r="A878" t="str">
            <v>TOTAL COSTO DIRECTO</v>
          </cell>
          <cell r="S878">
            <v>0</v>
          </cell>
        </row>
        <row r="879">
          <cell r="A879" t="str">
            <v>AIU CONTRACTUAL</v>
          </cell>
          <cell r="D879">
            <v>0</v>
          </cell>
          <cell r="R879" t="str">
            <v>TOTAL COSTO INDIRECTO</v>
          </cell>
          <cell r="S879">
            <v>0</v>
          </cell>
        </row>
        <row r="880">
          <cell r="A880" t="str">
            <v xml:space="preserve">VALOR TOTAL ACTIVIDAD </v>
          </cell>
          <cell r="S880">
            <v>0</v>
          </cell>
        </row>
        <row r="881">
          <cell r="A881" t="str">
            <v xml:space="preserve">VALOR RECURSOS NECESARIOS PARA LA EJECUCIÓN DE LA ACTIVIDAD </v>
          </cell>
          <cell r="S881">
            <v>0</v>
          </cell>
        </row>
        <row r="883">
          <cell r="A883" t="str">
            <v>Para constancia de lo anterior, se firma la presente acta bajo la responsabilidad expresa de los que intervienen en ella, de  conformidad  con las funciones  desempeñadas por cada uno de los mismos,  de acuerdo con el manual de interventoría, en _________</v>
          </cell>
        </row>
        <row r="886">
          <cell r="D886" t="str">
            <v>Firma:</v>
          </cell>
        </row>
        <row r="887">
          <cell r="D887" t="str">
            <v xml:space="preserve">Nombre: </v>
          </cell>
        </row>
        <row r="888">
          <cell r="D888" t="str">
            <v>REPRESENTATE LEGAL Ó DIRECTOR DE CONSULTORIA</v>
          </cell>
        </row>
        <row r="890">
          <cell r="A890" t="str">
            <v>C. OBSERVACIONES INTERVENTORIA (Campo de obligatorio diligenciamiento)</v>
          </cell>
        </row>
        <row r="897">
          <cell r="D897" t="str">
            <v>Firma:</v>
          </cell>
        </row>
        <row r="898">
          <cell r="D898" t="str">
            <v xml:space="preserve">Nombre: </v>
          </cell>
          <cell r="U898" t="str">
            <v>Original  - DPS</v>
          </cell>
        </row>
        <row r="899">
          <cell r="D899" t="str">
            <v>REPRESENTANTE LEGAL Ó DIRECTOR DE INTERVENTORÍA</v>
          </cell>
          <cell r="U899" t="str">
            <v>Copias: Contratista, Interventor</v>
          </cell>
        </row>
      </sheetData>
      <sheetData sheetId="8" refreshError="1"/>
      <sheetData sheetId="9" refreshError="1"/>
      <sheetData sheetId="10" refreshError="1"/>
      <sheetData sheetId="11" refreshError="1">
        <row r="1">
          <cell r="A1" t="str">
            <v>LOGO DEL MUNICIPIO</v>
          </cell>
          <cell r="B1" t="str">
            <v>MUNICIPIO</v>
          </cell>
          <cell r="C1" t="str">
            <v>ANÁLISIS DE PRECIOS UNITARIOS</v>
          </cell>
          <cell r="J1" t="str">
            <v>Versión</v>
          </cell>
        </row>
        <row r="2">
          <cell r="B2" t="str">
            <v>MUN</v>
          </cell>
          <cell r="C2" t="str">
            <v>Vigencia a partir de</v>
          </cell>
        </row>
        <row r="3">
          <cell r="C3">
            <v>2015</v>
          </cell>
          <cell r="J3" t="str">
            <v>00</v>
          </cell>
        </row>
        <row r="4">
          <cell r="A4" t="str">
            <v>A. DATOS GENERALES</v>
          </cell>
        </row>
        <row r="5">
          <cell r="A5" t="str">
            <v>OBJETO DEL CONTRATO:</v>
          </cell>
          <cell r="B5" t="str">
            <v>PROYECTO DE PRUEBA III</v>
          </cell>
        </row>
        <row r="6">
          <cell r="A6" t="str">
            <v>ENTE TERRITORIAL QUE PRESENTA:</v>
          </cell>
          <cell r="B6" t="str">
            <v>MUN</v>
          </cell>
          <cell r="C6" t="str">
            <v>DEPARTAMENTO</v>
          </cell>
          <cell r="E6">
            <v>0</v>
          </cell>
        </row>
        <row r="7">
          <cell r="A7" t="str">
            <v>PRESUPUESTADOR:</v>
          </cell>
          <cell r="B7" t="str">
            <v xml:space="preserve"> - </v>
          </cell>
        </row>
        <row r="8">
          <cell r="A8" t="str">
            <v>B. DATOS ESPECIFICOS</v>
          </cell>
        </row>
        <row r="9">
          <cell r="A9" t="str">
            <v>Item</v>
          </cell>
          <cell r="B9" t="str">
            <v>Descripción</v>
          </cell>
          <cell r="G9" t="str">
            <v>Unidad</v>
          </cell>
          <cell r="I9" t="str">
            <v>Cantidad</v>
          </cell>
        </row>
        <row r="10">
          <cell r="A10" t="str">
            <v>10.01</v>
          </cell>
          <cell r="B10" t="str">
            <v>TUBERIA PVC PARA AGUAS LLUVIAS ф:3",Incluye accesorios,colchon en arena de 10 cm, excavación y relleno.</v>
          </cell>
          <cell r="G10" t="str">
            <v>M</v>
          </cell>
          <cell r="I10">
            <v>4</v>
          </cell>
          <cell r="K10">
            <v>0</v>
          </cell>
        </row>
        <row r="12">
          <cell r="A12" t="str">
            <v>1.  Equipo</v>
          </cell>
          <cell r="R12">
            <v>0</v>
          </cell>
        </row>
        <row r="13">
          <cell r="A13" t="str">
            <v>Codigo</v>
          </cell>
          <cell r="B13" t="str">
            <v>Descripción</v>
          </cell>
          <cell r="C13" t="str">
            <v>Marca</v>
          </cell>
          <cell r="D13" t="str">
            <v>Unidad</v>
          </cell>
          <cell r="E13" t="str">
            <v>Tarifa</v>
          </cell>
          <cell r="G13" t="str">
            <v>Rendimiento</v>
          </cell>
          <cell r="I13" t="str">
            <v>Vr. Unitario</v>
          </cell>
        </row>
        <row r="14">
          <cell r="L14">
            <v>0</v>
          </cell>
        </row>
        <row r="15">
          <cell r="A15" t="str">
            <v>EH-33</v>
          </cell>
          <cell r="B15" t="str">
            <v xml:space="preserve">HERRAMIENTA MENOR 5 %  DE LA MANO OBRA </v>
          </cell>
          <cell r="D15" t="str">
            <v xml:space="preserve">Global </v>
          </cell>
          <cell r="E15">
            <v>0</v>
          </cell>
          <cell r="I15">
            <v>0</v>
          </cell>
          <cell r="L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1">
          <cell r="A21" t="str">
            <v>S96</v>
          </cell>
          <cell r="B21" t="str">
            <v xml:space="preserve">TUBO PVC A.LL-VENTILACION  3'' </v>
          </cell>
          <cell r="D21" t="str">
            <v>ml</v>
          </cell>
          <cell r="F21">
            <v>0</v>
          </cell>
          <cell r="I21">
            <v>0</v>
          </cell>
          <cell r="L21">
            <v>0</v>
          </cell>
        </row>
        <row r="22">
          <cell r="A22" t="str">
            <v>S73</v>
          </cell>
          <cell r="B22" t="str">
            <v>UNION SANITARIA 3" PVC</v>
          </cell>
          <cell r="D22" t="str">
            <v>und</v>
          </cell>
          <cell r="F22">
            <v>0</v>
          </cell>
          <cell r="I22">
            <v>0</v>
          </cell>
          <cell r="L22">
            <v>0</v>
          </cell>
        </row>
        <row r="23">
          <cell r="A23" t="str">
            <v>S13</v>
          </cell>
          <cell r="B23" t="str">
            <v>CODO 90° 1/4 CxC SANITARIO 3''</v>
          </cell>
          <cell r="D23" t="str">
            <v>und</v>
          </cell>
          <cell r="F23">
            <v>0</v>
          </cell>
          <cell r="I23">
            <v>0</v>
          </cell>
          <cell r="L23">
            <v>0</v>
          </cell>
        </row>
        <row r="24">
          <cell r="A24" t="str">
            <v>S100</v>
          </cell>
          <cell r="B24" t="str">
            <v>CODO 45° 1/8 CxE SANITARIO 3''</v>
          </cell>
          <cell r="D24" t="str">
            <v>und</v>
          </cell>
          <cell r="F24">
            <v>0</v>
          </cell>
          <cell r="I24">
            <v>0</v>
          </cell>
          <cell r="L24">
            <v>0</v>
          </cell>
        </row>
        <row r="25">
          <cell r="A25" t="str">
            <v>S36</v>
          </cell>
          <cell r="B25" t="str">
            <v>SOLDADURA PVC LIQUIDA 1/4</v>
          </cell>
          <cell r="D25" t="str">
            <v>und</v>
          </cell>
          <cell r="F25">
            <v>0</v>
          </cell>
          <cell r="I25">
            <v>0</v>
          </cell>
          <cell r="L25">
            <v>0</v>
          </cell>
        </row>
        <row r="26">
          <cell r="A26" t="str">
            <v>S22</v>
          </cell>
          <cell r="B26" t="str">
            <v>LIMPIADOR REM PVC 760 grms. (1/4)</v>
          </cell>
          <cell r="D26" t="str">
            <v>und</v>
          </cell>
          <cell r="F26">
            <v>0</v>
          </cell>
          <cell r="I26">
            <v>0</v>
          </cell>
          <cell r="L26">
            <v>0</v>
          </cell>
        </row>
        <row r="27">
          <cell r="A27" t="str">
            <v>S247</v>
          </cell>
          <cell r="B27" t="str">
            <v>ESTOPA x 500 Gms</v>
          </cell>
          <cell r="D27" t="str">
            <v>und</v>
          </cell>
          <cell r="F27">
            <v>0</v>
          </cell>
          <cell r="I27">
            <v>0</v>
          </cell>
          <cell r="L27">
            <v>0</v>
          </cell>
        </row>
        <row r="28">
          <cell r="L28">
            <v>0</v>
          </cell>
        </row>
        <row r="29">
          <cell r="L29">
            <v>0</v>
          </cell>
        </row>
        <row r="30">
          <cell r="L30">
            <v>0</v>
          </cell>
        </row>
        <row r="31">
          <cell r="L31">
            <v>0</v>
          </cell>
        </row>
        <row r="32">
          <cell r="L32">
            <v>0</v>
          </cell>
        </row>
        <row r="34">
          <cell r="A34" t="str">
            <v>SUBTOTAL</v>
          </cell>
          <cell r="I34">
            <v>0</v>
          </cell>
          <cell r="L34">
            <v>0</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8">
          <cell r="L38">
            <v>0</v>
          </cell>
        </row>
        <row r="39">
          <cell r="A39" t="str">
            <v>EH-44</v>
          </cell>
          <cell r="B39" t="str">
            <v>TRANSPORTE DE MATERIALES O EQUIPO</v>
          </cell>
          <cell r="D39" t="str">
            <v>Viaje</v>
          </cell>
          <cell r="G39">
            <v>0</v>
          </cell>
          <cell r="I39">
            <v>0</v>
          </cell>
          <cell r="L39">
            <v>0</v>
          </cell>
        </row>
        <row r="40">
          <cell r="L40">
            <v>0</v>
          </cell>
        </row>
        <row r="41">
          <cell r="A41" t="str">
            <v>SUBTOTAL</v>
          </cell>
          <cell r="I41">
            <v>0</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5">
          <cell r="L45">
            <v>0</v>
          </cell>
        </row>
        <row r="46">
          <cell r="A46" t="str">
            <v>MO-06</v>
          </cell>
          <cell r="B46" t="str">
            <v>CUADRILLA PLOMERIA (1 Ayudante+1 Oficial)</v>
          </cell>
          <cell r="C46" t="str">
            <v>hc</v>
          </cell>
          <cell r="D46">
            <v>0.57999999999999996</v>
          </cell>
          <cell r="E46">
            <v>0</v>
          </cell>
          <cell r="I46">
            <v>0</v>
          </cell>
          <cell r="L46">
            <v>0</v>
          </cell>
        </row>
        <row r="48">
          <cell r="L48">
            <v>0</v>
          </cell>
        </row>
        <row r="49">
          <cell r="A49" t="str">
            <v>SUBTOTAL</v>
          </cell>
          <cell r="I49">
            <v>0</v>
          </cell>
        </row>
        <row r="50">
          <cell r="A50" t="str">
            <v>TOTAL COSTO DIRECTO</v>
          </cell>
          <cell r="I50">
            <v>0</v>
          </cell>
        </row>
        <row r="51">
          <cell r="A51" t="str">
            <v>AIU CONTRACTUAL</v>
          </cell>
          <cell r="C51">
            <v>0</v>
          </cell>
          <cell r="H51" t="str">
            <v>TOTAL COSTO INDIRECTO</v>
          </cell>
          <cell r="I51">
            <v>0</v>
          </cell>
        </row>
        <row r="52">
          <cell r="A52" t="str">
            <v xml:space="preserve">VALOR TOTAL ACTIVIDAD </v>
          </cell>
          <cell r="I52">
            <v>0</v>
          </cell>
        </row>
        <row r="53">
          <cell r="A53" t="str">
            <v xml:space="preserve">VALOR RECURSOS NECESARIOS PARA LA EJECUCIÓN DE LA ACTIVIDAD </v>
          </cell>
          <cell r="I53">
            <v>0</v>
          </cell>
        </row>
        <row r="54">
          <cell r="A54"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B57" t="str">
            <v>Firma:</v>
          </cell>
        </row>
        <row r="58">
          <cell r="B58" t="str">
            <v xml:space="preserve">Nombre: </v>
          </cell>
        </row>
        <row r="59">
          <cell r="B59" t="str">
            <v>REPRESENTATE LEGAL Ó DIRECTOR DE CONSULTORIA</v>
          </cell>
        </row>
        <row r="61">
          <cell r="A61" t="str">
            <v>C. OBSERVACIONES INTERVENTORIA (Campo de obligatorio diligenciamiento)</v>
          </cell>
        </row>
        <row r="67">
          <cell r="B67" t="str">
            <v>Firma:</v>
          </cell>
        </row>
        <row r="68">
          <cell r="B68" t="str">
            <v xml:space="preserve">Nombre: </v>
          </cell>
          <cell r="J68" t="str">
            <v>Original  - DPS</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10.02</v>
          </cell>
          <cell r="B71" t="str">
            <v>TUBERIA PVC FORT 160 mm (INCLUYE ACCESORIOS, EXCAVACION Y RELLENO SEGÚN ESPECIFICACION TÉCNICA, SUMINISTRO E INSTALACIÓN)</v>
          </cell>
          <cell r="G71" t="str">
            <v>ML</v>
          </cell>
          <cell r="I71">
            <v>12</v>
          </cell>
          <cell r="K71">
            <v>0</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EH-33</v>
          </cell>
          <cell r="B75" t="str">
            <v xml:space="preserve">HERRAMIENTA MENOR 5 %  DE LA MANO OBRA </v>
          </cell>
          <cell r="D75" t="str">
            <v xml:space="preserve">Global </v>
          </cell>
          <cell r="E75">
            <v>0</v>
          </cell>
          <cell r="I75">
            <v>0</v>
          </cell>
        </row>
        <row r="77">
          <cell r="A77" t="str">
            <v>SUBTOTAL</v>
          </cell>
          <cell r="I77">
            <v>0</v>
          </cell>
        </row>
        <row r="79">
          <cell r="A79" t="str">
            <v>2.  Materiales</v>
          </cell>
        </row>
        <row r="80">
          <cell r="A80" t="str">
            <v>Codigo</v>
          </cell>
          <cell r="B80" t="str">
            <v>Descripción</v>
          </cell>
          <cell r="D80" t="str">
            <v>Unidad</v>
          </cell>
          <cell r="E80" t="str">
            <v>Rendimiento</v>
          </cell>
          <cell r="F80" t="str">
            <v>Precio Unitario</v>
          </cell>
          <cell r="I80" t="str">
            <v>Vr Unitario</v>
          </cell>
        </row>
        <row r="81">
          <cell r="L81">
            <v>0</v>
          </cell>
        </row>
        <row r="82">
          <cell r="A82" t="str">
            <v>S43</v>
          </cell>
          <cell r="B82" t="str">
            <v xml:space="preserve">TUBO ALCANTARILLADO NOVAFORT  PVC  160 mm  </v>
          </cell>
          <cell r="D82" t="str">
            <v>ml</v>
          </cell>
          <cell r="F82">
            <v>0</v>
          </cell>
          <cell r="I82">
            <v>0</v>
          </cell>
          <cell r="L82">
            <v>0</v>
          </cell>
        </row>
        <row r="83">
          <cell r="A83" t="str">
            <v>S01</v>
          </cell>
          <cell r="B83" t="str">
            <v>ACONDICIONADOR NOVAFORT  Tarro 500 grs. o Similar.</v>
          </cell>
          <cell r="D83" t="str">
            <v>und</v>
          </cell>
          <cell r="F83">
            <v>0</v>
          </cell>
          <cell r="I83">
            <v>0</v>
          </cell>
          <cell r="L83">
            <v>0</v>
          </cell>
        </row>
        <row r="84">
          <cell r="A84" t="str">
            <v>S179</v>
          </cell>
          <cell r="B84" t="str">
            <v>ACCESORIOS NOVAFORT 160MM "Codo , unión y tapón.Etc"</v>
          </cell>
          <cell r="D84" t="str">
            <v>und</v>
          </cell>
          <cell r="F84">
            <v>0</v>
          </cell>
          <cell r="I84">
            <v>0</v>
          </cell>
          <cell r="L84">
            <v>0</v>
          </cell>
        </row>
        <row r="85">
          <cell r="A85" t="str">
            <v>AA06</v>
          </cell>
          <cell r="B85" t="str">
            <v>RELLENO EN ARENA DE PEÑA</v>
          </cell>
          <cell r="D85" t="str">
            <v>m3</v>
          </cell>
          <cell r="F85">
            <v>0</v>
          </cell>
          <cell r="I85">
            <v>0</v>
          </cell>
          <cell r="L85">
            <v>0</v>
          </cell>
        </row>
        <row r="86">
          <cell r="A86" t="str">
            <v>S247</v>
          </cell>
          <cell r="B86" t="str">
            <v>ESTOPA x 500 Gms</v>
          </cell>
          <cell r="D86" t="str">
            <v>und</v>
          </cell>
          <cell r="F86">
            <v>0</v>
          </cell>
          <cell r="I86">
            <v>0</v>
          </cell>
          <cell r="L86">
            <v>0</v>
          </cell>
        </row>
        <row r="87">
          <cell r="L87">
            <v>0</v>
          </cell>
        </row>
        <row r="88">
          <cell r="L88">
            <v>0</v>
          </cell>
        </row>
        <row r="89">
          <cell r="L89">
            <v>0</v>
          </cell>
        </row>
        <row r="93">
          <cell r="A93" t="str">
            <v>SUBTOTAL</v>
          </cell>
          <cell r="I93">
            <v>0</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G98">
            <v>0</v>
          </cell>
          <cell r="I98">
            <v>0</v>
          </cell>
        </row>
        <row r="100">
          <cell r="A100" t="str">
            <v>SUBTOTAL</v>
          </cell>
          <cell r="I100">
            <v>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MO-06</v>
          </cell>
          <cell r="B105" t="str">
            <v>CUADRILLA PLOMERIA (1 Ayudante+1 Oficial)</v>
          </cell>
          <cell r="C105" t="str">
            <v>hc</v>
          </cell>
          <cell r="D105">
            <v>0.57999999999999996</v>
          </cell>
          <cell r="E105">
            <v>0</v>
          </cell>
          <cell r="I105">
            <v>0</v>
          </cell>
          <cell r="L105">
            <v>0</v>
          </cell>
        </row>
        <row r="108">
          <cell r="A108" t="str">
            <v>SUBTOTAL</v>
          </cell>
          <cell r="I108">
            <v>0</v>
          </cell>
        </row>
        <row r="109">
          <cell r="A109" t="str">
            <v>TOTAL COSTO DIRECTO</v>
          </cell>
          <cell r="I109">
            <v>0</v>
          </cell>
        </row>
        <row r="110">
          <cell r="A110" t="str">
            <v>AIU CONTRACTUAL</v>
          </cell>
          <cell r="C110">
            <v>0</v>
          </cell>
          <cell r="H110" t="str">
            <v>TOTAL COSTO INDIRECTO</v>
          </cell>
          <cell r="I110">
            <v>0</v>
          </cell>
        </row>
        <row r="111">
          <cell r="A111" t="str">
            <v xml:space="preserve">VALOR TOTAL ACTIVIDAD </v>
          </cell>
          <cell r="I111">
            <v>0</v>
          </cell>
        </row>
        <row r="112">
          <cell r="A112" t="str">
            <v xml:space="preserve">VALOR RECURSOS NECESARIOS PARA LA EJECUCIÓN DE LA ACTIVIDAD </v>
          </cell>
          <cell r="I112">
            <v>0</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Ó DIRECTOR DE CONSULTORIA</v>
          </cell>
        </row>
        <row r="120">
          <cell r="A120" t="str">
            <v>C. OBSERVACIONES INTERVENTORIA (Campo de obligatorio diligenciamiento)</v>
          </cell>
        </row>
        <row r="126">
          <cell r="B126" t="str">
            <v>Firma:</v>
          </cell>
        </row>
        <row r="127">
          <cell r="B127" t="str">
            <v xml:space="preserve">Nombre: </v>
          </cell>
        </row>
        <row r="128">
          <cell r="B128" t="str">
            <v>REPRESENTANTE LEGAL Ó DIRECTOR DE INTERVENTORÍA</v>
          </cell>
          <cell r="J128" t="str">
            <v>Original  - DPS</v>
          </cell>
        </row>
        <row r="129">
          <cell r="J129" t="str">
            <v>Copias: Contratista, Interventor</v>
          </cell>
        </row>
        <row r="130">
          <cell r="A130" t="str">
            <v>Item</v>
          </cell>
          <cell r="B130" t="str">
            <v>Descripción</v>
          </cell>
          <cell r="G130" t="str">
            <v>Unidad</v>
          </cell>
          <cell r="I130" t="str">
            <v>Cantidad</v>
          </cell>
        </row>
        <row r="131">
          <cell r="A131" t="str">
            <v>10.03</v>
          </cell>
          <cell r="B131" t="str">
            <v>TUBERIA NOVAFORT 110 mm (INCLUYE ACCESORIOS, EXCAVACIÓN Y RELLENO SEGÚN ESPECIFICACIÓN TÉCNICA, SUMINISTRO E INSTALACIÓN)</v>
          </cell>
          <cell r="G131" t="str">
            <v>ML</v>
          </cell>
          <cell r="I131">
            <v>12</v>
          </cell>
          <cell r="K131">
            <v>0</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0</v>
          </cell>
          <cell r="I135">
            <v>0</v>
          </cell>
        </row>
        <row r="137">
          <cell r="A137" t="str">
            <v>SUBTOTAL</v>
          </cell>
          <cell r="I137">
            <v>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1">
          <cell r="L141">
            <v>0</v>
          </cell>
        </row>
        <row r="142">
          <cell r="A142" t="str">
            <v>S42</v>
          </cell>
          <cell r="B142" t="str">
            <v xml:space="preserve">TUBO ALCANTARILLADO NOVAFORT  PVC  110 mm  </v>
          </cell>
          <cell r="D142" t="str">
            <v>ml</v>
          </cell>
          <cell r="F142">
            <v>0</v>
          </cell>
          <cell r="I142">
            <v>0</v>
          </cell>
          <cell r="L142">
            <v>0</v>
          </cell>
        </row>
        <row r="143">
          <cell r="A143" t="str">
            <v>S01</v>
          </cell>
          <cell r="B143" t="str">
            <v>ACONDICIONADOR NOVAFORT  Tarro 500 grs. o Similar.</v>
          </cell>
          <cell r="D143" t="str">
            <v>und</v>
          </cell>
          <cell r="F143">
            <v>0</v>
          </cell>
          <cell r="I143">
            <v>0</v>
          </cell>
          <cell r="L143">
            <v>0</v>
          </cell>
        </row>
        <row r="144">
          <cell r="A144" t="str">
            <v>S179</v>
          </cell>
          <cell r="B144" t="str">
            <v>ACCESORIOS NOVAFORT 160MM "Codo , unión y tapón.Etc"</v>
          </cell>
          <cell r="D144" t="str">
            <v>und</v>
          </cell>
          <cell r="F144">
            <v>0</v>
          </cell>
          <cell r="I144">
            <v>0</v>
          </cell>
          <cell r="L144">
            <v>0</v>
          </cell>
        </row>
        <row r="145">
          <cell r="A145" t="str">
            <v>AA06</v>
          </cell>
          <cell r="B145" t="str">
            <v>RELLENO EN ARENA DE PEÑA</v>
          </cell>
          <cell r="D145" t="str">
            <v>m3</v>
          </cell>
          <cell r="F145">
            <v>0</v>
          </cell>
          <cell r="I145">
            <v>0</v>
          </cell>
          <cell r="L145">
            <v>0</v>
          </cell>
        </row>
        <row r="146">
          <cell r="A146" t="str">
            <v>S247</v>
          </cell>
          <cell r="B146" t="str">
            <v>ESTOPA x 500 Gms</v>
          </cell>
          <cell r="D146" t="str">
            <v>und</v>
          </cell>
          <cell r="F146">
            <v>0</v>
          </cell>
          <cell r="I146">
            <v>0</v>
          </cell>
          <cell r="L146">
            <v>0</v>
          </cell>
        </row>
        <row r="147">
          <cell r="L147">
            <v>0</v>
          </cell>
        </row>
        <row r="148">
          <cell r="L148">
            <v>0</v>
          </cell>
        </row>
        <row r="149">
          <cell r="L149">
            <v>0</v>
          </cell>
        </row>
        <row r="153">
          <cell r="A153" t="str">
            <v>SUBTOTAL</v>
          </cell>
          <cell r="I153">
            <v>0</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5.0000000000000001E-3</v>
          </cell>
          <cell r="G158">
            <v>0</v>
          </cell>
          <cell r="I158">
            <v>0</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0</v>
          </cell>
          <cell r="I165">
            <v>0</v>
          </cell>
          <cell r="L165">
            <v>0</v>
          </cell>
        </row>
        <row r="168">
          <cell r="A168" t="str">
            <v>SUBTOTAL</v>
          </cell>
          <cell r="I168">
            <v>0</v>
          </cell>
        </row>
        <row r="169">
          <cell r="A169" t="str">
            <v>TOTAL COSTO DIRECTO</v>
          </cell>
          <cell r="I169">
            <v>0</v>
          </cell>
        </row>
        <row r="170">
          <cell r="A170" t="str">
            <v>AIU CONTRACTUAL</v>
          </cell>
          <cell r="C170">
            <v>0</v>
          </cell>
          <cell r="H170" t="str">
            <v>TOTAL COSTO INDIRECTO</v>
          </cell>
          <cell r="I170">
            <v>0</v>
          </cell>
        </row>
        <row r="171">
          <cell r="A171" t="str">
            <v xml:space="preserve">VALOR TOTAL ACTIVIDAD </v>
          </cell>
          <cell r="I171">
            <v>0</v>
          </cell>
        </row>
        <row r="172">
          <cell r="A172" t="str">
            <v xml:space="preserve">VALOR RECURSOS NECESARIOS PARA LA EJECUCIÓN DE LA ACTIVIDAD </v>
          </cell>
          <cell r="I172">
            <v>0</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Ó DIRECTOR DE CONSULTORIA</v>
          </cell>
        </row>
        <row r="180">
          <cell r="A180" t="str">
            <v>C. OBSERVACIONES INTERVENTORIA (Campo de obligatorio diligenciamiento)</v>
          </cell>
        </row>
        <row r="186">
          <cell r="B186" t="str">
            <v>Firma:</v>
          </cell>
        </row>
        <row r="187">
          <cell r="B187" t="str">
            <v xml:space="preserve">Nombre: </v>
          </cell>
          <cell r="J187" t="str">
            <v>Original  - DPS</v>
          </cell>
        </row>
        <row r="188">
          <cell r="B188" t="str">
            <v>REPRESENTANTE LEGAL Ó DIRECTOR DE INTERVENTORÍA</v>
          </cell>
          <cell r="J188" t="str">
            <v>Copias: Contratista, Interventor</v>
          </cell>
        </row>
        <row r="189">
          <cell r="A189" t="str">
            <v>Item</v>
          </cell>
          <cell r="B189" t="str">
            <v>Descripción</v>
          </cell>
          <cell r="G189" t="str">
            <v>Unidad</v>
          </cell>
          <cell r="I189" t="str">
            <v>Cantidad</v>
          </cell>
        </row>
        <row r="190">
          <cell r="A190" t="str">
            <v>10.04</v>
          </cell>
          <cell r="B190" t="str">
            <v>TUBERIA PVC SANITARIA D: 2", incluye suministro e instalación</v>
          </cell>
          <cell r="G190" t="str">
            <v>ML</v>
          </cell>
          <cell r="I190">
            <v>32.200000000000003</v>
          </cell>
          <cell r="K190">
            <v>0</v>
          </cell>
        </row>
        <row r="192">
          <cell r="A192" t="str">
            <v>1.  Equipo</v>
          </cell>
        </row>
        <row r="193">
          <cell r="A193" t="str">
            <v>Codigo</v>
          </cell>
          <cell r="B193" t="str">
            <v>Descripción</v>
          </cell>
          <cell r="C193" t="str">
            <v>Marca</v>
          </cell>
          <cell r="D193" t="str">
            <v>Unidad</v>
          </cell>
          <cell r="E193" t="str">
            <v>Tarifa</v>
          </cell>
          <cell r="G193" t="str">
            <v>Rendimiento</v>
          </cell>
          <cell r="I193" t="str">
            <v>Vr. Unitario</v>
          </cell>
        </row>
        <row r="194">
          <cell r="A194" t="str">
            <v>EH-33</v>
          </cell>
          <cell r="B194" t="str">
            <v xml:space="preserve">HERRAMIENTA MENOR 5 %  DE LA MANO OBRA </v>
          </cell>
          <cell r="D194" t="str">
            <v xml:space="preserve">Global </v>
          </cell>
          <cell r="E194">
            <v>0</v>
          </cell>
          <cell r="I194">
            <v>0</v>
          </cell>
        </row>
        <row r="196">
          <cell r="A196" t="str">
            <v>SUBTOTAL</v>
          </cell>
          <cell r="I196">
            <v>0</v>
          </cell>
        </row>
        <row r="198">
          <cell r="A198" t="str">
            <v>2.  Materiales</v>
          </cell>
        </row>
        <row r="199">
          <cell r="A199" t="str">
            <v>Codigo</v>
          </cell>
          <cell r="B199" t="str">
            <v>Descripción</v>
          </cell>
          <cell r="D199" t="str">
            <v>Unidad</v>
          </cell>
          <cell r="E199" t="str">
            <v>Rendimiento</v>
          </cell>
          <cell r="F199" t="str">
            <v>Precio Unitario</v>
          </cell>
          <cell r="I199" t="str">
            <v>Vr Unitario</v>
          </cell>
        </row>
        <row r="200">
          <cell r="L200">
            <v>0</v>
          </cell>
        </row>
        <row r="201">
          <cell r="A201" t="str">
            <v>S57</v>
          </cell>
          <cell r="B201" t="str">
            <v xml:space="preserve">TUBO PVC SANITARIO 2'' </v>
          </cell>
          <cell r="D201" t="str">
            <v>ml</v>
          </cell>
          <cell r="F201">
            <v>0</v>
          </cell>
          <cell r="I201">
            <v>0</v>
          </cell>
          <cell r="L201">
            <v>0</v>
          </cell>
        </row>
        <row r="202">
          <cell r="A202" t="str">
            <v>S135</v>
          </cell>
          <cell r="B202" t="str">
            <v>CODO 45° 1/8 CxE SANITARIO 2''</v>
          </cell>
          <cell r="D202" t="str">
            <v>und</v>
          </cell>
          <cell r="F202">
            <v>0</v>
          </cell>
          <cell r="I202">
            <v>0</v>
          </cell>
          <cell r="L202">
            <v>0</v>
          </cell>
        </row>
        <row r="203">
          <cell r="A203" t="str">
            <v>S2341</v>
          </cell>
          <cell r="B203" t="str">
            <v>CODO PVC-S C x E 90 1/4  2``</v>
          </cell>
          <cell r="D203" t="str">
            <v>und</v>
          </cell>
          <cell r="F203">
            <v>0</v>
          </cell>
          <cell r="I203">
            <v>0</v>
          </cell>
          <cell r="L203">
            <v>0</v>
          </cell>
        </row>
        <row r="204">
          <cell r="A204" t="str">
            <v>S36</v>
          </cell>
          <cell r="B204" t="str">
            <v>SOLDADURA PVC LIQUIDA 1/4</v>
          </cell>
          <cell r="D204" t="str">
            <v>und</v>
          </cell>
          <cell r="F204">
            <v>0</v>
          </cell>
          <cell r="I204">
            <v>0</v>
          </cell>
          <cell r="L204">
            <v>0</v>
          </cell>
        </row>
        <row r="205">
          <cell r="A205" t="str">
            <v>S22</v>
          </cell>
          <cell r="B205" t="str">
            <v>LIMPIADOR REM PVC 760 grms. (1/4)</v>
          </cell>
          <cell r="D205" t="str">
            <v>und</v>
          </cell>
          <cell r="F205">
            <v>0</v>
          </cell>
          <cell r="I205">
            <v>0</v>
          </cell>
          <cell r="L205">
            <v>0</v>
          </cell>
        </row>
        <row r="206">
          <cell r="A206" t="str">
            <v>S247</v>
          </cell>
          <cell r="B206" t="str">
            <v>ESTOPA x 500 Gms</v>
          </cell>
          <cell r="D206" t="str">
            <v>und</v>
          </cell>
          <cell r="F206">
            <v>0</v>
          </cell>
          <cell r="I206">
            <v>0</v>
          </cell>
          <cell r="L206">
            <v>0</v>
          </cell>
        </row>
        <row r="209">
          <cell r="L209">
            <v>0</v>
          </cell>
        </row>
        <row r="210">
          <cell r="L210">
            <v>0</v>
          </cell>
        </row>
        <row r="214">
          <cell r="A214" t="str">
            <v>SUBTOTAL</v>
          </cell>
          <cell r="I214">
            <v>0</v>
          </cell>
        </row>
        <row r="216">
          <cell r="A216" t="str">
            <v>3. Transportes</v>
          </cell>
        </row>
        <row r="217">
          <cell r="A217" t="str">
            <v>Codigo</v>
          </cell>
          <cell r="B217" t="str">
            <v xml:space="preserve">Descripcion </v>
          </cell>
          <cell r="C217" t="str">
            <v>Vol. o Peso</v>
          </cell>
          <cell r="D217" t="str">
            <v>Unidad</v>
          </cell>
          <cell r="E217" t="str">
            <v>Distancia</v>
          </cell>
          <cell r="G217" t="str">
            <v>Tarifa</v>
          </cell>
          <cell r="I217" t="str">
            <v>Vr. Unitario</v>
          </cell>
        </row>
        <row r="219">
          <cell r="A219" t="str">
            <v>EH-44</v>
          </cell>
          <cell r="B219" t="str">
            <v>TRANSPORTE DE MATERIALES O EQUIPO</v>
          </cell>
          <cell r="D219" t="str">
            <v>Viaje</v>
          </cell>
          <cell r="G219">
            <v>0</v>
          </cell>
          <cell r="I219">
            <v>0</v>
          </cell>
        </row>
        <row r="221">
          <cell r="A221" t="str">
            <v>SUBTOTAL</v>
          </cell>
          <cell r="I221">
            <v>0</v>
          </cell>
        </row>
        <row r="223">
          <cell r="A223" t="str">
            <v>4. Mano de Obra</v>
          </cell>
        </row>
        <row r="224">
          <cell r="A224" t="str">
            <v>Codigo</v>
          </cell>
          <cell r="B224" t="str">
            <v>Trabajador</v>
          </cell>
          <cell r="C224" t="str">
            <v>Jornal</v>
          </cell>
          <cell r="D224" t="str">
            <v>Prestac.</v>
          </cell>
          <cell r="E224" t="str">
            <v>Jornal Total</v>
          </cell>
          <cell r="F224" t="str">
            <v>Rendimiento</v>
          </cell>
          <cell r="I224" t="str">
            <v>Vr. Unitario</v>
          </cell>
        </row>
        <row r="226">
          <cell r="A226" t="str">
            <v>MO-06</v>
          </cell>
          <cell r="B226" t="str">
            <v>CUADRILLA PLOMERIA (1 Ayudante+1 Oficial)</v>
          </cell>
          <cell r="C226" t="str">
            <v>hc</v>
          </cell>
          <cell r="D226">
            <v>0.57999999999999996</v>
          </cell>
          <cell r="E226">
            <v>0</v>
          </cell>
          <cell r="I226">
            <v>0</v>
          </cell>
          <cell r="L226">
            <v>0</v>
          </cell>
        </row>
        <row r="229">
          <cell r="A229" t="str">
            <v>SUBTOTAL</v>
          </cell>
          <cell r="I229">
            <v>0</v>
          </cell>
        </row>
        <row r="230">
          <cell r="A230" t="str">
            <v>TOTAL COSTO DIRECTO</v>
          </cell>
          <cell r="I230">
            <v>0</v>
          </cell>
        </row>
        <row r="231">
          <cell r="A231" t="str">
            <v>AIU CONTRACTUAL</v>
          </cell>
          <cell r="C231">
            <v>0</v>
          </cell>
          <cell r="H231" t="str">
            <v>TOTAL COSTO INDIRECTO</v>
          </cell>
          <cell r="I231">
            <v>0</v>
          </cell>
        </row>
        <row r="232">
          <cell r="A232" t="str">
            <v xml:space="preserve">VALOR TOTAL ACTIVIDAD </v>
          </cell>
          <cell r="I232">
            <v>0</v>
          </cell>
        </row>
        <row r="233">
          <cell r="A233" t="str">
            <v xml:space="preserve">VALOR RECURSOS NECESARIOS PARA LA EJECUCIÓN DE LA ACTIVIDAD </v>
          </cell>
          <cell r="I233">
            <v>0</v>
          </cell>
        </row>
        <row r="234">
          <cell r="A234" t="str">
            <v>Para constancia de lo anterior, se firma la presente acta bajo la responsabilidad expresa de los que intervienen en ella, de  conformidad  con las funciones  desempeñadas por cada uno de los mismos,  de acuerdo con el manual de interventoría, en _________</v>
          </cell>
        </row>
        <row r="237">
          <cell r="B237" t="str">
            <v>Firma:</v>
          </cell>
        </row>
        <row r="238">
          <cell r="B238" t="str">
            <v xml:space="preserve">Nombre: </v>
          </cell>
        </row>
        <row r="239">
          <cell r="B239" t="str">
            <v>REPRESENTATE LEGAL Ó DIRECTOR DE CONSULTORIA</v>
          </cell>
        </row>
        <row r="241">
          <cell r="A241" t="str">
            <v>C. OBSERVACIONES INTERVENTORIA (Campo de obligatorio diligenciamiento)</v>
          </cell>
        </row>
        <row r="247">
          <cell r="B247" t="str">
            <v>Firma:</v>
          </cell>
        </row>
        <row r="248">
          <cell r="B248" t="str">
            <v xml:space="preserve">Nombre: </v>
          </cell>
          <cell r="J248" t="str">
            <v>Original  - DPS</v>
          </cell>
        </row>
        <row r="249">
          <cell r="B249" t="str">
            <v>REPRESENTANTE LEGAL Ó DIRECTOR DE INTERVENTORÍA</v>
          </cell>
          <cell r="J249" t="str">
            <v>Copias: Contratista, Interventor</v>
          </cell>
        </row>
        <row r="250">
          <cell r="A250" t="str">
            <v>Item</v>
          </cell>
          <cell r="B250" t="str">
            <v>Descripción</v>
          </cell>
          <cell r="G250" t="str">
            <v>Unidad</v>
          </cell>
          <cell r="I250" t="str">
            <v>Cantidad</v>
          </cell>
        </row>
        <row r="251">
          <cell r="A251" t="str">
            <v>10.05</v>
          </cell>
          <cell r="B251" t="str">
            <v>TUBERIA PVC SANITARIA D: 3", incluye suministro e instalación</v>
          </cell>
          <cell r="G251" t="str">
            <v>ML</v>
          </cell>
          <cell r="I251">
            <v>29.15</v>
          </cell>
          <cell r="K251">
            <v>0</v>
          </cell>
        </row>
        <row r="253">
          <cell r="A253" t="str">
            <v>1.  Equipo</v>
          </cell>
        </row>
        <row r="254">
          <cell r="A254" t="str">
            <v>Codigo</v>
          </cell>
          <cell r="B254" t="str">
            <v>Descripción</v>
          </cell>
          <cell r="C254" t="str">
            <v>Marca</v>
          </cell>
          <cell r="D254" t="str">
            <v>Unidad</v>
          </cell>
          <cell r="E254" t="str">
            <v>Tarifa</v>
          </cell>
          <cell r="G254" t="str">
            <v>Rendimiento</v>
          </cell>
          <cell r="I254" t="str">
            <v>Vr. Unitario</v>
          </cell>
        </row>
        <row r="255">
          <cell r="A255" t="str">
            <v>EH-33</v>
          </cell>
          <cell r="B255" t="str">
            <v xml:space="preserve">HERRAMIENTA MENOR 5 %  DE LA MANO OBRA </v>
          </cell>
          <cell r="D255" t="str">
            <v xml:space="preserve">Global </v>
          </cell>
          <cell r="E255">
            <v>0</v>
          </cell>
          <cell r="I255">
            <v>0</v>
          </cell>
        </row>
        <row r="257">
          <cell r="A257" t="str">
            <v>SUBTOTAL</v>
          </cell>
          <cell r="I257">
            <v>0</v>
          </cell>
        </row>
        <row r="259">
          <cell r="A259" t="str">
            <v>2.  Materiales</v>
          </cell>
        </row>
        <row r="260">
          <cell r="A260" t="str">
            <v>Codigo</v>
          </cell>
          <cell r="B260" t="str">
            <v>Descripción</v>
          </cell>
          <cell r="D260" t="str">
            <v>Unidad</v>
          </cell>
          <cell r="E260" t="str">
            <v>Rendimiento</v>
          </cell>
          <cell r="F260" t="str">
            <v>Precio Unitario</v>
          </cell>
          <cell r="I260" t="str">
            <v>Vr Unitario</v>
          </cell>
        </row>
        <row r="261">
          <cell r="L261">
            <v>0</v>
          </cell>
        </row>
        <row r="262">
          <cell r="A262" t="str">
            <v>S62</v>
          </cell>
          <cell r="B262" t="str">
            <v>TUBO PVC SANITARIO 3"</v>
          </cell>
          <cell r="D262" t="str">
            <v>ml</v>
          </cell>
          <cell r="F262">
            <v>0</v>
          </cell>
          <cell r="I262">
            <v>0</v>
          </cell>
          <cell r="L262">
            <v>0</v>
          </cell>
        </row>
        <row r="263">
          <cell r="A263" t="str">
            <v>S100</v>
          </cell>
          <cell r="B263" t="str">
            <v>CODO 45° 1/8 CxE SANITARIO 3''</v>
          </cell>
          <cell r="D263" t="str">
            <v>und</v>
          </cell>
          <cell r="F263">
            <v>0</v>
          </cell>
          <cell r="I263">
            <v>0</v>
          </cell>
          <cell r="L263">
            <v>0</v>
          </cell>
        </row>
        <row r="264">
          <cell r="A264" t="str">
            <v>S13</v>
          </cell>
          <cell r="B264" t="str">
            <v>CODO 90° 1/4 CxC SANITARIO 3''</v>
          </cell>
          <cell r="D264" t="str">
            <v>und</v>
          </cell>
          <cell r="F264">
            <v>0</v>
          </cell>
          <cell r="I264">
            <v>0</v>
          </cell>
          <cell r="L264">
            <v>0</v>
          </cell>
        </row>
        <row r="265">
          <cell r="A265" t="str">
            <v>S36</v>
          </cell>
          <cell r="B265" t="str">
            <v>SOLDADURA PVC LIQUIDA 1/4</v>
          </cell>
          <cell r="D265" t="str">
            <v>und</v>
          </cell>
          <cell r="F265">
            <v>0</v>
          </cell>
          <cell r="I265">
            <v>0</v>
          </cell>
          <cell r="L265">
            <v>0</v>
          </cell>
        </row>
        <row r="266">
          <cell r="A266" t="str">
            <v>S22</v>
          </cell>
          <cell r="B266" t="str">
            <v>LIMPIADOR REM PVC 760 grms. (1/4)</v>
          </cell>
          <cell r="D266" t="str">
            <v>und</v>
          </cell>
          <cell r="F266">
            <v>0</v>
          </cell>
          <cell r="I266">
            <v>0</v>
          </cell>
          <cell r="L266">
            <v>0</v>
          </cell>
        </row>
        <row r="267">
          <cell r="A267" t="str">
            <v>S247</v>
          </cell>
          <cell r="B267" t="str">
            <v>ESTOPA x 500 Gms</v>
          </cell>
          <cell r="D267" t="str">
            <v>und</v>
          </cell>
          <cell r="F267">
            <v>0</v>
          </cell>
          <cell r="I267">
            <v>0</v>
          </cell>
          <cell r="L267">
            <v>0</v>
          </cell>
        </row>
        <row r="268">
          <cell r="L268">
            <v>0</v>
          </cell>
        </row>
        <row r="269">
          <cell r="L269">
            <v>0</v>
          </cell>
        </row>
        <row r="273">
          <cell r="A273" t="str">
            <v>SUBTOTAL</v>
          </cell>
          <cell r="I273">
            <v>0</v>
          </cell>
        </row>
        <row r="275">
          <cell r="A275" t="str">
            <v>3. Transportes</v>
          </cell>
        </row>
        <row r="276">
          <cell r="A276" t="str">
            <v>Codigo</v>
          </cell>
          <cell r="B276" t="str">
            <v xml:space="preserve">Descripcion </v>
          </cell>
          <cell r="C276" t="str">
            <v>Vol. o Peso</v>
          </cell>
          <cell r="D276" t="str">
            <v>Unidad</v>
          </cell>
          <cell r="E276" t="str">
            <v>Distancia</v>
          </cell>
          <cell r="G276" t="str">
            <v>Tarifa</v>
          </cell>
          <cell r="I276" t="str">
            <v>Vr. Unitario</v>
          </cell>
        </row>
        <row r="278">
          <cell r="A278" t="str">
            <v>EH-44</v>
          </cell>
          <cell r="B278" t="str">
            <v>TRANSPORTE DE MATERIALES O EQUIPO</v>
          </cell>
          <cell r="D278" t="str">
            <v>Viaje</v>
          </cell>
          <cell r="G278">
            <v>0</v>
          </cell>
          <cell r="I278">
            <v>0</v>
          </cell>
        </row>
        <row r="280">
          <cell r="A280" t="str">
            <v>SUBTOTAL</v>
          </cell>
          <cell r="I280">
            <v>0</v>
          </cell>
        </row>
        <row r="282">
          <cell r="A282" t="str">
            <v>4. Mano de Obra</v>
          </cell>
        </row>
        <row r="283">
          <cell r="A283" t="str">
            <v>Codigo</v>
          </cell>
          <cell r="B283" t="str">
            <v>Trabajador</v>
          </cell>
          <cell r="C283" t="str">
            <v>Jornal</v>
          </cell>
          <cell r="D283" t="str">
            <v>Prestac.</v>
          </cell>
          <cell r="E283" t="str">
            <v>Jornal Total</v>
          </cell>
          <cell r="F283" t="str">
            <v>Rendimiento</v>
          </cell>
          <cell r="I283" t="str">
            <v>Vr. Unitario</v>
          </cell>
        </row>
        <row r="285">
          <cell r="A285" t="str">
            <v>MO-06</v>
          </cell>
          <cell r="B285" t="str">
            <v>CUADRILLA PLOMERIA (1 Ayudante+1 Oficial)</v>
          </cell>
          <cell r="C285" t="str">
            <v>hc</v>
          </cell>
          <cell r="D285">
            <v>0.57999999999999996</v>
          </cell>
          <cell r="E285">
            <v>0</v>
          </cell>
          <cell r="I285">
            <v>0</v>
          </cell>
          <cell r="L285">
            <v>0</v>
          </cell>
        </row>
        <row r="288">
          <cell r="A288" t="str">
            <v>SUBTOTAL</v>
          </cell>
          <cell r="I288">
            <v>0</v>
          </cell>
        </row>
        <row r="289">
          <cell r="A289" t="str">
            <v>TOTAL COSTO DIRECTO</v>
          </cell>
          <cell r="I289">
            <v>0</v>
          </cell>
        </row>
        <row r="290">
          <cell r="A290" t="str">
            <v>AIU CONTRACTUAL</v>
          </cell>
          <cell r="C290">
            <v>0</v>
          </cell>
          <cell r="H290" t="str">
            <v>TOTAL COSTO INDIRECTO</v>
          </cell>
          <cell r="I290">
            <v>0</v>
          </cell>
        </row>
        <row r="291">
          <cell r="A291" t="str">
            <v xml:space="preserve">VALOR TOTAL ACTIVIDAD </v>
          </cell>
          <cell r="I291">
            <v>0</v>
          </cell>
        </row>
        <row r="292">
          <cell r="A292" t="str">
            <v xml:space="preserve">VALOR RECURSOS NECESARIOS PARA LA EJECUCIÓN DE LA ACTIVIDAD </v>
          </cell>
          <cell r="I292">
            <v>0</v>
          </cell>
        </row>
        <row r="293">
          <cell r="A293" t="str">
            <v>Para constancia de lo anterior, se firma la presente acta bajo la responsabilidad expresa de los que intervienen en ella, de  conformidad  con las funciones  desempeñadas por cada uno de los mismos,  de acuerdo con el manual de interventoría, en _________</v>
          </cell>
        </row>
        <row r="296">
          <cell r="B296" t="str">
            <v>Firma:</v>
          </cell>
        </row>
        <row r="297">
          <cell r="B297" t="str">
            <v xml:space="preserve">Nombre: </v>
          </cell>
        </row>
        <row r="298">
          <cell r="B298" t="str">
            <v>REPRESENTATE LEGAL Ó DIRECTOR DE CONSULTORIA</v>
          </cell>
        </row>
        <row r="300">
          <cell r="A300" t="str">
            <v>C. OBSERVACIONES INTERVENTORIA (Campo de obligatorio diligenciamiento)</v>
          </cell>
        </row>
        <row r="306">
          <cell r="B306" t="str">
            <v>Firma:</v>
          </cell>
        </row>
        <row r="307">
          <cell r="B307" t="str">
            <v xml:space="preserve">Nombre: </v>
          </cell>
          <cell r="J307" t="str">
            <v>Original  - DPS</v>
          </cell>
        </row>
        <row r="308">
          <cell r="B308" t="str">
            <v>REPRESENTANTE LEGAL Ó DIRECTOR DE INTERVENTORÍA</v>
          </cell>
          <cell r="J308" t="str">
            <v>Copias: Contratista, Interventor</v>
          </cell>
        </row>
        <row r="309">
          <cell r="A309" t="str">
            <v>Item</v>
          </cell>
          <cell r="B309" t="str">
            <v>Descripción</v>
          </cell>
          <cell r="G309" t="str">
            <v>Unidad</v>
          </cell>
          <cell r="I309" t="str">
            <v>Cantidad</v>
          </cell>
        </row>
        <row r="310">
          <cell r="A310" t="str">
            <v>10.06</v>
          </cell>
          <cell r="B310" t="str">
            <v>TUBERIA PVC SANITARIA D: 4", incluye suministro e instalación</v>
          </cell>
          <cell r="G310" t="str">
            <v>ML</v>
          </cell>
          <cell r="I310">
            <v>19.350000000000001</v>
          </cell>
          <cell r="K310">
            <v>0</v>
          </cell>
        </row>
        <row r="312">
          <cell r="A312" t="str">
            <v>1.  Equipo</v>
          </cell>
        </row>
        <row r="313">
          <cell r="A313" t="str">
            <v>Codigo</v>
          </cell>
          <cell r="B313" t="str">
            <v>Descripción</v>
          </cell>
          <cell r="C313" t="str">
            <v>Marca</v>
          </cell>
          <cell r="D313" t="str">
            <v>Unidad</v>
          </cell>
          <cell r="E313" t="str">
            <v>Tarifa</v>
          </cell>
          <cell r="G313" t="str">
            <v>Rendimiento</v>
          </cell>
          <cell r="I313" t="str">
            <v>Vr. Unitario</v>
          </cell>
        </row>
        <row r="314">
          <cell r="A314" t="str">
            <v>EH-33</v>
          </cell>
          <cell r="B314" t="str">
            <v xml:space="preserve">HERRAMIENTA MENOR 5 %  DE LA MANO OBRA </v>
          </cell>
          <cell r="D314" t="str">
            <v xml:space="preserve">Global </v>
          </cell>
          <cell r="E314">
            <v>0</v>
          </cell>
          <cell r="I314">
            <v>0</v>
          </cell>
        </row>
        <row r="316">
          <cell r="A316" t="str">
            <v>SUBTOTAL</v>
          </cell>
          <cell r="I316">
            <v>0</v>
          </cell>
        </row>
        <row r="318">
          <cell r="A318" t="str">
            <v>2.  Materiales</v>
          </cell>
        </row>
        <row r="319">
          <cell r="A319" t="str">
            <v>Codigo</v>
          </cell>
          <cell r="B319" t="str">
            <v>Descripción</v>
          </cell>
          <cell r="D319" t="str">
            <v>Unidad</v>
          </cell>
          <cell r="E319" t="str">
            <v>Rendimiento</v>
          </cell>
          <cell r="F319" t="str">
            <v>Precio Unitario</v>
          </cell>
          <cell r="I319" t="str">
            <v>Vr Unitario</v>
          </cell>
        </row>
        <row r="320">
          <cell r="L320">
            <v>0</v>
          </cell>
        </row>
        <row r="321">
          <cell r="A321" t="str">
            <v>S63</v>
          </cell>
          <cell r="B321" t="str">
            <v xml:space="preserve">TUBO PVC SANITARIO 4" </v>
          </cell>
          <cell r="D321" t="str">
            <v>ml</v>
          </cell>
          <cell r="F321">
            <v>0</v>
          </cell>
          <cell r="I321">
            <v>0</v>
          </cell>
          <cell r="L321">
            <v>0</v>
          </cell>
        </row>
        <row r="322">
          <cell r="A322" t="str">
            <v>S101</v>
          </cell>
          <cell r="B322" t="str">
            <v>CODO 45° 1/8 CxE SANITARIO 4''</v>
          </cell>
          <cell r="D322" t="str">
            <v>und</v>
          </cell>
          <cell r="F322">
            <v>0</v>
          </cell>
          <cell r="I322">
            <v>0</v>
          </cell>
          <cell r="L322">
            <v>0</v>
          </cell>
        </row>
        <row r="323">
          <cell r="A323" t="str">
            <v>S14</v>
          </cell>
          <cell r="B323" t="str">
            <v>CODO 90° 1/4 CxC SANITARIO 4''</v>
          </cell>
          <cell r="D323" t="str">
            <v>und</v>
          </cell>
          <cell r="F323">
            <v>0</v>
          </cell>
          <cell r="I323">
            <v>0</v>
          </cell>
          <cell r="L323">
            <v>0</v>
          </cell>
        </row>
        <row r="324">
          <cell r="A324" t="str">
            <v>S36</v>
          </cell>
          <cell r="B324" t="str">
            <v>SOLDADURA PVC LIQUIDA 1/4</v>
          </cell>
          <cell r="D324" t="str">
            <v>und</v>
          </cell>
          <cell r="F324">
            <v>0</v>
          </cell>
          <cell r="I324">
            <v>0</v>
          </cell>
          <cell r="L324">
            <v>0</v>
          </cell>
        </row>
        <row r="325">
          <cell r="A325" t="str">
            <v>S22</v>
          </cell>
          <cell r="B325" t="str">
            <v>LIMPIADOR REM PVC 760 grms. (1/4)</v>
          </cell>
          <cell r="D325" t="str">
            <v>und</v>
          </cell>
          <cell r="F325">
            <v>0</v>
          </cell>
          <cell r="I325">
            <v>0</v>
          </cell>
          <cell r="L325">
            <v>0</v>
          </cell>
        </row>
        <row r="326">
          <cell r="A326" t="str">
            <v>S247</v>
          </cell>
          <cell r="B326" t="str">
            <v>ESTOPA x 500 Gms</v>
          </cell>
          <cell r="D326" t="str">
            <v>und</v>
          </cell>
          <cell r="F326">
            <v>0</v>
          </cell>
          <cell r="I326">
            <v>0</v>
          </cell>
          <cell r="L326">
            <v>0</v>
          </cell>
        </row>
        <row r="331">
          <cell r="L331">
            <v>0</v>
          </cell>
        </row>
        <row r="332">
          <cell r="L332">
            <v>0</v>
          </cell>
        </row>
        <row r="336">
          <cell r="A336" t="str">
            <v>SUBTOTAL</v>
          </cell>
          <cell r="I336">
            <v>0</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G341">
            <v>0</v>
          </cell>
          <cell r="I341">
            <v>0</v>
          </cell>
        </row>
        <row r="343">
          <cell r="A343" t="str">
            <v>SUBTOTAL</v>
          </cell>
          <cell r="I343">
            <v>0</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0</v>
          </cell>
          <cell r="I348">
            <v>0</v>
          </cell>
          <cell r="L348">
            <v>0</v>
          </cell>
        </row>
        <row r="351">
          <cell r="A351" t="str">
            <v>SUBTOTAL</v>
          </cell>
          <cell r="I351">
            <v>0</v>
          </cell>
        </row>
        <row r="352">
          <cell r="A352" t="str">
            <v>TOTAL COSTO DIRECTO</v>
          </cell>
          <cell r="I352">
            <v>0</v>
          </cell>
        </row>
        <row r="353">
          <cell r="A353" t="str">
            <v>AIU CONTRACTUAL</v>
          </cell>
          <cell r="C353">
            <v>0</v>
          </cell>
          <cell r="H353" t="str">
            <v>TOTAL COSTO INDIRECTO</v>
          </cell>
          <cell r="I353">
            <v>0</v>
          </cell>
        </row>
        <row r="354">
          <cell r="A354" t="str">
            <v xml:space="preserve">VALOR TOTAL ACTIVIDAD </v>
          </cell>
          <cell r="I354">
            <v>0</v>
          </cell>
        </row>
        <row r="355">
          <cell r="A355" t="str">
            <v xml:space="preserve">VALOR RECURSOS NECESARIOS PARA LA EJECUCIÓN DE LA ACTIVIDAD </v>
          </cell>
          <cell r="I355">
            <v>0</v>
          </cell>
        </row>
        <row r="356">
          <cell r="A356" t="str">
            <v>Para constancia de lo anterior, se firma la presente acta bajo la responsabilidad expresa de los que intervienen en ella, de  conformidad  con las funciones  desempeñadas por cada uno de los mismos,  de acuerdo con el manual de interventoría, en _________</v>
          </cell>
        </row>
        <row r="359">
          <cell r="B359" t="str">
            <v>Firma:</v>
          </cell>
        </row>
        <row r="360">
          <cell r="B360" t="str">
            <v xml:space="preserve">Nombre: </v>
          </cell>
        </row>
        <row r="361">
          <cell r="B361" t="str">
            <v>REPRESENTATE LEGAL Ó DIRECTOR DE CONSULTORIA</v>
          </cell>
        </row>
        <row r="363">
          <cell r="A363" t="str">
            <v>C. OBSERVACIONES INTERVENTORIA (Campo de obligatorio diligenciamiento)</v>
          </cell>
        </row>
        <row r="369">
          <cell r="B369" t="str">
            <v>Firma:</v>
          </cell>
        </row>
        <row r="370">
          <cell r="B370" t="str">
            <v xml:space="preserve">Nombre: </v>
          </cell>
          <cell r="J370" t="str">
            <v>Original  - DPS</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10.07</v>
          </cell>
          <cell r="B373" t="str">
            <v xml:space="preserve">PUNTO SANITARIO DE D: 2", Incluye accesorios y 2,50 m tubería </v>
          </cell>
          <cell r="G373" t="str">
            <v>UN</v>
          </cell>
          <cell r="I373">
            <v>13</v>
          </cell>
          <cell r="K373">
            <v>0</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0</v>
          </cell>
          <cell r="I377">
            <v>0</v>
          </cell>
        </row>
        <row r="379">
          <cell r="A379" t="str">
            <v>SUBTOTAL</v>
          </cell>
          <cell r="I379">
            <v>0</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3">
          <cell r="L383">
            <v>0</v>
          </cell>
        </row>
        <row r="384">
          <cell r="A384" t="str">
            <v>S57</v>
          </cell>
          <cell r="B384" t="str">
            <v xml:space="preserve">TUBO PVC SANITARIO 2'' </v>
          </cell>
          <cell r="D384" t="str">
            <v>ml</v>
          </cell>
          <cell r="F384">
            <v>0</v>
          </cell>
          <cell r="I384">
            <v>0</v>
          </cell>
          <cell r="L384">
            <v>0</v>
          </cell>
        </row>
        <row r="385">
          <cell r="A385" t="str">
            <v>S135</v>
          </cell>
          <cell r="B385" t="str">
            <v>CODO 45° 1/8 CxE SANITARIO 2''</v>
          </cell>
          <cell r="D385" t="str">
            <v>und</v>
          </cell>
          <cell r="F385">
            <v>0</v>
          </cell>
          <cell r="I385">
            <v>0</v>
          </cell>
          <cell r="L385">
            <v>0</v>
          </cell>
        </row>
        <row r="386">
          <cell r="A386" t="str">
            <v>S2341</v>
          </cell>
          <cell r="B386" t="str">
            <v>CODO PVC-S C x E 90 1/4  2``</v>
          </cell>
          <cell r="D386" t="str">
            <v>und</v>
          </cell>
          <cell r="F386">
            <v>0</v>
          </cell>
          <cell r="I386">
            <v>0</v>
          </cell>
          <cell r="L386">
            <v>0</v>
          </cell>
        </row>
        <row r="387">
          <cell r="A387" t="str">
            <v>S84</v>
          </cell>
          <cell r="B387" t="str">
            <v xml:space="preserve">YEE SANITARIA 2'' </v>
          </cell>
          <cell r="D387" t="str">
            <v>und</v>
          </cell>
          <cell r="F387">
            <v>0</v>
          </cell>
          <cell r="I387">
            <v>0</v>
          </cell>
          <cell r="L387">
            <v>0</v>
          </cell>
        </row>
        <row r="388">
          <cell r="A388" t="str">
            <v>S36</v>
          </cell>
          <cell r="B388" t="str">
            <v>SOLDADURA PVC LIQUIDA 1/4</v>
          </cell>
          <cell r="D388" t="str">
            <v>und</v>
          </cell>
          <cell r="F388">
            <v>0</v>
          </cell>
          <cell r="I388">
            <v>0</v>
          </cell>
          <cell r="L388">
            <v>0</v>
          </cell>
        </row>
        <row r="389">
          <cell r="A389" t="str">
            <v>S22</v>
          </cell>
          <cell r="B389" t="str">
            <v>LIMPIADOR REM PVC 760 grms. (1/4)</v>
          </cell>
          <cell r="D389" t="str">
            <v>und</v>
          </cell>
          <cell r="F389">
            <v>0</v>
          </cell>
          <cell r="I389">
            <v>0</v>
          </cell>
          <cell r="L389">
            <v>0</v>
          </cell>
        </row>
        <row r="390">
          <cell r="A390" t="str">
            <v>S247</v>
          </cell>
          <cell r="B390" t="str">
            <v>ESTOPA x 500 Gms</v>
          </cell>
          <cell r="D390" t="str">
            <v>und</v>
          </cell>
          <cell r="F390">
            <v>0</v>
          </cell>
          <cell r="I390">
            <v>0</v>
          </cell>
          <cell r="L390">
            <v>0</v>
          </cell>
        </row>
        <row r="393">
          <cell r="L393">
            <v>0</v>
          </cell>
        </row>
        <row r="394">
          <cell r="L394">
            <v>0</v>
          </cell>
        </row>
        <row r="398">
          <cell r="A398" t="str">
            <v>SUBTOTAL</v>
          </cell>
          <cell r="I398">
            <v>0</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G403">
            <v>0</v>
          </cell>
          <cell r="I403">
            <v>0</v>
          </cell>
        </row>
        <row r="405">
          <cell r="A405" t="str">
            <v>SUBTOTAL</v>
          </cell>
          <cell r="I405">
            <v>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0</v>
          </cell>
          <cell r="I410">
            <v>0</v>
          </cell>
          <cell r="L410">
            <v>0</v>
          </cell>
        </row>
        <row r="413">
          <cell r="A413" t="str">
            <v>SUBTOTAL</v>
          </cell>
          <cell r="I413">
            <v>0</v>
          </cell>
        </row>
        <row r="414">
          <cell r="A414" t="str">
            <v>TOTAL COSTO DIRECTO</v>
          </cell>
          <cell r="I414">
            <v>0</v>
          </cell>
        </row>
        <row r="415">
          <cell r="A415" t="str">
            <v>AIU CONTRACTUAL</v>
          </cell>
          <cell r="C415">
            <v>0</v>
          </cell>
          <cell r="H415" t="str">
            <v>TOTAL COSTO INDIRECTO</v>
          </cell>
          <cell r="I415">
            <v>0</v>
          </cell>
        </row>
        <row r="416">
          <cell r="A416" t="str">
            <v xml:space="preserve">VALOR TOTAL ACTIVIDAD </v>
          </cell>
          <cell r="I416">
            <v>0</v>
          </cell>
        </row>
        <row r="417">
          <cell r="A417" t="str">
            <v xml:space="preserve">VALOR RECURSOS NECESARIOS PARA LA EJECUCIÓN DE LA ACTIVIDAD </v>
          </cell>
          <cell r="I417">
            <v>0</v>
          </cell>
        </row>
        <row r="418">
          <cell r="A418" t="str">
            <v>Para constancia de lo anterior, se firma la presente acta bajo la responsabilidad expresa de los que intervienen en ella, de  conformidad  con las funciones  desempeñadas por cada uno de los mismos,  de acuerdo con el manual de interventoría, en _________</v>
          </cell>
        </row>
        <row r="421">
          <cell r="B421" t="str">
            <v>Firma:</v>
          </cell>
        </row>
        <row r="422">
          <cell r="B422" t="str">
            <v xml:space="preserve">Nombre: </v>
          </cell>
        </row>
        <row r="423">
          <cell r="B423" t="str">
            <v>REPRESENTATE LEGAL Ó DIRECTOR DE CONSULTORIA</v>
          </cell>
        </row>
        <row r="425">
          <cell r="A425" t="str">
            <v>C. OBSERVACIONES INTERVENTORIA (Campo de obligatorio diligenciamiento)</v>
          </cell>
        </row>
        <row r="431">
          <cell r="B431" t="str">
            <v>Firma:</v>
          </cell>
        </row>
        <row r="432">
          <cell r="B432" t="str">
            <v xml:space="preserve">Nombre: </v>
          </cell>
          <cell r="J432" t="str">
            <v>Original  - DPS</v>
          </cell>
        </row>
        <row r="433">
          <cell r="B433" t="str">
            <v>REPRESENTANTE LEGAL Ó DIRECTOR DE INTERVENTORÍA</v>
          </cell>
          <cell r="J433" t="str">
            <v>Copias: Contratista, Interventor</v>
          </cell>
        </row>
        <row r="434">
          <cell r="A434" t="str">
            <v>Item</v>
          </cell>
          <cell r="B434" t="str">
            <v>Descripción</v>
          </cell>
          <cell r="G434" t="str">
            <v>Unidad</v>
          </cell>
          <cell r="I434" t="str">
            <v>Cantidad</v>
          </cell>
        </row>
        <row r="435">
          <cell r="A435" t="str">
            <v>10.08</v>
          </cell>
          <cell r="B435" t="str">
            <v xml:space="preserve">PUNTO SANITARIO D: 4", Incluye accesorios y 2,50 m tubería </v>
          </cell>
          <cell r="G435" t="str">
            <v>UN</v>
          </cell>
          <cell r="I435">
            <v>9</v>
          </cell>
          <cell r="K435">
            <v>0</v>
          </cell>
        </row>
        <row r="437">
          <cell r="A437" t="str">
            <v>1.  Equipo</v>
          </cell>
        </row>
        <row r="438">
          <cell r="A438" t="str">
            <v>Codigo</v>
          </cell>
          <cell r="B438" t="str">
            <v>Descripción</v>
          </cell>
          <cell r="C438" t="str">
            <v>Marca</v>
          </cell>
          <cell r="D438" t="str">
            <v>Unidad</v>
          </cell>
          <cell r="E438" t="str">
            <v>Tarifa</v>
          </cell>
          <cell r="G438" t="str">
            <v>Rendimiento</v>
          </cell>
          <cell r="I438" t="str">
            <v>Vr. Unitario</v>
          </cell>
        </row>
        <row r="439">
          <cell r="A439" t="str">
            <v>EH-33</v>
          </cell>
          <cell r="B439" t="str">
            <v xml:space="preserve">HERRAMIENTA MENOR 5 %  DE LA MANO OBRA </v>
          </cell>
          <cell r="D439" t="str">
            <v xml:space="preserve">Global </v>
          </cell>
          <cell r="E439">
            <v>0</v>
          </cell>
          <cell r="I439">
            <v>0</v>
          </cell>
        </row>
        <row r="441">
          <cell r="A441" t="str">
            <v>SUBTOTAL</v>
          </cell>
          <cell r="I441">
            <v>0</v>
          </cell>
        </row>
        <row r="443">
          <cell r="A443" t="str">
            <v>2.  Materiales</v>
          </cell>
        </row>
        <row r="444">
          <cell r="A444" t="str">
            <v>Codigo</v>
          </cell>
          <cell r="B444" t="str">
            <v>Descripción</v>
          </cell>
          <cell r="D444" t="str">
            <v>Unidad</v>
          </cell>
          <cell r="E444" t="str">
            <v>Rendimiento</v>
          </cell>
          <cell r="F444" t="str">
            <v>Precio Unitario</v>
          </cell>
          <cell r="I444" t="str">
            <v>Vr Unitario</v>
          </cell>
        </row>
        <row r="445">
          <cell r="L445">
            <v>0</v>
          </cell>
        </row>
        <row r="446">
          <cell r="A446" t="str">
            <v>S63</v>
          </cell>
          <cell r="B446" t="str">
            <v xml:space="preserve">TUBO PVC SANITARIO 4" </v>
          </cell>
          <cell r="D446" t="str">
            <v>ml</v>
          </cell>
          <cell r="F446">
            <v>0</v>
          </cell>
          <cell r="I446">
            <v>0</v>
          </cell>
          <cell r="L446">
            <v>0</v>
          </cell>
        </row>
        <row r="447">
          <cell r="A447" t="str">
            <v>S101</v>
          </cell>
          <cell r="B447" t="str">
            <v>CODO 45° 1/8 CxE SANITARIO 4''</v>
          </cell>
          <cell r="D447" t="str">
            <v>und</v>
          </cell>
          <cell r="F447">
            <v>0</v>
          </cell>
          <cell r="I447">
            <v>0</v>
          </cell>
          <cell r="L447">
            <v>0</v>
          </cell>
        </row>
        <row r="448">
          <cell r="A448" t="str">
            <v>S14</v>
          </cell>
          <cell r="B448" t="str">
            <v>CODO 90° 1/4 CxC SANITARIO 4''</v>
          </cell>
          <cell r="D448" t="str">
            <v>und</v>
          </cell>
          <cell r="F448">
            <v>0</v>
          </cell>
          <cell r="I448">
            <v>0</v>
          </cell>
          <cell r="L448">
            <v>0</v>
          </cell>
        </row>
        <row r="449">
          <cell r="A449" t="str">
            <v>S36</v>
          </cell>
          <cell r="B449" t="str">
            <v>SOLDADURA PVC LIQUIDA 1/4</v>
          </cell>
          <cell r="D449" t="str">
            <v>und</v>
          </cell>
          <cell r="F449">
            <v>0</v>
          </cell>
          <cell r="I449">
            <v>0</v>
          </cell>
          <cell r="L449">
            <v>0</v>
          </cell>
        </row>
        <row r="450">
          <cell r="A450" t="str">
            <v>S22</v>
          </cell>
          <cell r="B450" t="str">
            <v>LIMPIADOR REM PVC 760 grms. (1/4)</v>
          </cell>
          <cell r="D450" t="str">
            <v>und</v>
          </cell>
          <cell r="F450">
            <v>0</v>
          </cell>
          <cell r="I450">
            <v>0</v>
          </cell>
          <cell r="L450">
            <v>0</v>
          </cell>
        </row>
        <row r="451">
          <cell r="A451" t="str">
            <v>S247</v>
          </cell>
          <cell r="B451" t="str">
            <v>ESTOPA x 500 Gms</v>
          </cell>
          <cell r="D451" t="str">
            <v>und</v>
          </cell>
          <cell r="F451">
            <v>0</v>
          </cell>
          <cell r="I451">
            <v>0</v>
          </cell>
          <cell r="L451">
            <v>0</v>
          </cell>
        </row>
        <row r="456">
          <cell r="L456">
            <v>0</v>
          </cell>
        </row>
        <row r="457">
          <cell r="L457">
            <v>0</v>
          </cell>
        </row>
        <row r="461">
          <cell r="A461" t="str">
            <v>SUBTOTAL</v>
          </cell>
          <cell r="I461">
            <v>0</v>
          </cell>
        </row>
        <row r="463">
          <cell r="A463" t="str">
            <v>3. Transportes</v>
          </cell>
        </row>
        <row r="464">
          <cell r="A464" t="str">
            <v>Codigo</v>
          </cell>
          <cell r="B464" t="str">
            <v xml:space="preserve">Descripcion </v>
          </cell>
          <cell r="C464" t="str">
            <v>Vol. o Peso</v>
          </cell>
          <cell r="D464" t="str">
            <v>Unidad</v>
          </cell>
          <cell r="E464" t="str">
            <v>Distancia</v>
          </cell>
          <cell r="G464" t="str">
            <v>Tarifa</v>
          </cell>
          <cell r="I464" t="str">
            <v>Vr. Unitario</v>
          </cell>
        </row>
        <row r="466">
          <cell r="A466" t="str">
            <v>EH-44</v>
          </cell>
          <cell r="B466" t="str">
            <v>TRANSPORTE DE MATERIALES O EQUIPO</v>
          </cell>
          <cell r="D466" t="str">
            <v>Viaje</v>
          </cell>
          <cell r="G466">
            <v>0</v>
          </cell>
          <cell r="I466">
            <v>0</v>
          </cell>
        </row>
        <row r="468">
          <cell r="A468" t="str">
            <v>SUBTOTAL</v>
          </cell>
          <cell r="I468">
            <v>0</v>
          </cell>
        </row>
        <row r="470">
          <cell r="A470" t="str">
            <v>4. Mano de Obra</v>
          </cell>
        </row>
        <row r="471">
          <cell r="A471" t="str">
            <v>Codigo</v>
          </cell>
          <cell r="B471" t="str">
            <v>Trabajador</v>
          </cell>
          <cell r="C471" t="str">
            <v>Jornal</v>
          </cell>
          <cell r="D471" t="str">
            <v>Prestac.</v>
          </cell>
          <cell r="E471" t="str">
            <v>Jornal Total</v>
          </cell>
          <cell r="F471" t="str">
            <v>Rendimiento</v>
          </cell>
          <cell r="I471" t="str">
            <v>Vr. Unitario</v>
          </cell>
        </row>
        <row r="473">
          <cell r="A473" t="str">
            <v>MO-06</v>
          </cell>
          <cell r="B473" t="str">
            <v>CUADRILLA PLOMERIA (1 Ayudante+1 Oficial)</v>
          </cell>
          <cell r="C473" t="str">
            <v>hc</v>
          </cell>
          <cell r="D473">
            <v>0.57999999999999996</v>
          </cell>
          <cell r="E473">
            <v>0</v>
          </cell>
          <cell r="I473">
            <v>0</v>
          </cell>
          <cell r="L473">
            <v>0</v>
          </cell>
        </row>
        <row r="476">
          <cell r="A476" t="str">
            <v>SUBTOTAL</v>
          </cell>
          <cell r="I476">
            <v>0</v>
          </cell>
        </row>
        <row r="477">
          <cell r="A477" t="str">
            <v>TOTAL COSTO DIRECTO</v>
          </cell>
          <cell r="I477">
            <v>0</v>
          </cell>
        </row>
        <row r="478">
          <cell r="A478" t="str">
            <v>AIU CONTRACTUAL</v>
          </cell>
          <cell r="C478">
            <v>0</v>
          </cell>
          <cell r="H478" t="str">
            <v>TOTAL COSTO INDIRECTO</v>
          </cell>
          <cell r="I478">
            <v>0</v>
          </cell>
        </row>
        <row r="479">
          <cell r="A479" t="str">
            <v xml:space="preserve">VALOR TOTAL ACTIVIDAD </v>
          </cell>
          <cell r="I479">
            <v>0</v>
          </cell>
        </row>
        <row r="480">
          <cell r="A480" t="str">
            <v xml:space="preserve">VALOR RECURSOS NECESARIOS PARA LA EJECUCIÓN DE LA ACTIVIDAD </v>
          </cell>
          <cell r="I480">
            <v>0</v>
          </cell>
        </row>
        <row r="481">
          <cell r="A481" t="str">
            <v>Para constancia de lo anterior, se firma la presente acta bajo la responsabilidad expresa de los que intervienen en ella, de  conformidad  con las funciones  desempeñadas por cada uno de los mismos,  de acuerdo con el manual de interventoría, en _________</v>
          </cell>
        </row>
        <row r="484">
          <cell r="B484" t="str">
            <v>Firma:</v>
          </cell>
        </row>
        <row r="485">
          <cell r="B485" t="str">
            <v xml:space="preserve">Nombre: </v>
          </cell>
        </row>
        <row r="486">
          <cell r="B486" t="str">
            <v>REPRESENTATE LEGAL Ó DIRECTOR DE CONSULTORIA</v>
          </cell>
        </row>
        <row r="488">
          <cell r="A488" t="str">
            <v>C. OBSERVACIONES INTERVENTORIA (Campo de obligatorio diligenciamiento)</v>
          </cell>
        </row>
        <row r="494">
          <cell r="B494" t="str">
            <v>Firma:</v>
          </cell>
        </row>
        <row r="495">
          <cell r="B495" t="str">
            <v xml:space="preserve">Nombre: </v>
          </cell>
          <cell r="J495" t="str">
            <v>Original  - DPS</v>
          </cell>
        </row>
        <row r="496">
          <cell r="B496" t="str">
            <v>REPRESENTANTE LEGAL Ó DIRECTOR DE INTERVENTORÍA</v>
          </cell>
          <cell r="J496" t="str">
            <v>Copias: Contratista, Interventor</v>
          </cell>
        </row>
        <row r="497">
          <cell r="A497" t="str">
            <v>Item</v>
          </cell>
          <cell r="B497" t="str">
            <v>Descripción</v>
          </cell>
          <cell r="G497" t="str">
            <v>Unidad</v>
          </cell>
          <cell r="I497" t="str">
            <v>Cantidad</v>
          </cell>
        </row>
        <row r="498">
          <cell r="A498" t="str">
            <v>10.09</v>
          </cell>
          <cell r="B498" t="str">
            <v>SIFONES DE PISO 2"</v>
          </cell>
          <cell r="G498" t="str">
            <v>UN</v>
          </cell>
          <cell r="I498">
            <v>11</v>
          </cell>
          <cell r="K498">
            <v>0</v>
          </cell>
        </row>
        <row r="500">
          <cell r="A500" t="str">
            <v>1.  Equipo</v>
          </cell>
        </row>
        <row r="501">
          <cell r="A501" t="str">
            <v>Codigo</v>
          </cell>
          <cell r="B501" t="str">
            <v>Descripción</v>
          </cell>
          <cell r="C501" t="str">
            <v>Marca</v>
          </cell>
          <cell r="D501" t="str">
            <v>Unidad</v>
          </cell>
          <cell r="E501" t="str">
            <v>Tarifa</v>
          </cell>
          <cell r="G501" t="str">
            <v>Rendimiento</v>
          </cell>
          <cell r="I501" t="str">
            <v>Vr. Unitario</v>
          </cell>
        </row>
        <row r="502">
          <cell r="A502" t="str">
            <v>EH-33</v>
          </cell>
          <cell r="B502" t="str">
            <v xml:space="preserve">HERRAMIENTA MENOR 5 %  DE LA MANO OBRA </v>
          </cell>
          <cell r="D502" t="str">
            <v xml:space="preserve">Global </v>
          </cell>
          <cell r="E502">
            <v>0</v>
          </cell>
          <cell r="I502">
            <v>0</v>
          </cell>
        </row>
        <row r="504">
          <cell r="A504" t="str">
            <v>SUBTOTAL</v>
          </cell>
          <cell r="I504">
            <v>0</v>
          </cell>
        </row>
        <row r="506">
          <cell r="A506" t="str">
            <v>2.  Materiales</v>
          </cell>
        </row>
        <row r="507">
          <cell r="A507" t="str">
            <v>Codigo</v>
          </cell>
          <cell r="B507" t="str">
            <v>Descripción</v>
          </cell>
          <cell r="D507" t="str">
            <v>Unidad</v>
          </cell>
          <cell r="E507" t="str">
            <v>Rendimiento</v>
          </cell>
          <cell r="F507" t="str">
            <v>Precio Unitario</v>
          </cell>
          <cell r="I507" t="str">
            <v>Vr Unitario</v>
          </cell>
        </row>
        <row r="508">
          <cell r="L508">
            <v>0</v>
          </cell>
        </row>
        <row r="509">
          <cell r="A509" t="str">
            <v>S57</v>
          </cell>
          <cell r="B509" t="str">
            <v xml:space="preserve">TUBO PVC SANITARIO 2'' </v>
          </cell>
          <cell r="D509" t="str">
            <v>ml</v>
          </cell>
          <cell r="F509">
            <v>0</v>
          </cell>
          <cell r="I509">
            <v>0</v>
          </cell>
          <cell r="L509">
            <v>0</v>
          </cell>
        </row>
        <row r="510">
          <cell r="A510" t="str">
            <v>S135</v>
          </cell>
          <cell r="B510" t="str">
            <v>CODO 45° 1/8 CxE SANITARIO 2''</v>
          </cell>
          <cell r="D510" t="str">
            <v>und</v>
          </cell>
          <cell r="F510">
            <v>0</v>
          </cell>
          <cell r="I510">
            <v>0</v>
          </cell>
          <cell r="L510">
            <v>0</v>
          </cell>
        </row>
        <row r="511">
          <cell r="A511" t="str">
            <v>S2341</v>
          </cell>
          <cell r="B511" t="str">
            <v>CODO PVC-S C x E 90 1/4  2``</v>
          </cell>
          <cell r="D511" t="str">
            <v>und</v>
          </cell>
          <cell r="F511">
            <v>0</v>
          </cell>
          <cell r="I511">
            <v>0</v>
          </cell>
          <cell r="L511">
            <v>0</v>
          </cell>
        </row>
        <row r="512">
          <cell r="A512" t="str">
            <v>S34</v>
          </cell>
          <cell r="B512" t="str">
            <v xml:space="preserve">SIFON 180º PVC-S 2`` CON TAPON </v>
          </cell>
          <cell r="D512" t="str">
            <v>ml</v>
          </cell>
          <cell r="F512">
            <v>0</v>
          </cell>
          <cell r="I512">
            <v>0</v>
          </cell>
          <cell r="L512">
            <v>0</v>
          </cell>
        </row>
        <row r="513">
          <cell r="A513" t="str">
            <v>S36</v>
          </cell>
          <cell r="B513" t="str">
            <v>SOLDADURA PVC LIQUIDA 1/4</v>
          </cell>
          <cell r="D513" t="str">
            <v>und</v>
          </cell>
          <cell r="F513">
            <v>0</v>
          </cell>
          <cell r="I513">
            <v>0</v>
          </cell>
          <cell r="L513">
            <v>0</v>
          </cell>
        </row>
        <row r="514">
          <cell r="A514" t="str">
            <v>S22</v>
          </cell>
          <cell r="B514" t="str">
            <v>LIMPIADOR REM PVC 760 grms. (1/4)</v>
          </cell>
          <cell r="D514" t="str">
            <v>und</v>
          </cell>
          <cell r="F514">
            <v>0</v>
          </cell>
          <cell r="I514">
            <v>0</v>
          </cell>
          <cell r="L514">
            <v>0</v>
          </cell>
        </row>
        <row r="515">
          <cell r="A515" t="str">
            <v>S247</v>
          </cell>
          <cell r="B515" t="str">
            <v>ESTOPA x 500 Gms</v>
          </cell>
          <cell r="D515" t="str">
            <v>und</v>
          </cell>
          <cell r="F515">
            <v>0</v>
          </cell>
          <cell r="I515">
            <v>0</v>
          </cell>
          <cell r="L515">
            <v>0</v>
          </cell>
        </row>
        <row r="518">
          <cell r="L518">
            <v>0</v>
          </cell>
        </row>
        <row r="519">
          <cell r="L519">
            <v>0</v>
          </cell>
        </row>
        <row r="523">
          <cell r="A523" t="str">
            <v>SUBTOTAL</v>
          </cell>
          <cell r="I523">
            <v>0</v>
          </cell>
        </row>
        <row r="525">
          <cell r="A525" t="str">
            <v>3. Transportes</v>
          </cell>
        </row>
        <row r="526">
          <cell r="A526" t="str">
            <v>Codigo</v>
          </cell>
          <cell r="B526" t="str">
            <v xml:space="preserve">Descripcion </v>
          </cell>
          <cell r="C526" t="str">
            <v>Vol. o Peso</v>
          </cell>
          <cell r="D526" t="str">
            <v>Unidad</v>
          </cell>
          <cell r="E526" t="str">
            <v>Distancia</v>
          </cell>
          <cell r="G526" t="str">
            <v>Tarifa</v>
          </cell>
          <cell r="I526" t="str">
            <v>Vr. Unitario</v>
          </cell>
        </row>
        <row r="528">
          <cell r="A528" t="str">
            <v>EH-44</v>
          </cell>
          <cell r="B528" t="str">
            <v>TRANSPORTE DE MATERIALES O EQUIPO</v>
          </cell>
          <cell r="D528" t="str">
            <v>Viaje</v>
          </cell>
          <cell r="G528">
            <v>0</v>
          </cell>
          <cell r="I528">
            <v>0</v>
          </cell>
        </row>
        <row r="530">
          <cell r="A530" t="str">
            <v>SUBTOTAL</v>
          </cell>
          <cell r="I530">
            <v>0</v>
          </cell>
        </row>
        <row r="532">
          <cell r="A532" t="str">
            <v>4. Mano de Obra</v>
          </cell>
        </row>
        <row r="533">
          <cell r="A533" t="str">
            <v>Codigo</v>
          </cell>
          <cell r="B533" t="str">
            <v>Trabajador</v>
          </cell>
          <cell r="C533" t="str">
            <v>Jornal</v>
          </cell>
          <cell r="D533" t="str">
            <v>Prestac.</v>
          </cell>
          <cell r="E533" t="str">
            <v>Jornal Total</v>
          </cell>
          <cell r="F533" t="str">
            <v>Rendimiento</v>
          </cell>
          <cell r="I533" t="str">
            <v>Vr. Unitario</v>
          </cell>
        </row>
        <row r="535">
          <cell r="A535" t="str">
            <v>MO-06</v>
          </cell>
          <cell r="B535" t="str">
            <v>CUADRILLA PLOMERIA (1 Ayudante+1 Oficial)</v>
          </cell>
          <cell r="C535" t="str">
            <v>hc</v>
          </cell>
          <cell r="D535">
            <v>0.57999999999999996</v>
          </cell>
          <cell r="E535">
            <v>0</v>
          </cell>
          <cell r="I535">
            <v>0</v>
          </cell>
          <cell r="L535">
            <v>0</v>
          </cell>
        </row>
        <row r="538">
          <cell r="A538" t="str">
            <v>SUBTOTAL</v>
          </cell>
          <cell r="I538">
            <v>0</v>
          </cell>
        </row>
        <row r="539">
          <cell r="A539" t="str">
            <v>TOTAL COSTO DIRECTO</v>
          </cell>
          <cell r="I539">
            <v>0</v>
          </cell>
        </row>
        <row r="540">
          <cell r="A540" t="str">
            <v>AIU CONTRACTUAL</v>
          </cell>
          <cell r="C540">
            <v>0</v>
          </cell>
          <cell r="H540" t="str">
            <v>TOTAL COSTO INDIRECTO</v>
          </cell>
          <cell r="I540">
            <v>0</v>
          </cell>
        </row>
        <row r="541">
          <cell r="A541" t="str">
            <v xml:space="preserve">VALOR TOTAL ACTIVIDAD </v>
          </cell>
          <cell r="I541">
            <v>0</v>
          </cell>
        </row>
        <row r="542">
          <cell r="A542" t="str">
            <v xml:space="preserve">VALOR RECURSOS NECESARIOS PARA LA EJECUCIÓN DE LA ACTIVIDAD </v>
          </cell>
          <cell r="I542">
            <v>0</v>
          </cell>
        </row>
        <row r="543">
          <cell r="A543" t="str">
            <v>Para constancia de lo anterior, se firma la presente acta bajo la responsabilidad expresa de los que intervienen en ella, de  conformidad  con las funciones  desempeñadas por cada uno de los mismos,  de acuerdo con el manual de interventoría, en _________</v>
          </cell>
        </row>
        <row r="546">
          <cell r="B546" t="str">
            <v>Firma:</v>
          </cell>
        </row>
        <row r="547">
          <cell r="B547" t="str">
            <v xml:space="preserve">Nombre: </v>
          </cell>
        </row>
        <row r="548">
          <cell r="B548" t="str">
            <v>REPRESENTATE LEGAL Ó DIRECTOR DE CONSULTORIA</v>
          </cell>
        </row>
        <row r="550">
          <cell r="A550" t="str">
            <v>C. OBSERVACIONES INTERVENTORIA (Campo de obligatorio diligenciamiento)</v>
          </cell>
        </row>
        <row r="556">
          <cell r="B556" t="str">
            <v>Firma:</v>
          </cell>
        </row>
        <row r="557">
          <cell r="B557" t="str">
            <v xml:space="preserve">Nombre: </v>
          </cell>
          <cell r="J557" t="str">
            <v>Original  - DPS</v>
          </cell>
        </row>
        <row r="558">
          <cell r="B558" t="str">
            <v>REPRESENTANTE LEGAL Ó DIRECTOR DE INTERVENTORÍA</v>
          </cell>
          <cell r="J558" t="str">
            <v>Copias: Contratista, Interventor</v>
          </cell>
        </row>
        <row r="559">
          <cell r="A559" t="str">
            <v>Item</v>
          </cell>
          <cell r="B559" t="str">
            <v>Descripción</v>
          </cell>
          <cell r="G559" t="str">
            <v>Unidad</v>
          </cell>
          <cell r="I559" t="str">
            <v>Cantidad</v>
          </cell>
        </row>
        <row r="560">
          <cell r="A560" t="str">
            <v>10.02.01</v>
          </cell>
          <cell r="B560" t="str">
            <v>Caja  de inspección hmax = 0,5m  0.30x.030 en mampostería (suministro e instalación) incluye tapa, marcos y contramarcos, excavación, mampostería, pañete, medias cañas, relleno con recebo e=0.2 base, base concreto)</v>
          </cell>
          <cell r="G560" t="str">
            <v>UN</v>
          </cell>
          <cell r="I560">
            <v>4</v>
          </cell>
          <cell r="K560">
            <v>0</v>
          </cell>
        </row>
        <row r="562">
          <cell r="A562" t="str">
            <v>1.  Equipo</v>
          </cell>
        </row>
        <row r="563">
          <cell r="A563" t="str">
            <v>Codigo</v>
          </cell>
          <cell r="B563" t="str">
            <v>Descripción</v>
          </cell>
          <cell r="C563" t="str">
            <v>Marca</v>
          </cell>
          <cell r="D563" t="str">
            <v>Unidad</v>
          </cell>
          <cell r="E563" t="str">
            <v>Tarifa</v>
          </cell>
          <cell r="G563" t="str">
            <v>Rendimiento</v>
          </cell>
          <cell r="I563" t="str">
            <v>Vr. Unitario</v>
          </cell>
        </row>
        <row r="564">
          <cell r="A564" t="str">
            <v>EH-33</v>
          </cell>
          <cell r="B564" t="str">
            <v xml:space="preserve">HERRAMIENTA MENOR 5 %  DE LA MANO OBRA </v>
          </cell>
          <cell r="D564" t="str">
            <v xml:space="preserve">Global </v>
          </cell>
          <cell r="E564">
            <v>0</v>
          </cell>
          <cell r="I564">
            <v>0</v>
          </cell>
        </row>
        <row r="566">
          <cell r="A566" t="str">
            <v>SUBTOTAL</v>
          </cell>
          <cell r="I566">
            <v>0</v>
          </cell>
        </row>
        <row r="568">
          <cell r="A568" t="str">
            <v>2.  Materiales</v>
          </cell>
        </row>
        <row r="569">
          <cell r="A569" t="str">
            <v>Codigo</v>
          </cell>
          <cell r="B569" t="str">
            <v>Descripción</v>
          </cell>
          <cell r="D569" t="str">
            <v>Unidad</v>
          </cell>
          <cell r="E569" t="str">
            <v>Rendimiento</v>
          </cell>
          <cell r="F569" t="str">
            <v>Precio Unitario</v>
          </cell>
          <cell r="I569" t="str">
            <v>Vr Unitario</v>
          </cell>
        </row>
        <row r="570">
          <cell r="L570">
            <v>0</v>
          </cell>
        </row>
        <row r="571">
          <cell r="A571" t="str">
            <v>T05</v>
          </cell>
          <cell r="B571" t="str">
            <v>LADRILLO TOLETE RECOCIDO (24,5 x 12 x 6 cm)</v>
          </cell>
          <cell r="D571" t="str">
            <v>und</v>
          </cell>
          <cell r="F571">
            <v>0</v>
          </cell>
          <cell r="I571">
            <v>0</v>
          </cell>
          <cell r="L571">
            <v>0</v>
          </cell>
        </row>
        <row r="572">
          <cell r="A572" t="str">
            <v>H06</v>
          </cell>
          <cell r="B572" t="str">
            <v>MORTERO 1:3 ( arena semilavada de peña, cemento y agua)</v>
          </cell>
          <cell r="D572" t="str">
            <v>m3</v>
          </cell>
          <cell r="F572">
            <v>0</v>
          </cell>
          <cell r="I572">
            <v>0</v>
          </cell>
          <cell r="L572">
            <v>0</v>
          </cell>
        </row>
        <row r="573">
          <cell r="A573" t="str">
            <v>AA10</v>
          </cell>
          <cell r="B573" t="str">
            <v>RECEBO COMUN  ( Extendido y compactado )</v>
          </cell>
          <cell r="D573" t="str">
            <v>m3</v>
          </cell>
          <cell r="F573">
            <v>0</v>
          </cell>
          <cell r="I573">
            <v>0</v>
          </cell>
          <cell r="L573">
            <v>0</v>
          </cell>
        </row>
        <row r="574">
          <cell r="A574" t="str">
            <v>AA06</v>
          </cell>
          <cell r="B574" t="str">
            <v>RELLENO EN ARENA DE PEÑA</v>
          </cell>
          <cell r="D574" t="str">
            <v>m3</v>
          </cell>
          <cell r="F574">
            <v>0</v>
          </cell>
          <cell r="I574">
            <v>0</v>
          </cell>
          <cell r="L574">
            <v>0</v>
          </cell>
        </row>
        <row r="575">
          <cell r="A575" t="str">
            <v>E23</v>
          </cell>
          <cell r="B575" t="str">
            <v>MARCO Y TAPA CAJA INSPECCION de 0.30 x 0.30 m. (Marco en angulo 1 1/2 x 1 1/2 * 1/8", tapa reforzada en platina de 2 * 1/8" con parrilla en varilla 3/8 cada 10 cm.).</v>
          </cell>
          <cell r="D575" t="str">
            <v>und</v>
          </cell>
          <cell r="F575">
            <v>0</v>
          </cell>
          <cell r="I575">
            <v>0</v>
          </cell>
          <cell r="L575">
            <v>0</v>
          </cell>
        </row>
        <row r="576">
          <cell r="A576" t="str">
            <v>H03</v>
          </cell>
          <cell r="B576" t="str">
            <v>CONCRETO 2.500 Psi premezcado o fabricado en obra</v>
          </cell>
          <cell r="D576" t="str">
            <v>m3</v>
          </cell>
          <cell r="F576">
            <v>0</v>
          </cell>
          <cell r="I576">
            <v>0</v>
          </cell>
          <cell r="L576">
            <v>0</v>
          </cell>
        </row>
        <row r="577">
          <cell r="L577">
            <v>0</v>
          </cell>
        </row>
        <row r="578">
          <cell r="L578">
            <v>0</v>
          </cell>
        </row>
        <row r="582">
          <cell r="A582" t="str">
            <v>SUBTOTAL</v>
          </cell>
          <cell r="I582">
            <v>0</v>
          </cell>
        </row>
        <row r="584">
          <cell r="A584" t="str">
            <v>3. Transportes</v>
          </cell>
        </row>
        <row r="585">
          <cell r="A585" t="str">
            <v>Codigo</v>
          </cell>
          <cell r="B585" t="str">
            <v xml:space="preserve">Descripcion </v>
          </cell>
          <cell r="C585" t="str">
            <v>Vol. o Peso</v>
          </cell>
          <cell r="D585" t="str">
            <v>Unidad</v>
          </cell>
          <cell r="E585" t="str">
            <v>Distancia</v>
          </cell>
          <cell r="G585" t="str">
            <v>Tarifa</v>
          </cell>
          <cell r="I585" t="str">
            <v>Vr. Unitario</v>
          </cell>
        </row>
        <row r="587">
          <cell r="A587" t="str">
            <v>EH-44</v>
          </cell>
          <cell r="B587" t="str">
            <v>TRANSPORTE DE MATERIALES O EQUIPO</v>
          </cell>
          <cell r="D587" t="str">
            <v>Viaje</v>
          </cell>
          <cell r="G587">
            <v>45000</v>
          </cell>
          <cell r="I587">
            <v>0</v>
          </cell>
        </row>
        <row r="589">
          <cell r="A589" t="str">
            <v>SUBTOTAL</v>
          </cell>
          <cell r="I589">
            <v>0</v>
          </cell>
        </row>
        <row r="591">
          <cell r="A591" t="str">
            <v>4. Mano de Obra</v>
          </cell>
        </row>
        <row r="592">
          <cell r="A592" t="str">
            <v>Codigo</v>
          </cell>
          <cell r="B592" t="str">
            <v>Trabajador</v>
          </cell>
          <cell r="C592" t="str">
            <v>Jornal</v>
          </cell>
          <cell r="D592" t="str">
            <v>Prestac.</v>
          </cell>
          <cell r="E592" t="str">
            <v>Jornal Total</v>
          </cell>
          <cell r="F592" t="str">
            <v>Rendimiento</v>
          </cell>
          <cell r="I592" t="str">
            <v>Vr. Unitario</v>
          </cell>
        </row>
        <row r="594">
          <cell r="A594" t="str">
            <v>MO-01</v>
          </cell>
          <cell r="B594" t="str">
            <v>CUADRILLA AB  ALBAÑIL (1 OFICIAL + 1 AYUDANTE)</v>
          </cell>
          <cell r="C594" t="str">
            <v>hc</v>
          </cell>
          <cell r="D594">
            <v>0.57999999999999996</v>
          </cell>
          <cell r="E594">
            <v>0</v>
          </cell>
          <cell r="I594">
            <v>0</v>
          </cell>
          <cell r="L594">
            <v>0</v>
          </cell>
        </row>
        <row r="597">
          <cell r="A597" t="str">
            <v>SUBTOTAL</v>
          </cell>
          <cell r="I597">
            <v>0</v>
          </cell>
        </row>
        <row r="598">
          <cell r="A598" t="str">
            <v>TOTAL COSTO DIRECTO</v>
          </cell>
          <cell r="I598">
            <v>0</v>
          </cell>
        </row>
        <row r="599">
          <cell r="A599" t="str">
            <v>AIU CONTRACTUAL</v>
          </cell>
          <cell r="C599">
            <v>0</v>
          </cell>
          <cell r="H599" t="str">
            <v>TOTAL COSTO INDIRECTO</v>
          </cell>
          <cell r="I599">
            <v>0</v>
          </cell>
        </row>
        <row r="600">
          <cell r="A600" t="str">
            <v xml:space="preserve">VALOR TOTAL ACTIVIDAD </v>
          </cell>
          <cell r="I600">
            <v>0</v>
          </cell>
        </row>
        <row r="601">
          <cell r="A601" t="str">
            <v xml:space="preserve">VALOR RECURSOS NECESARIOS PARA LA EJECUCIÓN DE LA ACTIVIDAD </v>
          </cell>
          <cell r="I601">
            <v>0</v>
          </cell>
        </row>
        <row r="602">
          <cell r="A602" t="str">
            <v>Para constancia de lo anterior, se firma la presente acta bajo la responsabilidad expresa de los que intervienen en ella, de  conformidad  con las funciones  desempeñadas por cada uno de los mismos,  de acuerdo con el manual de interventoría, en _________</v>
          </cell>
        </row>
        <row r="605">
          <cell r="B605" t="str">
            <v>Firma:</v>
          </cell>
        </row>
        <row r="606">
          <cell r="B606" t="str">
            <v xml:space="preserve">Nombre: </v>
          </cell>
        </row>
        <row r="607">
          <cell r="B607"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DPS</v>
          </cell>
        </row>
        <row r="617">
          <cell r="B617" t="str">
            <v>REPRESENTANTE LEGAL Ó DIRECTOR DE INTERVENTORÍA</v>
          </cell>
          <cell r="J617" t="str">
            <v>Copias: Contratista, Interventor</v>
          </cell>
        </row>
        <row r="618">
          <cell r="A618" t="str">
            <v>Item</v>
          </cell>
          <cell r="B618" t="str">
            <v>Descripción</v>
          </cell>
          <cell r="G618" t="str">
            <v>Unidad</v>
          </cell>
          <cell r="I618" t="str">
            <v>Cantidad</v>
          </cell>
        </row>
        <row r="619">
          <cell r="A619" t="str">
            <v>10.02.02</v>
          </cell>
          <cell r="B619" t="str">
            <v>Caja de inspección hmax=1.00 m de 0,60x0,60 en mamposteria (suministro e instalación) incluye tapa, marcos y contramarcos, excavación, mampostería, pañete, medias cañas, relleno con recebo e=0,20 base, base en concreto.</v>
          </cell>
          <cell r="G619" t="str">
            <v>UN</v>
          </cell>
          <cell r="I619">
            <v>3</v>
          </cell>
          <cell r="K619">
            <v>0</v>
          </cell>
        </row>
        <row r="621">
          <cell r="A621" t="str">
            <v>1.  Equipo</v>
          </cell>
        </row>
        <row r="622">
          <cell r="A622" t="str">
            <v>Codigo</v>
          </cell>
          <cell r="B622" t="str">
            <v>Descripción</v>
          </cell>
          <cell r="C622" t="str">
            <v>Marca</v>
          </cell>
          <cell r="D622" t="str">
            <v>Unidad</v>
          </cell>
          <cell r="E622" t="str">
            <v>Tarifa</v>
          </cell>
          <cell r="G622" t="str">
            <v>Rendimiento</v>
          </cell>
          <cell r="I622" t="str">
            <v>Vr. Unitario</v>
          </cell>
        </row>
        <row r="623">
          <cell r="A623" t="str">
            <v>EH-33</v>
          </cell>
          <cell r="B623" t="str">
            <v xml:space="preserve">HERRAMIENTA MENOR 5 %  DE LA MANO OBRA </v>
          </cell>
          <cell r="D623" t="str">
            <v xml:space="preserve">Global </v>
          </cell>
          <cell r="E623">
            <v>0</v>
          </cell>
          <cell r="I623">
            <v>0</v>
          </cell>
        </row>
        <row r="625">
          <cell r="A625" t="str">
            <v>SUBTOTAL</v>
          </cell>
          <cell r="I625">
            <v>0</v>
          </cell>
        </row>
        <row r="627">
          <cell r="A627" t="str">
            <v>2.  Materiales</v>
          </cell>
        </row>
        <row r="628">
          <cell r="A628" t="str">
            <v>Codigo</v>
          </cell>
          <cell r="B628" t="str">
            <v>Descripción</v>
          </cell>
          <cell r="D628" t="str">
            <v>Unidad</v>
          </cell>
          <cell r="E628" t="str">
            <v>Rendimiento</v>
          </cell>
          <cell r="F628" t="str">
            <v>Precio Unitario</v>
          </cell>
          <cell r="I628" t="str">
            <v>Vr Unitario</v>
          </cell>
        </row>
        <row r="629">
          <cell r="L629">
            <v>0</v>
          </cell>
        </row>
        <row r="630">
          <cell r="A630" t="str">
            <v>T05</v>
          </cell>
          <cell r="B630" t="str">
            <v>LADRILLO TOLETE RECOCIDO (24,5 x 12 x 6 cm)</v>
          </cell>
          <cell r="D630" t="str">
            <v>und</v>
          </cell>
          <cell r="F630">
            <v>0</v>
          </cell>
          <cell r="I630">
            <v>0</v>
          </cell>
          <cell r="L630">
            <v>0</v>
          </cell>
        </row>
        <row r="631">
          <cell r="A631" t="str">
            <v>H06</v>
          </cell>
          <cell r="B631" t="str">
            <v>MORTERO 1:3 ( arena semilavada de peña, cemento y agua)</v>
          </cell>
          <cell r="D631" t="str">
            <v>m3</v>
          </cell>
          <cell r="F631">
            <v>0</v>
          </cell>
          <cell r="I631">
            <v>0</v>
          </cell>
          <cell r="L631">
            <v>0</v>
          </cell>
        </row>
        <row r="632">
          <cell r="A632" t="str">
            <v>AA10</v>
          </cell>
          <cell r="B632" t="str">
            <v>RECEBO COMUN  ( Extendido y compactado )</v>
          </cell>
          <cell r="D632" t="str">
            <v>m3</v>
          </cell>
          <cell r="F632">
            <v>0</v>
          </cell>
          <cell r="I632">
            <v>0</v>
          </cell>
          <cell r="L632">
            <v>0</v>
          </cell>
        </row>
        <row r="633">
          <cell r="A633" t="str">
            <v>AA06</v>
          </cell>
          <cell r="B633" t="str">
            <v>RELLENO EN ARENA DE PEÑA</v>
          </cell>
          <cell r="D633" t="str">
            <v>m3</v>
          </cell>
          <cell r="F633">
            <v>0</v>
          </cell>
          <cell r="I633">
            <v>0</v>
          </cell>
          <cell r="L633">
            <v>0</v>
          </cell>
        </row>
        <row r="634">
          <cell r="A634" t="str">
            <v>E04</v>
          </cell>
          <cell r="B634" t="str">
            <v>MARCO Y TAPA CAJA INSPECCION de 0.60 x 0.60 cm. (Marco en angulo 2 1/2 x 2 1/2 * 3/16", tapa reforzada en platina de 3 * 3/16" con parrilla en varilla 3/8 cada 10 cm.).</v>
          </cell>
          <cell r="D634" t="str">
            <v>und</v>
          </cell>
          <cell r="F634">
            <v>0</v>
          </cell>
          <cell r="I634">
            <v>0</v>
          </cell>
          <cell r="L634">
            <v>0</v>
          </cell>
        </row>
        <row r="635">
          <cell r="A635" t="str">
            <v>H12</v>
          </cell>
          <cell r="B635" t="str">
            <v>CONCRETO 1500 psi</v>
          </cell>
          <cell r="D635" t="str">
            <v>m3</v>
          </cell>
          <cell r="F635">
            <v>0</v>
          </cell>
          <cell r="I635">
            <v>0</v>
          </cell>
          <cell r="L635">
            <v>0</v>
          </cell>
        </row>
        <row r="636">
          <cell r="L636">
            <v>0</v>
          </cell>
        </row>
        <row r="637">
          <cell r="L637">
            <v>0</v>
          </cell>
        </row>
        <row r="641">
          <cell r="A641" t="str">
            <v>SUBTOTAL</v>
          </cell>
          <cell r="I641">
            <v>0</v>
          </cell>
        </row>
        <row r="643">
          <cell r="A643" t="str">
            <v>3. Transportes</v>
          </cell>
        </row>
        <row r="644">
          <cell r="A644" t="str">
            <v>Codigo</v>
          </cell>
          <cell r="B644" t="str">
            <v xml:space="preserve">Descripcion </v>
          </cell>
          <cell r="C644" t="str">
            <v>Vol. o Peso</v>
          </cell>
          <cell r="D644" t="str">
            <v>Unidad</v>
          </cell>
          <cell r="E644" t="str">
            <v>Distancia</v>
          </cell>
          <cell r="G644" t="str">
            <v>Tarifa</v>
          </cell>
          <cell r="I644" t="str">
            <v>Vr. Unitario</v>
          </cell>
        </row>
        <row r="646">
          <cell r="A646" t="str">
            <v>EH-44</v>
          </cell>
          <cell r="B646" t="str">
            <v>TRANSPORTE DE MATERIALES O EQUIPO</v>
          </cell>
          <cell r="D646" t="str">
            <v>Viaje</v>
          </cell>
          <cell r="G646">
            <v>0</v>
          </cell>
          <cell r="I646">
            <v>0</v>
          </cell>
        </row>
        <row r="648">
          <cell r="A648" t="str">
            <v>SUBTOTAL</v>
          </cell>
          <cell r="I648">
            <v>0</v>
          </cell>
        </row>
        <row r="650">
          <cell r="A650" t="str">
            <v>4. Mano de Obra</v>
          </cell>
        </row>
        <row r="651">
          <cell r="A651" t="str">
            <v>Codigo</v>
          </cell>
          <cell r="B651" t="str">
            <v>Trabajador</v>
          </cell>
          <cell r="C651" t="str">
            <v>Jornal</v>
          </cell>
          <cell r="D651" t="str">
            <v>Prestac.</v>
          </cell>
          <cell r="E651" t="str">
            <v>Jornal Total</v>
          </cell>
          <cell r="F651" t="str">
            <v>Rendimiento</v>
          </cell>
          <cell r="I651" t="str">
            <v>Vr. Unitario</v>
          </cell>
        </row>
        <row r="653">
          <cell r="A653" t="str">
            <v>MO-01</v>
          </cell>
          <cell r="B653" t="str">
            <v>CUADRILLA AB  ALBAÑIL (1 OFICIAL + 1 AYUDANTE)</v>
          </cell>
          <cell r="C653" t="str">
            <v>hc</v>
          </cell>
          <cell r="D653">
            <v>0.57999999999999996</v>
          </cell>
          <cell r="E653">
            <v>0</v>
          </cell>
          <cell r="I653">
            <v>0</v>
          </cell>
          <cell r="L653">
            <v>0</v>
          </cell>
        </row>
        <row r="656">
          <cell r="A656" t="str">
            <v>SUBTOTAL</v>
          </cell>
          <cell r="I656">
            <v>0</v>
          </cell>
        </row>
        <row r="657">
          <cell r="A657" t="str">
            <v>TOTAL COSTO DIRECTO</v>
          </cell>
          <cell r="I657">
            <v>0</v>
          </cell>
        </row>
        <row r="658">
          <cell r="A658" t="str">
            <v>AIU CONTRACTUAL</v>
          </cell>
          <cell r="C658">
            <v>0</v>
          </cell>
          <cell r="H658" t="str">
            <v>TOTAL COSTO INDIRECTO</v>
          </cell>
          <cell r="I658">
            <v>0</v>
          </cell>
        </row>
        <row r="659">
          <cell r="A659" t="str">
            <v xml:space="preserve">VALOR TOTAL ACTIVIDAD </v>
          </cell>
          <cell r="I659">
            <v>0</v>
          </cell>
        </row>
        <row r="660">
          <cell r="A660" t="str">
            <v xml:space="preserve">VALOR RECURSOS NECESARIOS PARA LA EJECUCIÓN DE LA ACTIVIDAD </v>
          </cell>
          <cell r="I660">
            <v>0</v>
          </cell>
        </row>
        <row r="661">
          <cell r="A661" t="str">
            <v>Para constancia de lo anterior, se firma la presente acta bajo la responsabilidad expresa de los que intervienen en ella, de  conformidad  con las funciones  desempeñadas por cada uno de los mismos,  de acuerdo con el manual de interventoría, en _________</v>
          </cell>
        </row>
        <row r="664">
          <cell r="B664" t="str">
            <v>Firma:</v>
          </cell>
        </row>
        <row r="665">
          <cell r="B665" t="str">
            <v xml:space="preserve">Nombre: </v>
          </cell>
        </row>
        <row r="666">
          <cell r="B666" t="str">
            <v>REPRESENTATE LEGAL Ó DIRECTOR DE CONSULTORIA</v>
          </cell>
        </row>
        <row r="668">
          <cell r="A668" t="str">
            <v>C. OBSERVACIONES INTERVENTORIA (Campo de obligatorio diligenciamiento)</v>
          </cell>
        </row>
        <row r="674">
          <cell r="B674" t="str">
            <v>Firma:</v>
          </cell>
        </row>
        <row r="675">
          <cell r="B675" t="str">
            <v xml:space="preserve">Nombre: </v>
          </cell>
          <cell r="J675" t="str">
            <v>Original  - DPS</v>
          </cell>
        </row>
        <row r="676">
          <cell r="B676" t="str">
            <v>REPRESENTANTE LEGAL Ó DIRECTOR DE INTERVENTORÍA</v>
          </cell>
          <cell r="J676" t="str">
            <v>Copias: Contratista, Interventor</v>
          </cell>
        </row>
        <row r="677">
          <cell r="A677" t="str">
            <v>Item</v>
          </cell>
          <cell r="B677" t="str">
            <v>Descripción</v>
          </cell>
          <cell r="G677" t="str">
            <v>Unidad</v>
          </cell>
          <cell r="I677" t="str">
            <v>Cantidad</v>
          </cell>
        </row>
        <row r="678">
          <cell r="A678" t="str">
            <v>10.03.01</v>
          </cell>
          <cell r="B678" t="str">
            <v>TUBERIA PVC V D: 2", Incluye accesorios y abrazaderas</v>
          </cell>
          <cell r="G678" t="str">
            <v>ML</v>
          </cell>
          <cell r="I678">
            <v>5.85</v>
          </cell>
          <cell r="K678">
            <v>0</v>
          </cell>
        </row>
        <row r="680">
          <cell r="A680" t="str">
            <v>1.  Equipo</v>
          </cell>
        </row>
        <row r="681">
          <cell r="A681" t="str">
            <v>Codigo</v>
          </cell>
          <cell r="B681" t="str">
            <v>Descripción</v>
          </cell>
          <cell r="C681" t="str">
            <v>Marca</v>
          </cell>
          <cell r="D681" t="str">
            <v>Unidad</v>
          </cell>
          <cell r="E681" t="str">
            <v>Tarifa</v>
          </cell>
          <cell r="G681" t="str">
            <v>Rendimiento</v>
          </cell>
          <cell r="I681" t="str">
            <v>Vr. Unitario</v>
          </cell>
        </row>
        <row r="682">
          <cell r="A682" t="str">
            <v>EH-01</v>
          </cell>
          <cell r="B682" t="str">
            <v>ANDAMIO METALICO TUBULAR (Sección de 2 marcos de 1.50*1.50 m.con 2 crucetas de 2.30 m.)</v>
          </cell>
          <cell r="D682" t="str">
            <v>sm</v>
          </cell>
          <cell r="E682">
            <v>0</v>
          </cell>
          <cell r="I682">
            <v>0</v>
          </cell>
          <cell r="L682">
            <v>0</v>
          </cell>
        </row>
        <row r="683">
          <cell r="A683" t="str">
            <v>EH-33</v>
          </cell>
          <cell r="B683" t="str">
            <v xml:space="preserve">HERRAMIENTA MENOR 5 %  DE LA MANO OBRA </v>
          </cell>
          <cell r="D683" t="str">
            <v xml:space="preserve">Global </v>
          </cell>
          <cell r="E683">
            <v>0</v>
          </cell>
          <cell r="I683">
            <v>0</v>
          </cell>
        </row>
        <row r="684">
          <cell r="A684" t="str">
            <v>SUBTOTAL</v>
          </cell>
          <cell r="I684">
            <v>0</v>
          </cell>
        </row>
        <row r="686">
          <cell r="A686" t="str">
            <v>2.  Materiales</v>
          </cell>
        </row>
        <row r="687">
          <cell r="A687" t="str">
            <v>Codigo</v>
          </cell>
          <cell r="B687" t="str">
            <v>Descripción</v>
          </cell>
          <cell r="D687" t="str">
            <v>Unidad</v>
          </cell>
          <cell r="E687" t="str">
            <v>Rendimiento</v>
          </cell>
          <cell r="F687" t="str">
            <v>Precio Unitario</v>
          </cell>
          <cell r="I687" t="str">
            <v>Vr Unitario</v>
          </cell>
        </row>
        <row r="688">
          <cell r="L688">
            <v>0</v>
          </cell>
        </row>
        <row r="689">
          <cell r="A689" t="str">
            <v>S58</v>
          </cell>
          <cell r="B689" t="str">
            <v xml:space="preserve">TUBO PVC A.LL-VENTILACION  2'' </v>
          </cell>
          <cell r="D689" t="str">
            <v>ml</v>
          </cell>
          <cell r="F689">
            <v>0</v>
          </cell>
          <cell r="I689">
            <v>0</v>
          </cell>
          <cell r="L689">
            <v>0</v>
          </cell>
        </row>
        <row r="690">
          <cell r="A690" t="str">
            <v>S135</v>
          </cell>
          <cell r="B690" t="str">
            <v>CODO 45° 1/8 CxE SANITARIO 2''</v>
          </cell>
          <cell r="D690" t="str">
            <v>und</v>
          </cell>
          <cell r="F690">
            <v>0</v>
          </cell>
          <cell r="I690">
            <v>0</v>
          </cell>
          <cell r="L690">
            <v>0</v>
          </cell>
        </row>
        <row r="691">
          <cell r="A691" t="str">
            <v>S2341</v>
          </cell>
          <cell r="B691" t="str">
            <v>CODO PVC-S C x E 90 1/4  2``</v>
          </cell>
          <cell r="D691" t="str">
            <v>und</v>
          </cell>
          <cell r="F691">
            <v>0</v>
          </cell>
          <cell r="I691">
            <v>0</v>
          </cell>
          <cell r="L691">
            <v>0</v>
          </cell>
        </row>
        <row r="692">
          <cell r="A692" t="str">
            <v>S36</v>
          </cell>
          <cell r="B692" t="str">
            <v>SOLDADURA PVC LIQUIDA 1/4</v>
          </cell>
          <cell r="D692" t="str">
            <v>und</v>
          </cell>
          <cell r="F692">
            <v>0</v>
          </cell>
          <cell r="I692">
            <v>0</v>
          </cell>
          <cell r="L692">
            <v>0</v>
          </cell>
        </row>
        <row r="693">
          <cell r="A693" t="str">
            <v>S22</v>
          </cell>
          <cell r="B693" t="str">
            <v>LIMPIADOR REM PVC 760 grms. (1/4)</v>
          </cell>
          <cell r="D693" t="str">
            <v>und</v>
          </cell>
          <cell r="F693">
            <v>0</v>
          </cell>
          <cell r="I693">
            <v>0</v>
          </cell>
          <cell r="L693">
            <v>0</v>
          </cell>
        </row>
        <row r="694">
          <cell r="A694" t="str">
            <v>S247</v>
          </cell>
          <cell r="B694" t="str">
            <v>ESTOPA x 500 Gms</v>
          </cell>
          <cell r="D694" t="str">
            <v>und</v>
          </cell>
          <cell r="F694">
            <v>0</v>
          </cell>
          <cell r="I694">
            <v>0</v>
          </cell>
          <cell r="L694">
            <v>0</v>
          </cell>
        </row>
        <row r="695">
          <cell r="A695" t="str">
            <v>BB669</v>
          </cell>
          <cell r="B695" t="str">
            <v>ABRAZADERA EN  U TIPO 2</v>
          </cell>
          <cell r="D695" t="str">
            <v>und</v>
          </cell>
          <cell r="F695">
            <v>0</v>
          </cell>
          <cell r="I695">
            <v>0</v>
          </cell>
          <cell r="L695">
            <v>0</v>
          </cell>
        </row>
        <row r="697">
          <cell r="L697">
            <v>0</v>
          </cell>
        </row>
        <row r="698">
          <cell r="L698">
            <v>0</v>
          </cell>
        </row>
        <row r="702">
          <cell r="A702" t="str">
            <v>SUBTOTAL</v>
          </cell>
          <cell r="I702">
            <v>0</v>
          </cell>
        </row>
        <row r="704">
          <cell r="A704" t="str">
            <v>3. Transportes</v>
          </cell>
        </row>
        <row r="705">
          <cell r="A705" t="str">
            <v>Codigo</v>
          </cell>
          <cell r="B705" t="str">
            <v xml:space="preserve">Descripcion </v>
          </cell>
          <cell r="C705" t="str">
            <v>Vol. o Peso</v>
          </cell>
          <cell r="D705" t="str">
            <v>Unidad</v>
          </cell>
          <cell r="E705" t="str">
            <v>Distancia</v>
          </cell>
          <cell r="G705" t="str">
            <v>Tarifa</v>
          </cell>
          <cell r="I705" t="str">
            <v>Vr. Unitario</v>
          </cell>
        </row>
        <row r="707">
          <cell r="A707" t="str">
            <v>EH-44</v>
          </cell>
          <cell r="B707" t="str">
            <v>TRANSPORTE DE MATERIALES O EQUIPO</v>
          </cell>
          <cell r="D707" t="str">
            <v>Viaje</v>
          </cell>
          <cell r="G707">
            <v>0</v>
          </cell>
          <cell r="I707">
            <v>0</v>
          </cell>
        </row>
        <row r="709">
          <cell r="A709" t="str">
            <v>SUBTOTAL</v>
          </cell>
          <cell r="I709">
            <v>0</v>
          </cell>
        </row>
        <row r="711">
          <cell r="A711" t="str">
            <v>4. Mano de Obra</v>
          </cell>
        </row>
        <row r="712">
          <cell r="A712" t="str">
            <v>Codigo</v>
          </cell>
          <cell r="B712" t="str">
            <v>Trabajador</v>
          </cell>
          <cell r="C712" t="str">
            <v>Jornal</v>
          </cell>
          <cell r="D712" t="str">
            <v>Prestac.</v>
          </cell>
          <cell r="E712" t="str">
            <v>Jornal Total</v>
          </cell>
          <cell r="F712" t="str">
            <v>Rendimiento</v>
          </cell>
          <cell r="I712" t="str">
            <v>Vr. Unitario</v>
          </cell>
        </row>
        <row r="714">
          <cell r="A714" t="str">
            <v>MO-06</v>
          </cell>
          <cell r="B714" t="str">
            <v>CUADRILLA PLOMERIA (1 Ayudante+1 Oficial)</v>
          </cell>
          <cell r="C714" t="str">
            <v>hc</v>
          </cell>
          <cell r="D714">
            <v>0.57999999999999996</v>
          </cell>
          <cell r="E714">
            <v>0</v>
          </cell>
          <cell r="I714">
            <v>0</v>
          </cell>
          <cell r="L714">
            <v>0</v>
          </cell>
        </row>
        <row r="717">
          <cell r="A717" t="str">
            <v>SUBTOTAL</v>
          </cell>
          <cell r="I717">
            <v>0</v>
          </cell>
        </row>
        <row r="718">
          <cell r="A718" t="str">
            <v>TOTAL COSTO DIRECTO</v>
          </cell>
          <cell r="I718">
            <v>0</v>
          </cell>
        </row>
        <row r="719">
          <cell r="A719" t="str">
            <v>AIU CONTRACTUAL</v>
          </cell>
          <cell r="C719">
            <v>0</v>
          </cell>
          <cell r="H719" t="str">
            <v>TOTAL COSTO INDIRECTO</v>
          </cell>
          <cell r="I719">
            <v>0</v>
          </cell>
        </row>
        <row r="720">
          <cell r="A720" t="str">
            <v xml:space="preserve">VALOR TOTAL ACTIVIDAD </v>
          </cell>
          <cell r="I720">
            <v>0</v>
          </cell>
        </row>
        <row r="721">
          <cell r="A721" t="str">
            <v xml:space="preserve">VALOR RECURSOS NECESARIOS PARA LA EJECUCIÓN DE LA ACTIVIDAD </v>
          </cell>
          <cell r="I721">
            <v>0</v>
          </cell>
        </row>
        <row r="722">
          <cell r="A722" t="str">
            <v>Para constancia de lo anterior, se firma la presente acta bajo la responsabilidad expresa de los que intervienen en ella, de  conformidad  con las funciones  desempeñadas por cada uno de los mismos,  de acuerdo con el manual de interventoría, en _________</v>
          </cell>
        </row>
        <row r="725">
          <cell r="B725" t="str">
            <v>Firma:</v>
          </cell>
        </row>
        <row r="726">
          <cell r="B726" t="str">
            <v xml:space="preserve">Nombre: </v>
          </cell>
        </row>
        <row r="727">
          <cell r="B727" t="str">
            <v>REPRESENTATE LEGAL Ó DIRECTOR DE CONSULTORIA</v>
          </cell>
        </row>
        <row r="729">
          <cell r="A729" t="str">
            <v>C. OBSERVACIONES INTERVENTORIA (Campo de obligatorio diligenciamiento)</v>
          </cell>
        </row>
        <row r="735">
          <cell r="B735" t="str">
            <v>Firma:</v>
          </cell>
        </row>
        <row r="736">
          <cell r="B736" t="str">
            <v xml:space="preserve">Nombre: </v>
          </cell>
          <cell r="J736" t="str">
            <v>Original  - DPS</v>
          </cell>
        </row>
        <row r="737">
          <cell r="B737" t="str">
            <v>REPRESENTANTE LEGAL Ó DIRECTOR DE INTERVENTORÍA</v>
          </cell>
          <cell r="J737" t="str">
            <v>Copias: Contratista, Interventor</v>
          </cell>
        </row>
        <row r="738">
          <cell r="A738" t="str">
            <v>Item</v>
          </cell>
          <cell r="B738" t="str">
            <v>Descripción</v>
          </cell>
          <cell r="G738" t="str">
            <v>Unidad</v>
          </cell>
          <cell r="I738" t="str">
            <v>Cantidad</v>
          </cell>
        </row>
        <row r="739">
          <cell r="A739" t="str">
            <v>10.04.01</v>
          </cell>
          <cell r="B739" t="str">
            <v xml:space="preserve">TUBERIA PVC P D: 1" RED 21, Incluye accesorios, excavacion o regata </v>
          </cell>
          <cell r="G739" t="str">
            <v>ML</v>
          </cell>
          <cell r="I739">
            <v>35.200000000000003</v>
          </cell>
          <cell r="K739">
            <v>0</v>
          </cell>
        </row>
        <row r="741">
          <cell r="A741" t="str">
            <v>1.  Equipo</v>
          </cell>
        </row>
        <row r="742">
          <cell r="A742" t="str">
            <v>Codigo</v>
          </cell>
          <cell r="B742" t="str">
            <v>Descripción</v>
          </cell>
          <cell r="C742" t="str">
            <v>Marca</v>
          </cell>
          <cell r="D742" t="str">
            <v>Unidad</v>
          </cell>
          <cell r="E742" t="str">
            <v>Tarifa</v>
          </cell>
          <cell r="G742" t="str">
            <v>Rendimiento</v>
          </cell>
          <cell r="I742" t="str">
            <v>Vr. Unitario</v>
          </cell>
        </row>
        <row r="743">
          <cell r="L743">
            <v>0</v>
          </cell>
        </row>
        <row r="744">
          <cell r="A744" t="str">
            <v>EH-33</v>
          </cell>
          <cell r="B744" t="str">
            <v xml:space="preserve">HERRAMIENTA MENOR 5 %  DE LA MANO OBRA </v>
          </cell>
          <cell r="D744" t="str">
            <v xml:space="preserve">Global </v>
          </cell>
          <cell r="E744">
            <v>0</v>
          </cell>
          <cell r="I744">
            <v>0</v>
          </cell>
          <cell r="L744">
            <v>0</v>
          </cell>
        </row>
        <row r="745">
          <cell r="A745" t="str">
            <v>SUBTOTAL</v>
          </cell>
          <cell r="I745">
            <v>0</v>
          </cell>
        </row>
        <row r="747">
          <cell r="A747" t="str">
            <v>2.  Materiales</v>
          </cell>
        </row>
        <row r="748">
          <cell r="A748" t="str">
            <v>Codigo</v>
          </cell>
          <cell r="B748" t="str">
            <v>Descripción</v>
          </cell>
          <cell r="D748" t="str">
            <v>Unidad</v>
          </cell>
          <cell r="E748" t="str">
            <v>Rendimiento</v>
          </cell>
          <cell r="F748" t="str">
            <v>Precio Unitario</v>
          </cell>
          <cell r="I748" t="str">
            <v>Vr Unitario</v>
          </cell>
        </row>
        <row r="749">
          <cell r="L749">
            <v>0</v>
          </cell>
        </row>
        <row r="750">
          <cell r="A750" t="str">
            <v>S52</v>
          </cell>
          <cell r="B750" t="str">
            <v xml:space="preserve">TUBO PRESION RDE 21 PVC 200 psi  -  1" </v>
          </cell>
          <cell r="D750" t="str">
            <v>ml</v>
          </cell>
          <cell r="F750">
            <v>0</v>
          </cell>
          <cell r="I750">
            <v>0</v>
          </cell>
          <cell r="L750">
            <v>0</v>
          </cell>
        </row>
        <row r="751">
          <cell r="A751" t="str">
            <v>S91</v>
          </cell>
          <cell r="B751" t="str">
            <v>ACCESORIOS PVC-P  1" ( Codo, unión y tapón )</v>
          </cell>
          <cell r="D751" t="str">
            <v>und</v>
          </cell>
          <cell r="F751">
            <v>0</v>
          </cell>
          <cell r="I751">
            <v>0</v>
          </cell>
          <cell r="L751">
            <v>0</v>
          </cell>
        </row>
        <row r="752">
          <cell r="A752" t="str">
            <v>S36</v>
          </cell>
          <cell r="B752" t="str">
            <v>SOLDADURA PVC LIQUIDA 1/4</v>
          </cell>
          <cell r="D752" t="str">
            <v>und</v>
          </cell>
          <cell r="F752">
            <v>0</v>
          </cell>
          <cell r="I752">
            <v>0</v>
          </cell>
          <cell r="L752">
            <v>0</v>
          </cell>
        </row>
        <row r="753">
          <cell r="A753" t="str">
            <v>S22</v>
          </cell>
          <cell r="B753" t="str">
            <v>LIMPIADOR REM PVC 760 grms. (1/4)</v>
          </cell>
          <cell r="D753" t="str">
            <v>und</v>
          </cell>
          <cell r="F753">
            <v>0</v>
          </cell>
          <cell r="I753">
            <v>0</v>
          </cell>
          <cell r="L753">
            <v>0</v>
          </cell>
        </row>
        <row r="754">
          <cell r="A754" t="str">
            <v>S247</v>
          </cell>
          <cell r="B754" t="str">
            <v>ESTOPA x 500 Gms</v>
          </cell>
          <cell r="D754" t="str">
            <v>und</v>
          </cell>
          <cell r="F754">
            <v>0</v>
          </cell>
          <cell r="I754">
            <v>0</v>
          </cell>
          <cell r="L754">
            <v>0</v>
          </cell>
        </row>
        <row r="755">
          <cell r="L755">
            <v>0</v>
          </cell>
        </row>
        <row r="756">
          <cell r="L756">
            <v>0</v>
          </cell>
        </row>
        <row r="758">
          <cell r="L758">
            <v>0</v>
          </cell>
        </row>
        <row r="759">
          <cell r="L759">
            <v>0</v>
          </cell>
        </row>
        <row r="763">
          <cell r="A763" t="str">
            <v>SUBTOTAL</v>
          </cell>
          <cell r="I763">
            <v>0</v>
          </cell>
        </row>
        <row r="765">
          <cell r="A765" t="str">
            <v>3. Transportes</v>
          </cell>
        </row>
        <row r="766">
          <cell r="A766" t="str">
            <v>Codigo</v>
          </cell>
          <cell r="B766" t="str">
            <v xml:space="preserve">Descripcion </v>
          </cell>
          <cell r="C766" t="str">
            <v>Vol. o Peso</v>
          </cell>
          <cell r="D766" t="str">
            <v>Unidad</v>
          </cell>
          <cell r="E766" t="str">
            <v>Distancia</v>
          </cell>
          <cell r="G766" t="str">
            <v>Tarifa</v>
          </cell>
          <cell r="I766" t="str">
            <v>Vr. Unitario</v>
          </cell>
        </row>
        <row r="768">
          <cell r="A768" t="str">
            <v>EH-44</v>
          </cell>
          <cell r="B768" t="str">
            <v>TRANSPORTE DE MATERIALES O EQUIPO</v>
          </cell>
          <cell r="D768" t="str">
            <v>Viaje</v>
          </cell>
          <cell r="G768">
            <v>0</v>
          </cell>
          <cell r="I768">
            <v>0</v>
          </cell>
        </row>
        <row r="770">
          <cell r="A770" t="str">
            <v>SUBTOTAL</v>
          </cell>
          <cell r="I770">
            <v>0</v>
          </cell>
        </row>
        <row r="772">
          <cell r="A772" t="str">
            <v>4. Mano de Obra</v>
          </cell>
        </row>
        <row r="773">
          <cell r="A773" t="str">
            <v>Codigo</v>
          </cell>
          <cell r="B773" t="str">
            <v>Trabajador</v>
          </cell>
          <cell r="C773" t="str">
            <v>Jornal</v>
          </cell>
          <cell r="D773" t="str">
            <v>Prestac.</v>
          </cell>
          <cell r="E773" t="str">
            <v>Jornal Total</v>
          </cell>
          <cell r="F773" t="str">
            <v>Rendimiento</v>
          </cell>
          <cell r="I773" t="str">
            <v>Vr. Unitario</v>
          </cell>
        </row>
        <row r="775">
          <cell r="A775" t="str">
            <v>MO-06</v>
          </cell>
          <cell r="B775" t="str">
            <v>CUADRILLA PLOMERIA (1 Ayudante+1 Oficial)</v>
          </cell>
          <cell r="C775" t="str">
            <v>hc</v>
          </cell>
          <cell r="D775">
            <v>0.57999999999999996</v>
          </cell>
          <cell r="E775">
            <v>0</v>
          </cell>
          <cell r="I775">
            <v>0</v>
          </cell>
          <cell r="L775">
            <v>0</v>
          </cell>
        </row>
        <row r="778">
          <cell r="A778" t="str">
            <v>SUBTOTAL</v>
          </cell>
          <cell r="I778">
            <v>0</v>
          </cell>
        </row>
        <row r="779">
          <cell r="A779" t="str">
            <v>TOTAL COSTO DIRECTO</v>
          </cell>
          <cell r="I779">
            <v>0</v>
          </cell>
        </row>
        <row r="780">
          <cell r="A780" t="str">
            <v>AIU CONTRACTUAL</v>
          </cell>
          <cell r="C780">
            <v>0</v>
          </cell>
          <cell r="H780" t="str">
            <v>TOTAL COSTO INDIRECTO</v>
          </cell>
          <cell r="I780">
            <v>0</v>
          </cell>
        </row>
        <row r="781">
          <cell r="A781" t="str">
            <v xml:space="preserve">VALOR TOTAL ACTIVIDAD </v>
          </cell>
          <cell r="I781">
            <v>0</v>
          </cell>
        </row>
        <row r="782">
          <cell r="A782" t="str">
            <v xml:space="preserve">VALOR RECURSOS NECESARIOS PARA LA EJECUCIÓN DE LA ACTIVIDAD </v>
          </cell>
          <cell r="I782">
            <v>0</v>
          </cell>
        </row>
        <row r="783">
          <cell r="A783" t="str">
            <v>Para constancia de lo anterior, se firma la presente acta bajo la responsabilidad expresa de los que intervienen en ella, de  conformidad  con las funciones  desempeñadas por cada uno de los mismos,  de acuerdo con el manual de interventoría, en _________</v>
          </cell>
        </row>
        <row r="786">
          <cell r="B786" t="str">
            <v>Firma:</v>
          </cell>
        </row>
        <row r="787">
          <cell r="B787" t="str">
            <v xml:space="preserve">Nombre: </v>
          </cell>
        </row>
        <row r="788">
          <cell r="B788" t="str">
            <v>REPRESENTATE LEGAL Ó DIRECTOR DE CONSULTORIA</v>
          </cell>
        </row>
        <row r="790">
          <cell r="A790" t="str">
            <v>C. OBSERVACIONES INTERVENTORIA (Campo de obligatorio diligenciamiento)</v>
          </cell>
        </row>
        <row r="796">
          <cell r="B796" t="str">
            <v>Firma:</v>
          </cell>
        </row>
        <row r="797">
          <cell r="B797" t="str">
            <v xml:space="preserve">Nombre: </v>
          </cell>
          <cell r="J797" t="str">
            <v>Original  - DPS</v>
          </cell>
        </row>
        <row r="798">
          <cell r="B798" t="str">
            <v>REPRESENTANTE LEGAL Ó DIRECTOR DE INTERVENTORÍA</v>
          </cell>
          <cell r="J798" t="str">
            <v>Copias: Contratista, Interventor</v>
          </cell>
        </row>
        <row r="799">
          <cell r="A799" t="str">
            <v>Item</v>
          </cell>
          <cell r="B799" t="str">
            <v>Descripción</v>
          </cell>
          <cell r="G799" t="str">
            <v>Unidad</v>
          </cell>
          <cell r="I799" t="str">
            <v>Cantidad</v>
          </cell>
        </row>
        <row r="800">
          <cell r="A800" t="str">
            <v>10.04.02</v>
          </cell>
          <cell r="B800" t="str">
            <v xml:space="preserve">TUBERIA PVC P D: 1/2" RED 21,Incluye accesorios, excavacion o regata </v>
          </cell>
          <cell r="G800" t="str">
            <v>ML</v>
          </cell>
          <cell r="I800">
            <v>8.3000000000000007</v>
          </cell>
          <cell r="K800">
            <v>0</v>
          </cell>
        </row>
        <row r="802">
          <cell r="A802" t="str">
            <v>1.  Equipo</v>
          </cell>
        </row>
        <row r="803">
          <cell r="A803" t="str">
            <v>Codigo</v>
          </cell>
          <cell r="B803" t="str">
            <v>Descripción</v>
          </cell>
          <cell r="C803" t="str">
            <v>Marca</v>
          </cell>
          <cell r="D803" t="str">
            <v>Unidad</v>
          </cell>
          <cell r="E803" t="str">
            <v>Tarifa</v>
          </cell>
          <cell r="G803" t="str">
            <v>Rendimiento</v>
          </cell>
          <cell r="I803" t="str">
            <v>Vr. Unitario</v>
          </cell>
        </row>
        <row r="804">
          <cell r="L804">
            <v>0</v>
          </cell>
        </row>
        <row r="805">
          <cell r="A805" t="str">
            <v>EH-33</v>
          </cell>
          <cell r="B805" t="str">
            <v xml:space="preserve">HERRAMIENTA MENOR 5 %  DE LA MANO OBRA </v>
          </cell>
          <cell r="D805" t="str">
            <v xml:space="preserve">Global </v>
          </cell>
          <cell r="E805">
            <v>0</v>
          </cell>
          <cell r="I805">
            <v>0</v>
          </cell>
          <cell r="L805">
            <v>0</v>
          </cell>
        </row>
        <row r="806">
          <cell r="A806" t="str">
            <v>SUBTOTAL</v>
          </cell>
          <cell r="I806">
            <v>0</v>
          </cell>
        </row>
        <row r="808">
          <cell r="A808" t="str">
            <v>2.  Materiales</v>
          </cell>
        </row>
        <row r="809">
          <cell r="A809" t="str">
            <v>Codigo</v>
          </cell>
          <cell r="B809" t="str">
            <v>Descripción</v>
          </cell>
          <cell r="D809" t="str">
            <v>Unidad</v>
          </cell>
          <cell r="E809" t="str">
            <v>Rendimiento</v>
          </cell>
          <cell r="F809" t="str">
            <v>Precio Unitario</v>
          </cell>
          <cell r="I809" t="str">
            <v>Vr Unitario</v>
          </cell>
        </row>
        <row r="810">
          <cell r="L810">
            <v>0</v>
          </cell>
        </row>
        <row r="811">
          <cell r="A811" t="str">
            <v>S55</v>
          </cell>
          <cell r="B811" t="str">
            <v xml:space="preserve">TUBO PRESION RDE 9 PVC 500 psi  -  1/2" </v>
          </cell>
          <cell r="D811" t="str">
            <v>ml</v>
          </cell>
          <cell r="F811">
            <v>0</v>
          </cell>
          <cell r="I811">
            <v>0</v>
          </cell>
          <cell r="L811">
            <v>0</v>
          </cell>
        </row>
        <row r="812">
          <cell r="A812" t="str">
            <v>S89</v>
          </cell>
          <cell r="B812" t="str">
            <v>ACCESORIOS PVC-P  1/2" ( Codo , unión y tapón )</v>
          </cell>
          <cell r="D812" t="str">
            <v>und</v>
          </cell>
          <cell r="F812">
            <v>0</v>
          </cell>
          <cell r="I812">
            <v>0</v>
          </cell>
          <cell r="L812">
            <v>0</v>
          </cell>
        </row>
        <row r="813">
          <cell r="A813" t="str">
            <v>S36</v>
          </cell>
          <cell r="B813" t="str">
            <v>SOLDADURA PVC LIQUIDA 1/4</v>
          </cell>
          <cell r="D813" t="str">
            <v>und</v>
          </cell>
          <cell r="F813">
            <v>0</v>
          </cell>
          <cell r="I813">
            <v>0</v>
          </cell>
          <cell r="L813">
            <v>0</v>
          </cell>
        </row>
        <row r="814">
          <cell r="A814" t="str">
            <v>S22</v>
          </cell>
          <cell r="B814" t="str">
            <v>LIMPIADOR REM PVC 760 grms. (1/4)</v>
          </cell>
          <cell r="D814" t="str">
            <v>und</v>
          </cell>
          <cell r="F814">
            <v>0</v>
          </cell>
          <cell r="I814">
            <v>0</v>
          </cell>
          <cell r="L814">
            <v>0</v>
          </cell>
        </row>
        <row r="815">
          <cell r="A815" t="str">
            <v>S247</v>
          </cell>
          <cell r="B815" t="str">
            <v>ESTOPA x 500 Gms</v>
          </cell>
          <cell r="D815" t="str">
            <v>und</v>
          </cell>
          <cell r="F815">
            <v>0</v>
          </cell>
          <cell r="I815">
            <v>0</v>
          </cell>
          <cell r="L815">
            <v>0</v>
          </cell>
        </row>
        <row r="816">
          <cell r="L816">
            <v>0</v>
          </cell>
        </row>
        <row r="817">
          <cell r="L817">
            <v>0</v>
          </cell>
        </row>
        <row r="819">
          <cell r="L819">
            <v>0</v>
          </cell>
        </row>
        <row r="820">
          <cell r="L820">
            <v>0</v>
          </cell>
        </row>
        <row r="824">
          <cell r="A824" t="str">
            <v>SUBTOTAL</v>
          </cell>
          <cell r="I824">
            <v>0</v>
          </cell>
        </row>
        <row r="826">
          <cell r="A826" t="str">
            <v>3. Transportes</v>
          </cell>
        </row>
        <row r="827">
          <cell r="A827" t="str">
            <v>Codigo</v>
          </cell>
          <cell r="B827" t="str">
            <v xml:space="preserve">Descripcion </v>
          </cell>
          <cell r="C827" t="str">
            <v>Vol. o Peso</v>
          </cell>
          <cell r="D827" t="str">
            <v>Unidad</v>
          </cell>
          <cell r="E827" t="str">
            <v>Distancia</v>
          </cell>
          <cell r="G827" t="str">
            <v>Tarifa</v>
          </cell>
          <cell r="I827" t="str">
            <v>Vr. Unitario</v>
          </cell>
        </row>
        <row r="829">
          <cell r="A829" t="str">
            <v>EH-44</v>
          </cell>
          <cell r="B829" t="str">
            <v>TRANSPORTE DE MATERIALES O EQUIPO</v>
          </cell>
          <cell r="D829" t="str">
            <v>Viaje</v>
          </cell>
          <cell r="G829">
            <v>0</v>
          </cell>
          <cell r="I829">
            <v>0</v>
          </cell>
        </row>
        <row r="831">
          <cell r="A831" t="str">
            <v>SUBTOTAL</v>
          </cell>
          <cell r="I831">
            <v>0</v>
          </cell>
        </row>
        <row r="833">
          <cell r="A833" t="str">
            <v>4. Mano de Obra</v>
          </cell>
        </row>
        <row r="834">
          <cell r="A834" t="str">
            <v>Codigo</v>
          </cell>
          <cell r="B834" t="str">
            <v>Trabajador</v>
          </cell>
          <cell r="C834" t="str">
            <v>Jornal</v>
          </cell>
          <cell r="D834" t="str">
            <v>Prestac.</v>
          </cell>
          <cell r="E834" t="str">
            <v>Jornal Total</v>
          </cell>
          <cell r="F834" t="str">
            <v>Rendimiento</v>
          </cell>
          <cell r="I834" t="str">
            <v>Vr. Unitario</v>
          </cell>
        </row>
        <row r="836">
          <cell r="A836" t="str">
            <v>MO-06</v>
          </cell>
          <cell r="B836" t="str">
            <v>CUADRILLA PLOMERIA (1 Ayudante+1 Oficial)</v>
          </cell>
          <cell r="C836" t="str">
            <v>hc</v>
          </cell>
          <cell r="D836">
            <v>0.57999999999999996</v>
          </cell>
          <cell r="E836">
            <v>0</v>
          </cell>
          <cell r="I836">
            <v>0</v>
          </cell>
          <cell r="L836">
            <v>0</v>
          </cell>
        </row>
        <row r="839">
          <cell r="A839" t="str">
            <v>SUBTOTAL</v>
          </cell>
          <cell r="I839">
            <v>0</v>
          </cell>
        </row>
        <row r="840">
          <cell r="A840" t="str">
            <v>TOTAL COSTO DIRECTO</v>
          </cell>
          <cell r="I840">
            <v>0</v>
          </cell>
        </row>
        <row r="841">
          <cell r="A841" t="str">
            <v>AIU CONTRACTUAL</v>
          </cell>
          <cell r="C841">
            <v>0</v>
          </cell>
          <cell r="H841" t="str">
            <v>TOTAL COSTO INDIRECTO</v>
          </cell>
          <cell r="I841">
            <v>0</v>
          </cell>
        </row>
        <row r="842">
          <cell r="A842" t="str">
            <v xml:space="preserve">VALOR TOTAL ACTIVIDAD </v>
          </cell>
          <cell r="I842">
            <v>0</v>
          </cell>
        </row>
        <row r="843">
          <cell r="A843" t="str">
            <v xml:space="preserve">VALOR RECURSOS NECESARIOS PARA LA EJECUCIÓN DE LA ACTIVIDAD </v>
          </cell>
          <cell r="I843">
            <v>0</v>
          </cell>
        </row>
        <row r="844">
          <cell r="A844" t="str">
            <v>Para constancia de lo anterior, se firma la presente acta bajo la responsabilidad expresa de los que intervienen en ella, de  conformidad  con las funciones  desempeñadas por cada uno de los mismos,  de acuerdo con el manual de interventoría, en _________</v>
          </cell>
        </row>
        <row r="847">
          <cell r="B847" t="str">
            <v>Firma:</v>
          </cell>
        </row>
        <row r="848">
          <cell r="B848" t="str">
            <v xml:space="preserve">Nombre: </v>
          </cell>
        </row>
        <row r="849">
          <cell r="B849" t="str">
            <v>REPRESENTATE LEGAL Ó DIRECTOR DE CONSULTORIA</v>
          </cell>
        </row>
        <row r="851">
          <cell r="A851" t="str">
            <v>C. OBSERVACIONES INTERVENTORIA (Campo de obligatorio diligenciamiento)</v>
          </cell>
        </row>
        <row r="857">
          <cell r="B857" t="str">
            <v>Firma:</v>
          </cell>
        </row>
        <row r="858">
          <cell r="B858" t="str">
            <v xml:space="preserve">Nombre: </v>
          </cell>
          <cell r="J858" t="str">
            <v>Original  - DPS</v>
          </cell>
        </row>
        <row r="859">
          <cell r="B859" t="str">
            <v>REPRESENTANTE LEGAL Ó DIRECTOR DE INTERVENTORÍA</v>
          </cell>
          <cell r="J859" t="str">
            <v>Copias: Contratista, Interventor</v>
          </cell>
        </row>
        <row r="860">
          <cell r="A860" t="str">
            <v>Item</v>
          </cell>
          <cell r="B860" t="str">
            <v>Descripción</v>
          </cell>
          <cell r="G860" t="str">
            <v>Unidad</v>
          </cell>
          <cell r="I860" t="str">
            <v>Cantidad</v>
          </cell>
        </row>
        <row r="861">
          <cell r="A861" t="str">
            <v>10.04.03</v>
          </cell>
          <cell r="B861" t="str">
            <v xml:space="preserve">TUBERIA PVC P D: 3/4" RED 21,Incluye accesorios, excavacion o regata </v>
          </cell>
          <cell r="G861" t="str">
            <v>ML</v>
          </cell>
          <cell r="I861">
            <v>14.6</v>
          </cell>
          <cell r="K861">
            <v>0</v>
          </cell>
        </row>
        <row r="863">
          <cell r="A863" t="str">
            <v>1.  Equipo</v>
          </cell>
        </row>
        <row r="864">
          <cell r="A864" t="str">
            <v>Codigo</v>
          </cell>
          <cell r="B864" t="str">
            <v>Descripción</v>
          </cell>
          <cell r="C864" t="str">
            <v>Marca</v>
          </cell>
          <cell r="D864" t="str">
            <v>Unidad</v>
          </cell>
          <cell r="E864" t="str">
            <v>Tarifa</v>
          </cell>
          <cell r="G864" t="str">
            <v>Rendimiento</v>
          </cell>
          <cell r="I864" t="str">
            <v>Vr. Unitario</v>
          </cell>
        </row>
        <row r="865">
          <cell r="L865">
            <v>0</v>
          </cell>
        </row>
        <row r="866">
          <cell r="A866" t="str">
            <v>EH-33</v>
          </cell>
          <cell r="B866" t="str">
            <v xml:space="preserve">HERRAMIENTA MENOR 5 %  DE LA MANO OBRA </v>
          </cell>
          <cell r="D866" t="str">
            <v xml:space="preserve">Global </v>
          </cell>
          <cell r="E866">
            <v>0</v>
          </cell>
          <cell r="I866">
            <v>0</v>
          </cell>
          <cell r="L866">
            <v>0</v>
          </cell>
        </row>
        <row r="867">
          <cell r="A867" t="str">
            <v>SUBTOTAL</v>
          </cell>
          <cell r="I867">
            <v>0</v>
          </cell>
        </row>
        <row r="869">
          <cell r="A869" t="str">
            <v>2.  Materiales</v>
          </cell>
        </row>
        <row r="870">
          <cell r="A870" t="str">
            <v>Codigo</v>
          </cell>
          <cell r="B870" t="str">
            <v>Descripción</v>
          </cell>
          <cell r="D870" t="str">
            <v>Unidad</v>
          </cell>
          <cell r="E870" t="str">
            <v>Rendimiento</v>
          </cell>
          <cell r="F870" t="str">
            <v>Precio Unitario</v>
          </cell>
          <cell r="I870" t="str">
            <v>Vr Unitario</v>
          </cell>
        </row>
        <row r="871">
          <cell r="L871">
            <v>0</v>
          </cell>
        </row>
        <row r="872">
          <cell r="A872" t="str">
            <v>S49</v>
          </cell>
          <cell r="B872" t="str">
            <v>TUBO PRESION RDE 21 PVC  200 psi  -  3/4"</v>
          </cell>
          <cell r="D872" t="str">
            <v>ml</v>
          </cell>
          <cell r="F872">
            <v>0</v>
          </cell>
          <cell r="I872">
            <v>0</v>
          </cell>
          <cell r="L872">
            <v>0</v>
          </cell>
        </row>
        <row r="873">
          <cell r="A873" t="str">
            <v>S93</v>
          </cell>
          <cell r="B873" t="str">
            <v>ACCESORIOS PVC-P  3/4" ( Codo , unión y tapón )</v>
          </cell>
          <cell r="D873" t="str">
            <v>und</v>
          </cell>
          <cell r="F873">
            <v>0</v>
          </cell>
          <cell r="I873">
            <v>0</v>
          </cell>
          <cell r="L873">
            <v>0</v>
          </cell>
        </row>
        <row r="874">
          <cell r="A874" t="str">
            <v>S36</v>
          </cell>
          <cell r="B874" t="str">
            <v>SOLDADURA PVC LIQUIDA 1/4</v>
          </cell>
          <cell r="D874" t="str">
            <v>und</v>
          </cell>
          <cell r="F874">
            <v>0</v>
          </cell>
          <cell r="I874">
            <v>0</v>
          </cell>
          <cell r="L874">
            <v>0</v>
          </cell>
        </row>
        <row r="875">
          <cell r="A875" t="str">
            <v>S22</v>
          </cell>
          <cell r="B875" t="str">
            <v>LIMPIADOR REM PVC 760 grms. (1/4)</v>
          </cell>
          <cell r="D875" t="str">
            <v>und</v>
          </cell>
          <cell r="F875">
            <v>0</v>
          </cell>
          <cell r="I875">
            <v>0</v>
          </cell>
          <cell r="L875">
            <v>0</v>
          </cell>
        </row>
        <row r="876">
          <cell r="A876" t="str">
            <v>S247</v>
          </cell>
          <cell r="B876" t="str">
            <v>ESTOPA x 500 Gms</v>
          </cell>
          <cell r="D876" t="str">
            <v>und</v>
          </cell>
          <cell r="F876">
            <v>0</v>
          </cell>
          <cell r="I876">
            <v>0</v>
          </cell>
          <cell r="L876">
            <v>0</v>
          </cell>
        </row>
        <row r="877">
          <cell r="L877">
            <v>0</v>
          </cell>
        </row>
        <row r="878">
          <cell r="L878">
            <v>0</v>
          </cell>
        </row>
        <row r="880">
          <cell r="L880">
            <v>0</v>
          </cell>
        </row>
        <row r="881">
          <cell r="L881">
            <v>0</v>
          </cell>
        </row>
        <row r="885">
          <cell r="A885" t="str">
            <v>SUBTOTAL</v>
          </cell>
          <cell r="I885">
            <v>0</v>
          </cell>
        </row>
        <row r="887">
          <cell r="A887" t="str">
            <v>3. Transportes</v>
          </cell>
        </row>
        <row r="888">
          <cell r="A888" t="str">
            <v>Codigo</v>
          </cell>
          <cell r="B888" t="str">
            <v xml:space="preserve">Descripcion </v>
          </cell>
          <cell r="C888" t="str">
            <v>Vol. o Peso</v>
          </cell>
          <cell r="D888" t="str">
            <v>Unidad</v>
          </cell>
          <cell r="E888" t="str">
            <v>Distancia</v>
          </cell>
          <cell r="G888" t="str">
            <v>Tarifa</v>
          </cell>
          <cell r="I888" t="str">
            <v>Vr. Unitario</v>
          </cell>
        </row>
        <row r="890">
          <cell r="A890" t="str">
            <v>EH-44</v>
          </cell>
          <cell r="B890" t="str">
            <v>TRANSPORTE DE MATERIALES O EQUIPO</v>
          </cell>
          <cell r="D890" t="str">
            <v>Viaje</v>
          </cell>
          <cell r="G890">
            <v>0</v>
          </cell>
          <cell r="I890">
            <v>0</v>
          </cell>
        </row>
        <row r="892">
          <cell r="A892" t="str">
            <v>SUBTOTAL</v>
          </cell>
          <cell r="I892">
            <v>0</v>
          </cell>
        </row>
        <row r="894">
          <cell r="A894" t="str">
            <v>4. Mano de Obra</v>
          </cell>
        </row>
        <row r="895">
          <cell r="A895" t="str">
            <v>Codigo</v>
          </cell>
          <cell r="B895" t="str">
            <v>Trabajador</v>
          </cell>
          <cell r="C895" t="str">
            <v>Jornal</v>
          </cell>
          <cell r="D895" t="str">
            <v>Prestac.</v>
          </cell>
          <cell r="E895" t="str">
            <v>Jornal Total</v>
          </cell>
          <cell r="F895" t="str">
            <v>Rendimiento</v>
          </cell>
          <cell r="I895" t="str">
            <v>Vr. Unitario</v>
          </cell>
        </row>
        <row r="897">
          <cell r="A897" t="str">
            <v>MO-06</v>
          </cell>
          <cell r="B897" t="str">
            <v>CUADRILLA PLOMERIA (1 Ayudante+1 Oficial)</v>
          </cell>
          <cell r="C897" t="str">
            <v>hc</v>
          </cell>
          <cell r="D897">
            <v>0.57999999999999996</v>
          </cell>
          <cell r="E897">
            <v>0</v>
          </cell>
          <cell r="I897">
            <v>0</v>
          </cell>
          <cell r="L897">
            <v>0</v>
          </cell>
        </row>
        <row r="900">
          <cell r="A900" t="str">
            <v>SUBTOTAL</v>
          </cell>
          <cell r="I900">
            <v>0</v>
          </cell>
        </row>
        <row r="901">
          <cell r="A901" t="str">
            <v>TOTAL COSTO DIRECTO</v>
          </cell>
          <cell r="I901">
            <v>0</v>
          </cell>
        </row>
        <row r="902">
          <cell r="A902" t="str">
            <v>AIU CONTRACTUAL</v>
          </cell>
          <cell r="C902">
            <v>0</v>
          </cell>
          <cell r="H902" t="str">
            <v>TOTAL COSTO INDIRECTO</v>
          </cell>
          <cell r="I902">
            <v>0</v>
          </cell>
        </row>
        <row r="903">
          <cell r="A903" t="str">
            <v xml:space="preserve">VALOR TOTAL ACTIVIDAD </v>
          </cell>
          <cell r="I903">
            <v>0</v>
          </cell>
        </row>
        <row r="904">
          <cell r="A904" t="str">
            <v xml:space="preserve">VALOR RECURSOS NECESARIOS PARA LA EJECUCIÓN DE LA ACTIVIDAD </v>
          </cell>
          <cell r="I904">
            <v>0</v>
          </cell>
        </row>
        <row r="905">
          <cell r="A905" t="str">
            <v>Para constancia de lo anterior, se firma la presente acta bajo la responsabilidad expresa de los que intervienen en ella, de  conformidad  con las funciones  desempeñadas por cada uno de los mismos,  de acuerdo con el manual de interventoría, en _________</v>
          </cell>
        </row>
        <row r="908">
          <cell r="B908" t="str">
            <v>Firma:</v>
          </cell>
        </row>
        <row r="909">
          <cell r="B909" t="str">
            <v xml:space="preserve">Nombre: </v>
          </cell>
        </row>
        <row r="910">
          <cell r="B910" t="str">
            <v>REPRESENTATE LEGAL Ó DIRECTOR DE CONSULTORIA</v>
          </cell>
        </row>
        <row r="912">
          <cell r="A912" t="str">
            <v>C. OBSERVACIONES INTERVENTORIA (Campo de obligatorio diligenciamiento)</v>
          </cell>
        </row>
        <row r="918">
          <cell r="B918" t="str">
            <v>Firma:</v>
          </cell>
        </row>
        <row r="919">
          <cell r="B919" t="str">
            <v xml:space="preserve">Nombre: </v>
          </cell>
          <cell r="J919" t="str">
            <v>Original  - DPS</v>
          </cell>
        </row>
        <row r="920">
          <cell r="B920" t="str">
            <v>REPRESENTANTE LEGAL Ó DIRECTOR DE INTERVENTORÍA</v>
          </cell>
          <cell r="J920" t="str">
            <v>Copias: Contratista, Interventor</v>
          </cell>
        </row>
        <row r="921">
          <cell r="A921" t="str">
            <v>Item</v>
          </cell>
          <cell r="B921" t="str">
            <v>Descripción</v>
          </cell>
          <cell r="G921" t="str">
            <v>Unidad</v>
          </cell>
          <cell r="I921" t="str">
            <v>Cantidad</v>
          </cell>
        </row>
        <row r="922">
          <cell r="A922" t="str">
            <v>10.04.04</v>
          </cell>
          <cell r="B922" t="str">
            <v xml:space="preserve">TUBERIA PVC P D: 1 1/2" RED 21,Incluye accesorios, excavacion o regata </v>
          </cell>
          <cell r="G922" t="str">
            <v>ML</v>
          </cell>
          <cell r="I922">
            <v>22.6</v>
          </cell>
          <cell r="K922">
            <v>0</v>
          </cell>
        </row>
        <row r="924">
          <cell r="A924" t="str">
            <v>1.  Equipo</v>
          </cell>
        </row>
        <row r="925">
          <cell r="A925" t="str">
            <v>Codigo</v>
          </cell>
          <cell r="B925" t="str">
            <v>Descripción</v>
          </cell>
          <cell r="C925" t="str">
            <v>Marca</v>
          </cell>
          <cell r="D925" t="str">
            <v>Unidad</v>
          </cell>
          <cell r="E925" t="str">
            <v>Tarifa</v>
          </cell>
          <cell r="G925" t="str">
            <v>Rendimiento</v>
          </cell>
          <cell r="I925" t="str">
            <v>Vr. Unitario</v>
          </cell>
        </row>
        <row r="926">
          <cell r="L926">
            <v>0</v>
          </cell>
        </row>
        <row r="927">
          <cell r="A927" t="str">
            <v>EH-33</v>
          </cell>
          <cell r="B927" t="str">
            <v xml:space="preserve">HERRAMIENTA MENOR 5 %  DE LA MANO OBRA </v>
          </cell>
          <cell r="D927" t="str">
            <v xml:space="preserve">Global </v>
          </cell>
          <cell r="E927">
            <v>0</v>
          </cell>
          <cell r="I927">
            <v>0</v>
          </cell>
          <cell r="L927">
            <v>0</v>
          </cell>
        </row>
        <row r="928">
          <cell r="A928" t="str">
            <v>SUBTOTAL</v>
          </cell>
          <cell r="I928">
            <v>0</v>
          </cell>
        </row>
        <row r="930">
          <cell r="A930" t="str">
            <v>2.  Materiales</v>
          </cell>
        </row>
        <row r="931">
          <cell r="A931" t="str">
            <v>Codigo</v>
          </cell>
          <cell r="B931" t="str">
            <v>Descripción</v>
          </cell>
          <cell r="D931" t="str">
            <v>Unidad</v>
          </cell>
          <cell r="E931" t="str">
            <v>Rendimiento</v>
          </cell>
          <cell r="F931" t="str">
            <v>Precio Unitario</v>
          </cell>
          <cell r="I931" t="str">
            <v>Vr Unitario</v>
          </cell>
        </row>
        <row r="932">
          <cell r="L932">
            <v>0</v>
          </cell>
        </row>
        <row r="933">
          <cell r="A933" t="str">
            <v>S50</v>
          </cell>
          <cell r="B933" t="str">
            <v xml:space="preserve">TUBO PRESION RDE 21 PVC  200 psi  -  1 1/2" </v>
          </cell>
          <cell r="D933" t="str">
            <v>ml</v>
          </cell>
          <cell r="F933">
            <v>0</v>
          </cell>
          <cell r="I933">
            <v>0</v>
          </cell>
          <cell r="L933">
            <v>0</v>
          </cell>
        </row>
        <row r="934">
          <cell r="A934" t="str">
            <v>S90</v>
          </cell>
          <cell r="B934" t="str">
            <v>ACCESORIOS PVC-P  1 1/2"  ( Codo , unión y tapón )</v>
          </cell>
          <cell r="D934" t="str">
            <v>und</v>
          </cell>
          <cell r="F934">
            <v>0</v>
          </cell>
          <cell r="I934">
            <v>0</v>
          </cell>
          <cell r="L934">
            <v>0</v>
          </cell>
        </row>
        <row r="935">
          <cell r="A935" t="str">
            <v>S36</v>
          </cell>
          <cell r="B935" t="str">
            <v>SOLDADURA PVC LIQUIDA 1/4</v>
          </cell>
          <cell r="D935" t="str">
            <v>und</v>
          </cell>
          <cell r="F935">
            <v>0</v>
          </cell>
          <cell r="I935">
            <v>0</v>
          </cell>
          <cell r="L935">
            <v>0</v>
          </cell>
        </row>
        <row r="936">
          <cell r="A936" t="str">
            <v>S22</v>
          </cell>
          <cell r="B936" t="str">
            <v>LIMPIADOR REM PVC 760 grms. (1/4)</v>
          </cell>
          <cell r="D936" t="str">
            <v>und</v>
          </cell>
          <cell r="F936">
            <v>0</v>
          </cell>
          <cell r="I936">
            <v>0</v>
          </cell>
          <cell r="L936">
            <v>0</v>
          </cell>
        </row>
        <row r="937">
          <cell r="A937" t="str">
            <v>S247</v>
          </cell>
          <cell r="B937" t="str">
            <v>ESTOPA x 500 Gms</v>
          </cell>
          <cell r="D937" t="str">
            <v>und</v>
          </cell>
          <cell r="F937">
            <v>0</v>
          </cell>
          <cell r="I937">
            <v>0</v>
          </cell>
          <cell r="L937">
            <v>0</v>
          </cell>
        </row>
        <row r="938">
          <cell r="L938">
            <v>0</v>
          </cell>
        </row>
        <row r="939">
          <cell r="L939">
            <v>0</v>
          </cell>
        </row>
        <row r="941">
          <cell r="L941">
            <v>0</v>
          </cell>
        </row>
        <row r="942">
          <cell r="L942">
            <v>0</v>
          </cell>
        </row>
        <row r="946">
          <cell r="A946" t="str">
            <v>SUBTOTAL</v>
          </cell>
          <cell r="I946">
            <v>0</v>
          </cell>
        </row>
        <row r="948">
          <cell r="A948" t="str">
            <v>3. Transportes</v>
          </cell>
        </row>
        <row r="949">
          <cell r="A949" t="str">
            <v>Codigo</v>
          </cell>
          <cell r="B949" t="str">
            <v xml:space="preserve">Descripcion </v>
          </cell>
          <cell r="C949" t="str">
            <v>Vol. o Peso</v>
          </cell>
          <cell r="D949" t="str">
            <v>Unidad</v>
          </cell>
          <cell r="E949" t="str">
            <v>Distancia</v>
          </cell>
          <cell r="G949" t="str">
            <v>Tarifa</v>
          </cell>
          <cell r="I949" t="str">
            <v>Vr. Unitario</v>
          </cell>
        </row>
        <row r="951">
          <cell r="A951" t="str">
            <v>EH-44</v>
          </cell>
          <cell r="B951" t="str">
            <v>TRANSPORTE DE MATERIALES O EQUIPO</v>
          </cell>
          <cell r="D951" t="str">
            <v>Viaje</v>
          </cell>
          <cell r="G951">
            <v>45000</v>
          </cell>
          <cell r="I951">
            <v>0</v>
          </cell>
        </row>
        <row r="953">
          <cell r="A953" t="str">
            <v>SUBTOTAL</v>
          </cell>
          <cell r="I953">
            <v>0</v>
          </cell>
        </row>
        <row r="955">
          <cell r="A955" t="str">
            <v>4. Mano de Obra</v>
          </cell>
        </row>
        <row r="956">
          <cell r="A956" t="str">
            <v>Codigo</v>
          </cell>
          <cell r="B956" t="str">
            <v>Trabajador</v>
          </cell>
          <cell r="C956" t="str">
            <v>Jornal</v>
          </cell>
          <cell r="D956" t="str">
            <v>Prestac.</v>
          </cell>
          <cell r="E956" t="str">
            <v>Jornal Total</v>
          </cell>
          <cell r="F956" t="str">
            <v>Rendimiento</v>
          </cell>
          <cell r="I956" t="str">
            <v>Vr. Unitario</v>
          </cell>
        </row>
        <row r="958">
          <cell r="A958" t="str">
            <v>MO-06</v>
          </cell>
          <cell r="B958" t="str">
            <v>CUADRILLA PLOMERIA (1 Ayudante+1 Oficial)</v>
          </cell>
          <cell r="C958" t="str">
            <v>hc</v>
          </cell>
          <cell r="D958">
            <v>0.57999999999999996</v>
          </cell>
          <cell r="E958">
            <v>0</v>
          </cell>
          <cell r="I958">
            <v>0</v>
          </cell>
          <cell r="L958">
            <v>0</v>
          </cell>
        </row>
        <row r="961">
          <cell r="A961" t="str">
            <v>SUBTOTAL</v>
          </cell>
          <cell r="I961">
            <v>0</v>
          </cell>
        </row>
        <row r="962">
          <cell r="A962" t="str">
            <v>TOTAL COSTO DIRECTO</v>
          </cell>
          <cell r="I962">
            <v>0</v>
          </cell>
        </row>
        <row r="963">
          <cell r="A963" t="str">
            <v>AIU CONTRACTUAL</v>
          </cell>
          <cell r="C963">
            <v>0</v>
          </cell>
          <cell r="H963" t="str">
            <v>TOTAL COSTO INDIRECTO</v>
          </cell>
          <cell r="I963">
            <v>0</v>
          </cell>
        </row>
        <row r="964">
          <cell r="A964" t="str">
            <v xml:space="preserve">VALOR TOTAL ACTIVIDAD </v>
          </cell>
          <cell r="I964">
            <v>0</v>
          </cell>
        </row>
        <row r="965">
          <cell r="A965" t="str">
            <v xml:space="preserve">VALOR RECURSOS NECESARIOS PARA LA EJECUCIÓN DE LA ACTIVIDAD </v>
          </cell>
          <cell r="I965">
            <v>0</v>
          </cell>
        </row>
        <row r="966">
          <cell r="A966" t="str">
            <v>Para constancia de lo anterior, se firma la presente acta bajo la responsabilidad expresa de los que intervienen en ella, de  conformidad  con las funciones  desempeñadas por cada uno de los mismos,  de acuerdo con el manual de interventoría, en _________</v>
          </cell>
        </row>
        <row r="969">
          <cell r="B969" t="str">
            <v>Firma:</v>
          </cell>
        </row>
        <row r="970">
          <cell r="B970" t="str">
            <v xml:space="preserve">Nombre: </v>
          </cell>
        </row>
        <row r="971">
          <cell r="B971" t="str">
            <v>REPRESENTATE LEGAL Ó DIRECTOR DE CONSULTORIA</v>
          </cell>
        </row>
        <row r="973">
          <cell r="A973" t="str">
            <v>C. OBSERVACIONES INTERVENTORIA (Campo de obligatorio diligenciamiento)</v>
          </cell>
        </row>
        <row r="979">
          <cell r="B979" t="str">
            <v>Firma:</v>
          </cell>
        </row>
        <row r="980">
          <cell r="B980" t="str">
            <v xml:space="preserve">Nombre: </v>
          </cell>
          <cell r="J980" t="str">
            <v>Original  - DPS</v>
          </cell>
        </row>
        <row r="981">
          <cell r="B981" t="str">
            <v>REPRESENTANTE LEGAL Ó DIRECTOR DE INTERVENTORÍA</v>
          </cell>
          <cell r="J981" t="str">
            <v>Copias: Contratista, Interventor</v>
          </cell>
        </row>
        <row r="982">
          <cell r="A982" t="str">
            <v>Item</v>
          </cell>
          <cell r="B982" t="str">
            <v>Descripción</v>
          </cell>
          <cell r="G982" t="str">
            <v>Unidad</v>
          </cell>
          <cell r="I982" t="str">
            <v>Cantidad</v>
          </cell>
        </row>
        <row r="983">
          <cell r="A983" t="str">
            <v>10.04.05</v>
          </cell>
          <cell r="B983" t="str">
            <v xml:space="preserve">REGISTRO Tipo R&amp;W - 3/4'' (de cortina) Ref. 206 o equivalente </v>
          </cell>
          <cell r="G983" t="str">
            <v>UN</v>
          </cell>
          <cell r="I983">
            <v>1</v>
          </cell>
          <cell r="K983">
            <v>0</v>
          </cell>
        </row>
        <row r="985">
          <cell r="A985" t="str">
            <v>1.  Equipo</v>
          </cell>
        </row>
        <row r="986">
          <cell r="A986" t="str">
            <v>Codigo</v>
          </cell>
          <cell r="B986" t="str">
            <v>Descripción</v>
          </cell>
          <cell r="C986" t="str">
            <v>Marca</v>
          </cell>
          <cell r="D986" t="str">
            <v>Unidad</v>
          </cell>
          <cell r="E986" t="str">
            <v>Tarifa</v>
          </cell>
          <cell r="G986" t="str">
            <v>Rendimiento</v>
          </cell>
          <cell r="I986" t="str">
            <v>Vr. Unitario</v>
          </cell>
        </row>
        <row r="987">
          <cell r="L987">
            <v>0</v>
          </cell>
        </row>
        <row r="988">
          <cell r="A988" t="str">
            <v>EH-33</v>
          </cell>
          <cell r="B988" t="str">
            <v xml:space="preserve">HERRAMIENTA MENOR 5 %  DE LA MANO OBRA </v>
          </cell>
          <cell r="D988" t="str">
            <v xml:space="preserve">Global </v>
          </cell>
          <cell r="E988">
            <v>0</v>
          </cell>
          <cell r="I988">
            <v>0</v>
          </cell>
          <cell r="L988">
            <v>0</v>
          </cell>
        </row>
        <row r="989">
          <cell r="A989" t="str">
            <v>SUBTOTAL</v>
          </cell>
          <cell r="I989">
            <v>0</v>
          </cell>
        </row>
        <row r="991">
          <cell r="A991" t="str">
            <v>2.  Materiales</v>
          </cell>
        </row>
        <row r="992">
          <cell r="A992" t="str">
            <v>Codigo</v>
          </cell>
          <cell r="B992" t="str">
            <v>Descripción</v>
          </cell>
          <cell r="D992" t="str">
            <v>Unidad</v>
          </cell>
          <cell r="E992" t="str">
            <v>Rendimiento</v>
          </cell>
          <cell r="F992" t="str">
            <v>Precio Unitario</v>
          </cell>
          <cell r="I992" t="str">
            <v>Vr Unitario</v>
          </cell>
        </row>
        <row r="993">
          <cell r="L993">
            <v>0</v>
          </cell>
        </row>
        <row r="994">
          <cell r="A994" t="str">
            <v>S29</v>
          </cell>
          <cell r="B994" t="str">
            <v>REGISTRO Tipo R&amp;W - 3/4'' (de cortina) Ref. 206 o Similar</v>
          </cell>
          <cell r="D994" t="str">
            <v>und</v>
          </cell>
          <cell r="F994">
            <v>0</v>
          </cell>
          <cell r="I994">
            <v>0</v>
          </cell>
          <cell r="L994">
            <v>0</v>
          </cell>
        </row>
        <row r="995">
          <cell r="A995" t="str">
            <v>S37</v>
          </cell>
          <cell r="B995" t="str">
            <v>CINTA TEFLON 10 m 1/2"</v>
          </cell>
          <cell r="D995" t="str">
            <v>und</v>
          </cell>
          <cell r="F995">
            <v>0</v>
          </cell>
          <cell r="I995">
            <v>0</v>
          </cell>
          <cell r="L995">
            <v>0</v>
          </cell>
        </row>
        <row r="996">
          <cell r="A996" t="str">
            <v>S36</v>
          </cell>
          <cell r="B996" t="str">
            <v>SOLDADURA PVC LIQUIDA 1/4</v>
          </cell>
          <cell r="D996" t="str">
            <v>und</v>
          </cell>
          <cell r="F996">
            <v>0</v>
          </cell>
          <cell r="I996">
            <v>0</v>
          </cell>
          <cell r="L996">
            <v>0</v>
          </cell>
        </row>
        <row r="997">
          <cell r="A997" t="str">
            <v>S247</v>
          </cell>
          <cell r="B997" t="str">
            <v>ESTOPA x 500 Gms</v>
          </cell>
          <cell r="D997" t="str">
            <v>und</v>
          </cell>
          <cell r="F997">
            <v>0</v>
          </cell>
          <cell r="I997">
            <v>0</v>
          </cell>
        </row>
        <row r="999">
          <cell r="L999">
            <v>0</v>
          </cell>
        </row>
        <row r="1000">
          <cell r="L1000">
            <v>0</v>
          </cell>
        </row>
        <row r="1002">
          <cell r="L1002">
            <v>0</v>
          </cell>
        </row>
        <row r="1003">
          <cell r="L1003">
            <v>0</v>
          </cell>
        </row>
        <row r="1007">
          <cell r="A1007" t="str">
            <v>SUBTOTAL</v>
          </cell>
          <cell r="I1007">
            <v>0</v>
          </cell>
        </row>
        <row r="1009">
          <cell r="A1009" t="str">
            <v>3. Transportes</v>
          </cell>
        </row>
        <row r="1010">
          <cell r="A1010" t="str">
            <v>Codigo</v>
          </cell>
          <cell r="B1010" t="str">
            <v xml:space="preserve">Descripcion </v>
          </cell>
          <cell r="C1010" t="str">
            <v>Vol. o Peso</v>
          </cell>
          <cell r="D1010" t="str">
            <v>Unidad</v>
          </cell>
          <cell r="E1010" t="str">
            <v>Distancia</v>
          </cell>
          <cell r="G1010" t="str">
            <v>Tarifa</v>
          </cell>
          <cell r="I1010" t="str">
            <v>Vr. Unitario</v>
          </cell>
        </row>
        <row r="1012">
          <cell r="A1012" t="str">
            <v>EH-44</v>
          </cell>
          <cell r="B1012" t="str">
            <v>TRANSPORTE DE MATERIALES O EQUIPO</v>
          </cell>
          <cell r="D1012" t="str">
            <v>Viaje</v>
          </cell>
          <cell r="G1012">
            <v>0</v>
          </cell>
          <cell r="I1012">
            <v>0</v>
          </cell>
        </row>
        <row r="1014">
          <cell r="A1014" t="str">
            <v>SUBTOTAL</v>
          </cell>
          <cell r="I1014">
            <v>0</v>
          </cell>
        </row>
        <row r="1016">
          <cell r="A1016" t="str">
            <v>4. Mano de Obra</v>
          </cell>
        </row>
        <row r="1017">
          <cell r="A1017" t="str">
            <v>Codigo</v>
          </cell>
          <cell r="B1017" t="str">
            <v>Trabajador</v>
          </cell>
          <cell r="C1017" t="str">
            <v>Jornal</v>
          </cell>
          <cell r="D1017" t="str">
            <v>Prestac.</v>
          </cell>
          <cell r="E1017" t="str">
            <v>Jornal Total</v>
          </cell>
          <cell r="F1017" t="str">
            <v>Rendimiento</v>
          </cell>
          <cell r="I1017" t="str">
            <v>Vr. Unitario</v>
          </cell>
        </row>
        <row r="1019">
          <cell r="A1019" t="str">
            <v>MO-06</v>
          </cell>
          <cell r="B1019" t="str">
            <v>CUADRILLA PLOMERIA (1 Ayudante+1 Oficial)</v>
          </cell>
          <cell r="C1019" t="str">
            <v>hc</v>
          </cell>
          <cell r="D1019">
            <v>0.57999999999999996</v>
          </cell>
          <cell r="E1019">
            <v>0</v>
          </cell>
          <cell r="I1019">
            <v>0</v>
          </cell>
          <cell r="L1019">
            <v>0</v>
          </cell>
        </row>
        <row r="1022">
          <cell r="A1022" t="str">
            <v>SUBTOTAL</v>
          </cell>
          <cell r="I1022">
            <v>0</v>
          </cell>
        </row>
        <row r="1023">
          <cell r="A1023" t="str">
            <v>TOTAL COSTO DIRECTO</v>
          </cell>
          <cell r="I1023">
            <v>0</v>
          </cell>
        </row>
        <row r="1024">
          <cell r="A1024" t="str">
            <v>AIU CONTRACTUAL</v>
          </cell>
          <cell r="C1024">
            <v>0</v>
          </cell>
          <cell r="H1024" t="str">
            <v>TOTAL COSTO INDIRECTO</v>
          </cell>
          <cell r="I1024">
            <v>0</v>
          </cell>
        </row>
        <row r="1025">
          <cell r="A1025" t="str">
            <v xml:space="preserve">VALOR TOTAL ACTIVIDAD </v>
          </cell>
          <cell r="I1025">
            <v>0</v>
          </cell>
        </row>
        <row r="1026">
          <cell r="A1026" t="str">
            <v xml:space="preserve">VALOR RECURSOS NECESARIOS PARA LA EJECUCIÓN DE LA ACTIVIDAD </v>
          </cell>
          <cell r="I1026">
            <v>0</v>
          </cell>
        </row>
        <row r="1027">
          <cell r="A1027" t="str">
            <v>Para constancia de lo anterior, se firma la presente acta bajo la responsabilidad expresa de los que intervienen en ella, de  conformidad  con las funciones  desempeñadas por cada uno de los mismos,  de acuerdo con el manual de interventoría, en _________</v>
          </cell>
        </row>
        <row r="1030">
          <cell r="B1030" t="str">
            <v>Firma:</v>
          </cell>
        </row>
        <row r="1031">
          <cell r="B1031" t="str">
            <v xml:space="preserve">Nombre: </v>
          </cell>
        </row>
        <row r="1032">
          <cell r="B1032" t="str">
            <v>REPRESENTATE LEGAL Ó DIRECTOR DE CONSULTORIA</v>
          </cell>
        </row>
        <row r="1034">
          <cell r="A1034" t="str">
            <v>C. OBSERVACIONES INTERVENTORIA (Campo de obligatorio diligenciamiento)</v>
          </cell>
        </row>
        <row r="1040">
          <cell r="B1040" t="str">
            <v>Firma:</v>
          </cell>
        </row>
        <row r="1041">
          <cell r="B1041" t="str">
            <v xml:space="preserve">Nombre: </v>
          </cell>
          <cell r="J1041" t="str">
            <v>Original  - DPS</v>
          </cell>
        </row>
        <row r="1042">
          <cell r="B1042" t="str">
            <v>REPRESENTANTE LEGAL Ó DIRECTOR DE INTERVENTORÍA</v>
          </cell>
          <cell r="J1042" t="str">
            <v>Copias: Contratista, Interventor</v>
          </cell>
        </row>
        <row r="1043">
          <cell r="A1043" t="str">
            <v>Item</v>
          </cell>
          <cell r="B1043" t="str">
            <v>Descripción</v>
          </cell>
          <cell r="G1043" t="str">
            <v>Unidad</v>
          </cell>
          <cell r="I1043" t="str">
            <v>Cantidad</v>
          </cell>
        </row>
        <row r="1044">
          <cell r="A1044" t="str">
            <v>10.04.06</v>
          </cell>
          <cell r="B1044" t="str">
            <v>REGISTRO Tipo R&amp;W - 1'' (de cortina) Ref. 206 o Equivalente</v>
          </cell>
          <cell r="G1044" t="str">
            <v>UN</v>
          </cell>
          <cell r="I1044">
            <v>6</v>
          </cell>
          <cell r="K1044">
            <v>0</v>
          </cell>
        </row>
        <row r="1046">
          <cell r="A1046" t="str">
            <v>1.  Equipo</v>
          </cell>
        </row>
        <row r="1047">
          <cell r="A1047" t="str">
            <v>Codigo</v>
          </cell>
          <cell r="B1047" t="str">
            <v>Descripción</v>
          </cell>
          <cell r="C1047" t="str">
            <v>Marca</v>
          </cell>
          <cell r="D1047" t="str">
            <v>Unidad</v>
          </cell>
          <cell r="E1047" t="str">
            <v>Tarifa</v>
          </cell>
          <cell r="G1047" t="str">
            <v>Rendimiento</v>
          </cell>
          <cell r="I1047" t="str">
            <v>Vr. Unitario</v>
          </cell>
        </row>
        <row r="1048">
          <cell r="L1048">
            <v>0</v>
          </cell>
        </row>
        <row r="1049">
          <cell r="A1049" t="str">
            <v>EH-33</v>
          </cell>
          <cell r="B1049" t="str">
            <v xml:space="preserve">HERRAMIENTA MENOR 5 %  DE LA MANO OBRA </v>
          </cell>
          <cell r="D1049" t="str">
            <v xml:space="preserve">Global </v>
          </cell>
          <cell r="E1049">
            <v>0</v>
          </cell>
          <cell r="I1049">
            <v>0</v>
          </cell>
          <cell r="L1049">
            <v>0</v>
          </cell>
        </row>
        <row r="1050">
          <cell r="A1050" t="str">
            <v>SUBTOTAL</v>
          </cell>
          <cell r="I1050">
            <v>0</v>
          </cell>
        </row>
        <row r="1052">
          <cell r="A1052" t="str">
            <v>2.  Materiales</v>
          </cell>
        </row>
        <row r="1053">
          <cell r="A1053" t="str">
            <v>Codigo</v>
          </cell>
          <cell r="B1053" t="str">
            <v>Descripción</v>
          </cell>
          <cell r="D1053" t="str">
            <v>Unidad</v>
          </cell>
          <cell r="E1053" t="str">
            <v>Rendimiento</v>
          </cell>
          <cell r="F1053" t="str">
            <v>Precio Unitario</v>
          </cell>
          <cell r="I1053" t="str">
            <v>Vr Unitario</v>
          </cell>
        </row>
        <row r="1054">
          <cell r="L1054">
            <v>0</v>
          </cell>
        </row>
        <row r="1055">
          <cell r="A1055" t="str">
            <v>S25</v>
          </cell>
          <cell r="B1055" t="str">
            <v>REGISTRO Tipo R&amp;W - 1'' (de cortina) Ref. 206 o Similar</v>
          </cell>
          <cell r="D1055" t="str">
            <v>und</v>
          </cell>
          <cell r="F1055">
            <v>0</v>
          </cell>
          <cell r="I1055">
            <v>0</v>
          </cell>
          <cell r="L1055">
            <v>0</v>
          </cell>
        </row>
        <row r="1056">
          <cell r="A1056" t="str">
            <v>S37</v>
          </cell>
          <cell r="B1056" t="str">
            <v>CINTA TEFLON 10 m 1/2"</v>
          </cell>
          <cell r="D1056" t="str">
            <v>und</v>
          </cell>
          <cell r="F1056">
            <v>0</v>
          </cell>
          <cell r="I1056">
            <v>0</v>
          </cell>
          <cell r="L1056">
            <v>0</v>
          </cell>
        </row>
        <row r="1057">
          <cell r="A1057" t="str">
            <v>S36</v>
          </cell>
          <cell r="B1057" t="str">
            <v>SOLDADURA PVC LIQUIDA 1/4</v>
          </cell>
          <cell r="D1057" t="str">
            <v>und</v>
          </cell>
          <cell r="F1057">
            <v>0</v>
          </cell>
          <cell r="I1057">
            <v>0</v>
          </cell>
          <cell r="L1057">
            <v>0</v>
          </cell>
        </row>
        <row r="1058">
          <cell r="A1058" t="str">
            <v>S247</v>
          </cell>
          <cell r="B1058" t="str">
            <v>ESTOPA x 500 Gms</v>
          </cell>
          <cell r="D1058" t="str">
            <v>und</v>
          </cell>
          <cell r="F1058">
            <v>0</v>
          </cell>
          <cell r="I1058">
            <v>0</v>
          </cell>
        </row>
        <row r="1060">
          <cell r="L1060">
            <v>0</v>
          </cell>
        </row>
        <row r="1061">
          <cell r="L1061">
            <v>0</v>
          </cell>
        </row>
        <row r="1063">
          <cell r="L1063">
            <v>0</v>
          </cell>
        </row>
        <row r="1064">
          <cell r="L1064">
            <v>0</v>
          </cell>
        </row>
        <row r="1068">
          <cell r="A1068" t="str">
            <v>SUBTOTAL</v>
          </cell>
          <cell r="I1068">
            <v>0</v>
          </cell>
        </row>
        <row r="1070">
          <cell r="A1070" t="str">
            <v>3. Transportes</v>
          </cell>
        </row>
        <row r="1071">
          <cell r="A1071" t="str">
            <v>Codigo</v>
          </cell>
          <cell r="B1071" t="str">
            <v xml:space="preserve">Descripcion </v>
          </cell>
          <cell r="C1071" t="str">
            <v>Vol. o Peso</v>
          </cell>
          <cell r="D1071" t="str">
            <v>Unidad</v>
          </cell>
          <cell r="E1071" t="str">
            <v>Distancia</v>
          </cell>
          <cell r="G1071" t="str">
            <v>Tarifa</v>
          </cell>
          <cell r="I1071" t="str">
            <v>Vr. Unitario</v>
          </cell>
        </row>
        <row r="1073">
          <cell r="A1073" t="str">
            <v>EH-44</v>
          </cell>
          <cell r="B1073" t="str">
            <v>TRANSPORTE DE MATERIALES O EQUIPO</v>
          </cell>
          <cell r="D1073" t="str">
            <v>Viaje</v>
          </cell>
          <cell r="G1073">
            <v>0</v>
          </cell>
          <cell r="I1073">
            <v>0</v>
          </cell>
        </row>
        <row r="1075">
          <cell r="A1075" t="str">
            <v>SUBTOTAL</v>
          </cell>
          <cell r="I1075">
            <v>0</v>
          </cell>
        </row>
        <row r="1077">
          <cell r="A1077" t="str">
            <v>4. Mano de Obra</v>
          </cell>
        </row>
        <row r="1078">
          <cell r="A1078" t="str">
            <v>Codigo</v>
          </cell>
          <cell r="B1078" t="str">
            <v>Trabajador</v>
          </cell>
          <cell r="C1078" t="str">
            <v>Jornal</v>
          </cell>
          <cell r="D1078" t="str">
            <v>Prestac.</v>
          </cell>
          <cell r="E1078" t="str">
            <v>Jornal Total</v>
          </cell>
          <cell r="F1078" t="str">
            <v>Rendimiento</v>
          </cell>
          <cell r="I1078" t="str">
            <v>Vr. Unitario</v>
          </cell>
        </row>
        <row r="1080">
          <cell r="A1080" t="str">
            <v>MO-06</v>
          </cell>
          <cell r="B1080" t="str">
            <v>CUADRILLA PLOMERIA (1 Ayudante+1 Oficial)</v>
          </cell>
          <cell r="C1080" t="str">
            <v>hc</v>
          </cell>
          <cell r="D1080">
            <v>0.57999999999999996</v>
          </cell>
          <cell r="E1080">
            <v>0</v>
          </cell>
          <cell r="I1080">
            <v>0</v>
          </cell>
          <cell r="L1080">
            <v>0</v>
          </cell>
        </row>
        <row r="1083">
          <cell r="A1083" t="str">
            <v>SUBTOTAL</v>
          </cell>
          <cell r="I1083">
            <v>0</v>
          </cell>
        </row>
        <row r="1084">
          <cell r="A1084" t="str">
            <v>TOTAL COSTO DIRECTO</v>
          </cell>
          <cell r="I1084">
            <v>0</v>
          </cell>
        </row>
        <row r="1085">
          <cell r="A1085" t="str">
            <v>AIU CONTRACTUAL</v>
          </cell>
          <cell r="C1085">
            <v>0</v>
          </cell>
          <cell r="H1085" t="str">
            <v>TOTAL COSTO INDIRECTO</v>
          </cell>
          <cell r="I1085">
            <v>0</v>
          </cell>
        </row>
        <row r="1086">
          <cell r="A1086" t="str">
            <v xml:space="preserve">VALOR TOTAL ACTIVIDAD </v>
          </cell>
          <cell r="I1086">
            <v>0</v>
          </cell>
        </row>
        <row r="1087">
          <cell r="A1087" t="str">
            <v xml:space="preserve">VALOR RECURSOS NECESARIOS PARA LA EJECUCIÓN DE LA ACTIVIDAD </v>
          </cell>
          <cell r="I1087">
            <v>0</v>
          </cell>
        </row>
        <row r="1088">
          <cell r="A1088" t="str">
            <v>Para constancia de lo anterior, se firma la presente acta bajo la responsabilidad expresa de los que intervienen en ella, de  conformidad  con las funciones  desempeñadas por cada uno de los mismos,  de acuerdo con el manual de interventoría, en _________</v>
          </cell>
        </row>
        <row r="1091">
          <cell r="B1091" t="str">
            <v>Firma:</v>
          </cell>
        </row>
        <row r="1092">
          <cell r="B1092" t="str">
            <v xml:space="preserve">Nombre: </v>
          </cell>
        </row>
        <row r="1093">
          <cell r="B1093" t="str">
            <v>REPRESENTATE LEGAL Ó DIRECTOR DE CONSULTORIA</v>
          </cell>
        </row>
        <row r="1095">
          <cell r="A1095" t="str">
            <v>C. OBSERVACIONES INTERVENTORIA (Campo de obligatorio diligenciamiento)</v>
          </cell>
        </row>
        <row r="1101">
          <cell r="B1101" t="str">
            <v>Firma:</v>
          </cell>
        </row>
        <row r="1102">
          <cell r="B1102" t="str">
            <v xml:space="preserve">Nombre: </v>
          </cell>
          <cell r="J1102" t="str">
            <v>Original  - DPS</v>
          </cell>
        </row>
        <row r="1103">
          <cell r="B1103" t="str">
            <v>REPRESENTANTE LEGAL Ó DIRECTOR DE INTERVENTORÍA</v>
          </cell>
          <cell r="J1103" t="str">
            <v>Copias: Contratista, Interventor</v>
          </cell>
        </row>
        <row r="1104">
          <cell r="A1104" t="str">
            <v>Item</v>
          </cell>
          <cell r="B1104" t="str">
            <v>Descripción</v>
          </cell>
          <cell r="G1104" t="str">
            <v>Unidad</v>
          </cell>
          <cell r="I1104" t="str">
            <v>Cantidad</v>
          </cell>
        </row>
        <row r="1105">
          <cell r="A1105" t="str">
            <v>10.04.07</v>
          </cell>
          <cell r="B1105" t="str">
            <v>REGISTRO Tipo R&amp;W - 1 1/2''  (de cortina) Ref. 206 o Equivalente</v>
          </cell>
          <cell r="G1105" t="str">
            <v>UN</v>
          </cell>
          <cell r="I1105">
            <v>4</v>
          </cell>
          <cell r="K1105">
            <v>0</v>
          </cell>
        </row>
        <row r="1107">
          <cell r="A1107" t="str">
            <v>1.  Equipo</v>
          </cell>
        </row>
        <row r="1108">
          <cell r="A1108" t="str">
            <v>Codigo</v>
          </cell>
          <cell r="B1108" t="str">
            <v>Descripción</v>
          </cell>
          <cell r="C1108" t="str">
            <v>Marca</v>
          </cell>
          <cell r="D1108" t="str">
            <v>Unidad</v>
          </cell>
          <cell r="E1108" t="str">
            <v>Tarifa</v>
          </cell>
          <cell r="G1108" t="str">
            <v>Rendimiento</v>
          </cell>
          <cell r="I1108" t="str">
            <v>Vr. Unitario</v>
          </cell>
        </row>
        <row r="1109">
          <cell r="L1109">
            <v>0</v>
          </cell>
        </row>
        <row r="1110">
          <cell r="A1110" t="str">
            <v>EH-33</v>
          </cell>
          <cell r="B1110" t="str">
            <v xml:space="preserve">HERRAMIENTA MENOR 5 %  DE LA MANO OBRA </v>
          </cell>
          <cell r="D1110" t="str">
            <v xml:space="preserve">Global </v>
          </cell>
          <cell r="E1110">
            <v>0</v>
          </cell>
          <cell r="I1110">
            <v>0</v>
          </cell>
          <cell r="L1110">
            <v>0</v>
          </cell>
        </row>
        <row r="1111">
          <cell r="A1111" t="str">
            <v>SUBTOTAL</v>
          </cell>
          <cell r="I1111">
            <v>0</v>
          </cell>
        </row>
        <row r="1113">
          <cell r="A1113" t="str">
            <v>2.  Materiales</v>
          </cell>
        </row>
        <row r="1114">
          <cell r="A1114" t="str">
            <v>Codigo</v>
          </cell>
          <cell r="B1114" t="str">
            <v>Descripción</v>
          </cell>
          <cell r="D1114" t="str">
            <v>Unidad</v>
          </cell>
          <cell r="E1114" t="str">
            <v>Rendimiento</v>
          </cell>
          <cell r="F1114" t="str">
            <v>Precio Unitario</v>
          </cell>
          <cell r="I1114" t="str">
            <v>Vr Unitario</v>
          </cell>
        </row>
        <row r="1115">
          <cell r="L1115">
            <v>0</v>
          </cell>
        </row>
        <row r="1116">
          <cell r="A1116" t="str">
            <v>S27</v>
          </cell>
          <cell r="B1116" t="str">
            <v>REGISTRO Tipo R&amp;W - 1 1/2''  (de cortina) Ref. 206 o Similar</v>
          </cell>
          <cell r="D1116" t="str">
            <v>und</v>
          </cell>
          <cell r="F1116">
            <v>0</v>
          </cell>
          <cell r="I1116">
            <v>0</v>
          </cell>
          <cell r="L1116">
            <v>0</v>
          </cell>
        </row>
        <row r="1117">
          <cell r="A1117" t="str">
            <v>S37</v>
          </cell>
          <cell r="B1117" t="str">
            <v>CINTA TEFLON 10 m 1/2"</v>
          </cell>
          <cell r="D1117" t="str">
            <v>und</v>
          </cell>
          <cell r="F1117">
            <v>0</v>
          </cell>
          <cell r="I1117">
            <v>0</v>
          </cell>
          <cell r="L1117">
            <v>0</v>
          </cell>
        </row>
        <row r="1118">
          <cell r="A1118" t="str">
            <v>S36</v>
          </cell>
          <cell r="B1118" t="str">
            <v>SOLDADURA PVC LIQUIDA 1/4</v>
          </cell>
          <cell r="D1118" t="str">
            <v>und</v>
          </cell>
          <cell r="F1118">
            <v>0</v>
          </cell>
          <cell r="I1118">
            <v>0</v>
          </cell>
          <cell r="L1118">
            <v>0</v>
          </cell>
        </row>
        <row r="1119">
          <cell r="A1119" t="str">
            <v>S247</v>
          </cell>
          <cell r="B1119" t="str">
            <v>ESTOPA x 500 Gms</v>
          </cell>
          <cell r="D1119" t="str">
            <v>und</v>
          </cell>
          <cell r="F1119">
            <v>0</v>
          </cell>
          <cell r="I1119">
            <v>0</v>
          </cell>
        </row>
        <row r="1121">
          <cell r="L1121">
            <v>0</v>
          </cell>
        </row>
        <row r="1122">
          <cell r="L1122">
            <v>0</v>
          </cell>
        </row>
        <row r="1124">
          <cell r="L1124">
            <v>0</v>
          </cell>
        </row>
        <row r="1125">
          <cell r="L1125">
            <v>0</v>
          </cell>
        </row>
        <row r="1129">
          <cell r="A1129" t="str">
            <v>SUBTOTAL</v>
          </cell>
          <cell r="I1129">
            <v>0</v>
          </cell>
        </row>
        <row r="1131">
          <cell r="A1131" t="str">
            <v>3. Transportes</v>
          </cell>
        </row>
        <row r="1132">
          <cell r="A1132" t="str">
            <v>Codigo</v>
          </cell>
          <cell r="B1132" t="str">
            <v xml:space="preserve">Descripcion </v>
          </cell>
          <cell r="C1132" t="str">
            <v>Vol. o Peso</v>
          </cell>
          <cell r="D1132" t="str">
            <v>Unidad</v>
          </cell>
          <cell r="E1132" t="str">
            <v>Distancia</v>
          </cell>
          <cell r="G1132" t="str">
            <v>Tarifa</v>
          </cell>
          <cell r="I1132" t="str">
            <v>Vr. Unitario</v>
          </cell>
        </row>
        <row r="1134">
          <cell r="A1134" t="str">
            <v>EH-44</v>
          </cell>
          <cell r="B1134" t="str">
            <v>TRANSPORTE DE MATERIALES O EQUIPO</v>
          </cell>
          <cell r="D1134" t="str">
            <v>Viaje</v>
          </cell>
          <cell r="G1134">
            <v>0</v>
          </cell>
          <cell r="I1134">
            <v>0</v>
          </cell>
        </row>
        <row r="1136">
          <cell r="A1136" t="str">
            <v>SUBTOTAL</v>
          </cell>
          <cell r="I1136">
            <v>0</v>
          </cell>
        </row>
        <row r="1138">
          <cell r="A1138" t="str">
            <v>4. Mano de Obra</v>
          </cell>
        </row>
        <row r="1139">
          <cell r="A1139" t="str">
            <v>Codigo</v>
          </cell>
          <cell r="B1139" t="str">
            <v>Trabajador</v>
          </cell>
          <cell r="C1139" t="str">
            <v>Jornal</v>
          </cell>
          <cell r="D1139" t="str">
            <v>Prestac.</v>
          </cell>
          <cell r="E1139" t="str">
            <v>Jornal Total</v>
          </cell>
          <cell r="F1139" t="str">
            <v>Rendimiento</v>
          </cell>
          <cell r="I1139" t="str">
            <v>Vr. Unitario</v>
          </cell>
        </row>
        <row r="1141">
          <cell r="A1141" t="str">
            <v>MO-06</v>
          </cell>
          <cell r="B1141" t="str">
            <v>CUADRILLA PLOMERIA (1 Ayudante+1 Oficial)</v>
          </cell>
          <cell r="C1141" t="str">
            <v>hc</v>
          </cell>
          <cell r="D1141">
            <v>0.57999999999999996</v>
          </cell>
          <cell r="E1141">
            <v>0</v>
          </cell>
          <cell r="I1141">
            <v>0</v>
          </cell>
          <cell r="L1141">
            <v>0</v>
          </cell>
        </row>
        <row r="1144">
          <cell r="A1144" t="str">
            <v>SUBTOTAL</v>
          </cell>
          <cell r="I1144">
            <v>0</v>
          </cell>
        </row>
        <row r="1145">
          <cell r="A1145" t="str">
            <v>TOTAL COSTO DIRECTO</v>
          </cell>
          <cell r="I1145">
            <v>0</v>
          </cell>
        </row>
        <row r="1146">
          <cell r="A1146" t="str">
            <v>AIU CONTRACTUAL</v>
          </cell>
          <cell r="C1146">
            <v>0</v>
          </cell>
          <cell r="H1146" t="str">
            <v>TOTAL COSTO INDIRECTO</v>
          </cell>
          <cell r="I1146">
            <v>0</v>
          </cell>
        </row>
        <row r="1147">
          <cell r="A1147" t="str">
            <v xml:space="preserve">VALOR TOTAL ACTIVIDAD </v>
          </cell>
          <cell r="I1147">
            <v>0</v>
          </cell>
        </row>
        <row r="1148">
          <cell r="A1148" t="str">
            <v xml:space="preserve">VALOR RECURSOS NECESARIOS PARA LA EJECUCIÓN DE LA ACTIVIDAD </v>
          </cell>
          <cell r="I1148">
            <v>0</v>
          </cell>
        </row>
        <row r="1149">
          <cell r="A1149" t="str">
            <v>Para constancia de lo anterior, se firma la presente acta bajo la responsabilidad expresa de los que intervienen en ella, de  conformidad  con las funciones  desempeñadas por cada uno de los mismos,  de acuerdo con el manual de interventoría, en _________</v>
          </cell>
        </row>
        <row r="1152">
          <cell r="B1152" t="str">
            <v>Firma:</v>
          </cell>
        </row>
        <row r="1153">
          <cell r="B1153" t="str">
            <v xml:space="preserve">Nombre: </v>
          </cell>
        </row>
        <row r="1154">
          <cell r="B1154" t="str">
            <v>REPRESENTATE LEGAL Ó DIRECTOR DE CONSULTORIA</v>
          </cell>
        </row>
        <row r="1156">
          <cell r="A1156" t="str">
            <v>C. OBSERVACIONES INTERVENTORIA (Campo de obligatorio diligenciamiento)</v>
          </cell>
        </row>
        <row r="1162">
          <cell r="B1162" t="str">
            <v>Firma:</v>
          </cell>
        </row>
        <row r="1163">
          <cell r="B1163" t="str">
            <v xml:space="preserve">Nombre: </v>
          </cell>
          <cell r="J1163" t="str">
            <v>Original  - DPS</v>
          </cell>
        </row>
        <row r="1164">
          <cell r="B1164" t="str">
            <v>REPRESENTANTE LEGAL Ó DIRECTOR DE INTERVENTORÍA</v>
          </cell>
          <cell r="J1164" t="str">
            <v>Copias: Contratista, Interventor</v>
          </cell>
        </row>
        <row r="1165">
          <cell r="A1165" t="str">
            <v>Item</v>
          </cell>
          <cell r="B1165" t="str">
            <v>Descripción</v>
          </cell>
          <cell r="G1165" t="str">
            <v>Unidad</v>
          </cell>
          <cell r="I1165" t="str">
            <v>Cantidad</v>
          </cell>
        </row>
        <row r="1166">
          <cell r="A1166" t="str">
            <v>10.04.08</v>
          </cell>
          <cell r="B1166" t="str">
            <v>CHEQUE Tipo R&amp;W Roscado  1 1/2" Ref. 236 o Similar</v>
          </cell>
          <cell r="G1166" t="str">
            <v>UN</v>
          </cell>
          <cell r="I1166">
            <v>2</v>
          </cell>
          <cell r="K1166">
            <v>0</v>
          </cell>
        </row>
        <row r="1168">
          <cell r="A1168" t="str">
            <v>1.  Equipo</v>
          </cell>
        </row>
        <row r="1169">
          <cell r="A1169" t="str">
            <v>Codigo</v>
          </cell>
          <cell r="B1169" t="str">
            <v>Descripción</v>
          </cell>
          <cell r="C1169" t="str">
            <v>Marca</v>
          </cell>
          <cell r="D1169" t="str">
            <v>Unidad</v>
          </cell>
          <cell r="E1169" t="str">
            <v>Tarifa</v>
          </cell>
          <cell r="G1169" t="str">
            <v>Rendimiento</v>
          </cell>
          <cell r="I1169" t="str">
            <v>Vr. Unitario</v>
          </cell>
        </row>
        <row r="1170">
          <cell r="L1170">
            <v>0</v>
          </cell>
        </row>
        <row r="1171">
          <cell r="A1171" t="str">
            <v>EH-33</v>
          </cell>
          <cell r="B1171" t="str">
            <v xml:space="preserve">HERRAMIENTA MENOR 5 %  DE LA MANO OBRA </v>
          </cell>
          <cell r="D1171" t="str">
            <v xml:space="preserve">Global </v>
          </cell>
          <cell r="E1171">
            <v>0</v>
          </cell>
          <cell r="I1171">
            <v>0</v>
          </cell>
          <cell r="L1171">
            <v>0</v>
          </cell>
        </row>
        <row r="1172">
          <cell r="A1172" t="str">
            <v>SUBTOTAL</v>
          </cell>
          <cell r="I1172">
            <v>0</v>
          </cell>
        </row>
        <row r="1174">
          <cell r="A1174" t="str">
            <v>2.  Materiales</v>
          </cell>
        </row>
        <row r="1175">
          <cell r="A1175" t="str">
            <v>Codigo</v>
          </cell>
          <cell r="B1175" t="str">
            <v>Descripción</v>
          </cell>
          <cell r="D1175" t="str">
            <v>Unidad</v>
          </cell>
          <cell r="E1175" t="str">
            <v>Rendimiento</v>
          </cell>
          <cell r="F1175" t="str">
            <v>Precio Unitario</v>
          </cell>
          <cell r="I1175" t="str">
            <v>Vr Unitario</v>
          </cell>
        </row>
        <row r="1176">
          <cell r="L1176">
            <v>0</v>
          </cell>
        </row>
        <row r="1177">
          <cell r="A1177" t="str">
            <v>S152</v>
          </cell>
          <cell r="B1177" t="str">
            <v>CHEQUE Tipo R&amp;W Roscado  1 1/2" Ref. 236 o Similar</v>
          </cell>
          <cell r="D1177" t="str">
            <v>und</v>
          </cell>
          <cell r="F1177">
            <v>0</v>
          </cell>
          <cell r="I1177">
            <v>0</v>
          </cell>
          <cell r="L1177">
            <v>0</v>
          </cell>
        </row>
        <row r="1178">
          <cell r="A1178" t="str">
            <v>S37</v>
          </cell>
          <cell r="B1178" t="str">
            <v>CINTA TEFLON 10 m 1/2"</v>
          </cell>
          <cell r="D1178" t="str">
            <v>und</v>
          </cell>
          <cell r="F1178">
            <v>0</v>
          </cell>
          <cell r="I1178">
            <v>0</v>
          </cell>
          <cell r="L1178">
            <v>0</v>
          </cell>
        </row>
        <row r="1179">
          <cell r="A1179" t="str">
            <v>S36</v>
          </cell>
          <cell r="B1179" t="str">
            <v>SOLDADURA PVC LIQUIDA 1/4</v>
          </cell>
          <cell r="D1179" t="str">
            <v>und</v>
          </cell>
          <cell r="F1179">
            <v>0</v>
          </cell>
          <cell r="I1179">
            <v>0</v>
          </cell>
          <cell r="L1179">
            <v>0</v>
          </cell>
        </row>
        <row r="1180">
          <cell r="A1180" t="str">
            <v>S247</v>
          </cell>
          <cell r="B1180" t="str">
            <v>ESTOPA x 500 Gms</v>
          </cell>
          <cell r="D1180" t="str">
            <v>und</v>
          </cell>
          <cell r="F1180">
            <v>0</v>
          </cell>
          <cell r="I1180">
            <v>0</v>
          </cell>
        </row>
        <row r="1182">
          <cell r="L1182">
            <v>0</v>
          </cell>
        </row>
        <row r="1183">
          <cell r="L1183">
            <v>0</v>
          </cell>
        </row>
        <row r="1185">
          <cell r="L1185">
            <v>0</v>
          </cell>
        </row>
        <row r="1186">
          <cell r="L1186">
            <v>0</v>
          </cell>
        </row>
        <row r="1190">
          <cell r="A1190" t="str">
            <v>SUBTOTAL</v>
          </cell>
          <cell r="I1190">
            <v>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G1195">
            <v>0</v>
          </cell>
          <cell r="I1195">
            <v>0</v>
          </cell>
        </row>
        <row r="1197">
          <cell r="A1197" t="str">
            <v>SUBTOTAL</v>
          </cell>
          <cell r="I1197">
            <v>0</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MO-06</v>
          </cell>
          <cell r="B1202" t="str">
            <v>CUADRILLA PLOMERIA (1 Ayudante+1 Oficial)</v>
          </cell>
          <cell r="C1202" t="str">
            <v>hc</v>
          </cell>
          <cell r="D1202">
            <v>0.57999999999999996</v>
          </cell>
          <cell r="E1202">
            <v>0</v>
          </cell>
          <cell r="I1202">
            <v>0</v>
          </cell>
          <cell r="L1202">
            <v>0</v>
          </cell>
        </row>
        <row r="1205">
          <cell r="A1205" t="str">
            <v>SUBTOTAL</v>
          </cell>
          <cell r="I1205">
            <v>0</v>
          </cell>
        </row>
        <row r="1206">
          <cell r="A1206" t="str">
            <v>TOTAL COSTO DIRECTO</v>
          </cell>
          <cell r="I1206">
            <v>0</v>
          </cell>
        </row>
        <row r="1207">
          <cell r="A1207" t="str">
            <v>AIU CONTRACTUAL</v>
          </cell>
          <cell r="C1207">
            <v>0</v>
          </cell>
          <cell r="H1207" t="str">
            <v>TOTAL COSTO INDIRECTO</v>
          </cell>
          <cell r="I1207">
            <v>0</v>
          </cell>
        </row>
        <row r="1208">
          <cell r="A1208" t="str">
            <v xml:space="preserve">VALOR TOTAL ACTIVIDAD </v>
          </cell>
          <cell r="I1208">
            <v>0</v>
          </cell>
        </row>
        <row r="1209">
          <cell r="A1209" t="str">
            <v xml:space="preserve">VALOR RECURSOS NECESARIOS PARA LA EJECUCIÓN DE LA ACTIVIDAD </v>
          </cell>
          <cell r="I1209">
            <v>0</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3">
          <cell r="B1213" t="str">
            <v>Firma:</v>
          </cell>
        </row>
        <row r="1214">
          <cell r="B1214" t="str">
            <v xml:space="preserve">Nombre: </v>
          </cell>
        </row>
        <row r="1215">
          <cell r="B1215" t="str">
            <v>REPRESENTATE LEGAL Ó DIRECTOR DE CONSULTORIA</v>
          </cell>
        </row>
        <row r="1217">
          <cell r="A1217" t="str">
            <v>C. OBSERVACIONES INTERVENTORIA (Campo de obligatorio diligenciamiento)</v>
          </cell>
        </row>
        <row r="1223">
          <cell r="B1223" t="str">
            <v>Firma:</v>
          </cell>
        </row>
        <row r="1224">
          <cell r="B1224" t="str">
            <v xml:space="preserve">Nombre: </v>
          </cell>
          <cell r="J1224" t="str">
            <v>Original  - DPS</v>
          </cell>
        </row>
        <row r="1225">
          <cell r="B1225" t="str">
            <v>REPRESENTANTE LEGAL Ó DIRECTOR DE INTERVENTORÍA</v>
          </cell>
          <cell r="J1225" t="str">
            <v>Copias: Contratista, Interventor</v>
          </cell>
        </row>
        <row r="1226">
          <cell r="A1226" t="str">
            <v>Item</v>
          </cell>
          <cell r="B1226" t="str">
            <v>Descripción</v>
          </cell>
          <cell r="G1226" t="str">
            <v>Unidad</v>
          </cell>
          <cell r="I1226" t="str">
            <v>Cantidad</v>
          </cell>
        </row>
        <row r="1227">
          <cell r="A1227" t="str">
            <v>10.04.09</v>
          </cell>
          <cell r="B1227" t="str">
            <v xml:space="preserve">VALVULA DE FLOTADOR D: 1" DE COBRE </v>
          </cell>
          <cell r="G1227" t="str">
            <v>UN</v>
          </cell>
          <cell r="I1227">
            <v>2</v>
          </cell>
          <cell r="K1227">
            <v>0</v>
          </cell>
        </row>
        <row r="1229">
          <cell r="A1229" t="str">
            <v>1.  Equipo</v>
          </cell>
        </row>
        <row r="1230">
          <cell r="A1230" t="str">
            <v>Codigo</v>
          </cell>
          <cell r="B1230" t="str">
            <v>Descripción</v>
          </cell>
          <cell r="C1230" t="str">
            <v>Marca</v>
          </cell>
          <cell r="D1230" t="str">
            <v>Unidad</v>
          </cell>
          <cell r="E1230" t="str">
            <v>Tarifa</v>
          </cell>
          <cell r="G1230" t="str">
            <v>Rendimiento</v>
          </cell>
          <cell r="I1230" t="str">
            <v>Vr. Unitario</v>
          </cell>
        </row>
        <row r="1231">
          <cell r="L1231">
            <v>0</v>
          </cell>
        </row>
        <row r="1232">
          <cell r="A1232" t="str">
            <v>EH-33</v>
          </cell>
          <cell r="B1232" t="str">
            <v xml:space="preserve">HERRAMIENTA MENOR 5 %  DE LA MANO OBRA </v>
          </cell>
          <cell r="D1232" t="str">
            <v xml:space="preserve">Global </v>
          </cell>
          <cell r="E1232">
            <v>0</v>
          </cell>
          <cell r="I1232">
            <v>0</v>
          </cell>
          <cell r="L1232">
            <v>0</v>
          </cell>
        </row>
        <row r="1233">
          <cell r="A1233" t="str">
            <v>SUBTOTAL</v>
          </cell>
          <cell r="I1233">
            <v>0</v>
          </cell>
        </row>
        <row r="1235">
          <cell r="A1235" t="str">
            <v>2.  Materiales</v>
          </cell>
        </row>
        <row r="1236">
          <cell r="A1236" t="str">
            <v>Codigo</v>
          </cell>
          <cell r="B1236" t="str">
            <v>Descripción</v>
          </cell>
          <cell r="D1236" t="str">
            <v>Unidad</v>
          </cell>
          <cell r="E1236" t="str">
            <v>Rendimiento</v>
          </cell>
          <cell r="F1236" t="str">
            <v>Precio Unitario</v>
          </cell>
          <cell r="I1236" t="str">
            <v>Vr Unitario</v>
          </cell>
        </row>
        <row r="1237">
          <cell r="L1237">
            <v>0</v>
          </cell>
        </row>
        <row r="1238">
          <cell r="A1238" t="str">
            <v>S223</v>
          </cell>
          <cell r="B1238" t="str">
            <v>VALVULA FLOTADORA DE 1" COBRE</v>
          </cell>
          <cell r="D1238" t="str">
            <v>und</v>
          </cell>
          <cell r="F1238">
            <v>0</v>
          </cell>
          <cell r="I1238">
            <v>0</v>
          </cell>
          <cell r="L1238">
            <v>0</v>
          </cell>
        </row>
        <row r="1239">
          <cell r="A1239" t="str">
            <v>S37</v>
          </cell>
          <cell r="B1239" t="str">
            <v>CINTA TEFLON 10 m 1/2"</v>
          </cell>
          <cell r="D1239" t="str">
            <v>und</v>
          </cell>
          <cell r="F1239">
            <v>0</v>
          </cell>
          <cell r="I1239">
            <v>0</v>
          </cell>
          <cell r="L1239">
            <v>0</v>
          </cell>
        </row>
        <row r="1240">
          <cell r="A1240" t="str">
            <v>S36</v>
          </cell>
          <cell r="B1240" t="str">
            <v>SOLDADURA PVC LIQUIDA 1/4</v>
          </cell>
          <cell r="D1240" t="str">
            <v>und</v>
          </cell>
          <cell r="F1240">
            <v>0</v>
          </cell>
          <cell r="I1240">
            <v>0</v>
          </cell>
          <cell r="L1240">
            <v>0</v>
          </cell>
        </row>
        <row r="1241">
          <cell r="A1241" t="str">
            <v>S247</v>
          </cell>
          <cell r="B1241" t="str">
            <v>ESTOPA x 500 Gms</v>
          </cell>
          <cell r="D1241" t="str">
            <v>und</v>
          </cell>
          <cell r="F1241">
            <v>0</v>
          </cell>
          <cell r="I1241">
            <v>0</v>
          </cell>
        </row>
        <row r="1243">
          <cell r="L1243">
            <v>0</v>
          </cell>
        </row>
        <row r="1244">
          <cell r="L1244">
            <v>0</v>
          </cell>
        </row>
        <row r="1246">
          <cell r="L1246">
            <v>0</v>
          </cell>
        </row>
        <row r="1247">
          <cell r="L1247">
            <v>0</v>
          </cell>
        </row>
        <row r="1251">
          <cell r="A1251" t="str">
            <v>SUBTOTAL</v>
          </cell>
          <cell r="I1251">
            <v>0</v>
          </cell>
        </row>
        <row r="1253">
          <cell r="A1253" t="str">
            <v>3. Transportes</v>
          </cell>
        </row>
        <row r="1254">
          <cell r="A1254" t="str">
            <v>Codigo</v>
          </cell>
          <cell r="B1254" t="str">
            <v xml:space="preserve">Descripcion </v>
          </cell>
          <cell r="C1254" t="str">
            <v>Vol. o Peso</v>
          </cell>
          <cell r="D1254" t="str">
            <v>Unidad</v>
          </cell>
          <cell r="E1254" t="str">
            <v>Distancia</v>
          </cell>
          <cell r="G1254" t="str">
            <v>Tarifa</v>
          </cell>
          <cell r="I1254" t="str">
            <v>Vr. Unitario</v>
          </cell>
        </row>
        <row r="1256">
          <cell r="A1256" t="str">
            <v>EH-44</v>
          </cell>
          <cell r="B1256" t="str">
            <v>TRANSPORTE DE MATERIALES O EQUIPO</v>
          </cell>
          <cell r="D1256" t="str">
            <v>Viaje</v>
          </cell>
          <cell r="G1256">
            <v>0</v>
          </cell>
          <cell r="I1256">
            <v>0</v>
          </cell>
        </row>
        <row r="1258">
          <cell r="A1258" t="str">
            <v>SUBTOTAL</v>
          </cell>
          <cell r="I1258">
            <v>0</v>
          </cell>
        </row>
        <row r="1260">
          <cell r="A1260" t="str">
            <v>4. Mano de Obra</v>
          </cell>
        </row>
        <row r="1261">
          <cell r="A1261" t="str">
            <v>Codigo</v>
          </cell>
          <cell r="B1261" t="str">
            <v>Trabajador</v>
          </cell>
          <cell r="C1261" t="str">
            <v>Jornal</v>
          </cell>
          <cell r="D1261" t="str">
            <v>Prestac.</v>
          </cell>
          <cell r="E1261" t="str">
            <v>Jornal Total</v>
          </cell>
          <cell r="F1261" t="str">
            <v>Rendimiento</v>
          </cell>
          <cell r="I1261" t="str">
            <v>Vr. Unitario</v>
          </cell>
        </row>
        <row r="1263">
          <cell r="A1263" t="str">
            <v>MO-06</v>
          </cell>
          <cell r="B1263" t="str">
            <v>CUADRILLA PLOMERIA (1 Ayudante+1 Oficial)</v>
          </cell>
          <cell r="C1263" t="str">
            <v>hc</v>
          </cell>
          <cell r="D1263">
            <v>0.57999999999999996</v>
          </cell>
          <cell r="E1263">
            <v>0</v>
          </cell>
          <cell r="I1263">
            <v>0</v>
          </cell>
          <cell r="L1263">
            <v>0</v>
          </cell>
        </row>
        <row r="1266">
          <cell r="A1266" t="str">
            <v>SUBTOTAL</v>
          </cell>
          <cell r="I1266">
            <v>0</v>
          </cell>
        </row>
        <row r="1267">
          <cell r="A1267" t="str">
            <v>TOTAL COSTO DIRECTO</v>
          </cell>
          <cell r="I1267">
            <v>0</v>
          </cell>
        </row>
        <row r="1268">
          <cell r="A1268" t="str">
            <v>AIU CONTRACTUAL</v>
          </cell>
          <cell r="C1268">
            <v>0</v>
          </cell>
          <cell r="H1268" t="str">
            <v>TOTAL COSTO INDIRECTO</v>
          </cell>
          <cell r="I1268">
            <v>0</v>
          </cell>
        </row>
        <row r="1269">
          <cell r="A1269" t="str">
            <v xml:space="preserve">VALOR TOTAL ACTIVIDAD </v>
          </cell>
          <cell r="I1269">
            <v>0</v>
          </cell>
        </row>
        <row r="1270">
          <cell r="A1270" t="str">
            <v xml:space="preserve">VALOR RECURSOS NECESARIOS PARA LA EJECUCIÓN DE LA ACTIVIDAD </v>
          </cell>
          <cell r="I1270">
            <v>0</v>
          </cell>
        </row>
        <row r="1271">
          <cell r="A1271" t="str">
            <v>Para constancia de lo anterior, se firma la presente acta bajo la responsabilidad expresa de los que intervienen en ella, de  conformidad  con las funciones  desempeñadas por cada uno de los mismos,  de acuerdo con el manual de interventoría, en _________</v>
          </cell>
        </row>
        <row r="1274">
          <cell r="B1274" t="str">
            <v>Firma:</v>
          </cell>
        </row>
        <row r="1275">
          <cell r="B1275" t="str">
            <v xml:space="preserve">Nombre: </v>
          </cell>
        </row>
        <row r="1276">
          <cell r="B1276" t="str">
            <v>REPRESENTATE LEGAL Ó DIRECTOR DE CONSULTORIA</v>
          </cell>
        </row>
        <row r="1278">
          <cell r="A1278" t="str">
            <v>C. OBSERVACIONES INTERVENTORIA (Campo de obligatorio diligenciamiento)</v>
          </cell>
        </row>
        <row r="1284">
          <cell r="B1284" t="str">
            <v>Firma:</v>
          </cell>
        </row>
        <row r="1285">
          <cell r="B1285" t="str">
            <v xml:space="preserve">Nombre: </v>
          </cell>
        </row>
        <row r="1286">
          <cell r="B1286" t="str">
            <v>REPRESENTANTE LEGAL Ó DIRECTOR DE INTERVENTORÍA</v>
          </cell>
          <cell r="J1286" t="str">
            <v>Original  - DPS</v>
          </cell>
        </row>
        <row r="1287">
          <cell r="J1287" t="str">
            <v>Copias: Contratista, Interventor</v>
          </cell>
        </row>
        <row r="1288">
          <cell r="A1288" t="str">
            <v>Item</v>
          </cell>
          <cell r="B1288" t="str">
            <v>Descripción</v>
          </cell>
          <cell r="G1288" t="str">
            <v>Unidad</v>
          </cell>
          <cell r="I1288" t="str">
            <v>Cantidad</v>
          </cell>
        </row>
        <row r="1289">
          <cell r="A1289" t="str">
            <v>10.04.10</v>
          </cell>
          <cell r="B1289" t="str">
            <v>CAJA EN LADRILLO DE 20x20CM Y TAPA PLASTICA PARA VALVULAS</v>
          </cell>
          <cell r="G1289" t="str">
            <v>UN</v>
          </cell>
          <cell r="I1289">
            <v>4</v>
          </cell>
          <cell r="K1289">
            <v>0</v>
          </cell>
        </row>
        <row r="1291">
          <cell r="A1291" t="str">
            <v>1.  Equipo</v>
          </cell>
        </row>
        <row r="1292">
          <cell r="A1292" t="str">
            <v>Codigo</v>
          </cell>
          <cell r="B1292" t="str">
            <v>Descripción</v>
          </cell>
          <cell r="C1292" t="str">
            <v>Marca</v>
          </cell>
          <cell r="D1292" t="str">
            <v>Unidad</v>
          </cell>
          <cell r="E1292" t="str">
            <v>Tarifa</v>
          </cell>
          <cell r="G1292" t="str">
            <v>Rendimiento</v>
          </cell>
          <cell r="I1292" t="str">
            <v>Vr. Unitario</v>
          </cell>
        </row>
        <row r="1293">
          <cell r="L1293">
            <v>0</v>
          </cell>
        </row>
        <row r="1294">
          <cell r="A1294" t="str">
            <v>EH-33</v>
          </cell>
          <cell r="B1294" t="str">
            <v xml:space="preserve">HERRAMIENTA MENOR 5 %  DE LA MANO OBRA </v>
          </cell>
          <cell r="D1294" t="str">
            <v xml:space="preserve">Global </v>
          </cell>
          <cell r="E1294">
            <v>0</v>
          </cell>
          <cell r="I1294">
            <v>0</v>
          </cell>
          <cell r="L1294">
            <v>0</v>
          </cell>
        </row>
        <row r="1295">
          <cell r="A1295" t="str">
            <v>SUBTOTAL</v>
          </cell>
          <cell r="I1295">
            <v>0</v>
          </cell>
        </row>
        <row r="1297">
          <cell r="A1297" t="str">
            <v>2.  Materiales</v>
          </cell>
        </row>
        <row r="1298">
          <cell r="A1298" t="str">
            <v>Codigo</v>
          </cell>
          <cell r="B1298" t="str">
            <v>Descripción</v>
          </cell>
          <cell r="D1298" t="str">
            <v>Unidad</v>
          </cell>
          <cell r="E1298" t="str">
            <v>Rendimiento</v>
          </cell>
          <cell r="F1298" t="str">
            <v>Precio Unitario</v>
          </cell>
          <cell r="I1298" t="str">
            <v>Vr Unitario</v>
          </cell>
        </row>
        <row r="1299">
          <cell r="L1299">
            <v>0</v>
          </cell>
        </row>
        <row r="1300">
          <cell r="A1300" t="str">
            <v>S248</v>
          </cell>
          <cell r="B1300" t="str">
            <v>TAPAS REGISTRO 20X20 PLASTICO</v>
          </cell>
          <cell r="D1300" t="str">
            <v>und</v>
          </cell>
          <cell r="F1300">
            <v>0</v>
          </cell>
          <cell r="I1300">
            <v>0</v>
          </cell>
          <cell r="L1300">
            <v>0</v>
          </cell>
        </row>
        <row r="1301">
          <cell r="A1301" t="str">
            <v>O18</v>
          </cell>
          <cell r="B1301" t="str">
            <v>SILICONA Tubo 280 ml</v>
          </cell>
          <cell r="D1301" t="str">
            <v>und</v>
          </cell>
          <cell r="F1301">
            <v>0</v>
          </cell>
          <cell r="I1301">
            <v>0</v>
          </cell>
          <cell r="L1301">
            <v>0</v>
          </cell>
        </row>
        <row r="1302">
          <cell r="A1302" t="str">
            <v>T05</v>
          </cell>
          <cell r="B1302" t="str">
            <v>LADRILLO TOLETE RECOCIDO (24,5 x 12 x 6 cm)</v>
          </cell>
          <cell r="D1302" t="str">
            <v>und</v>
          </cell>
          <cell r="F1302">
            <v>0</v>
          </cell>
          <cell r="I1302">
            <v>0</v>
          </cell>
          <cell r="L1302">
            <v>0</v>
          </cell>
        </row>
        <row r="1303">
          <cell r="A1303" t="str">
            <v>H06</v>
          </cell>
          <cell r="B1303" t="str">
            <v>MORTERO 1:3 ( arena semilavada de peña, cemento y agua)</v>
          </cell>
          <cell r="D1303" t="str">
            <v>m3</v>
          </cell>
          <cell r="F1303">
            <v>0</v>
          </cell>
          <cell r="I1303">
            <v>0</v>
          </cell>
        </row>
        <row r="1305">
          <cell r="L1305">
            <v>0</v>
          </cell>
        </row>
        <row r="1306">
          <cell r="L1306">
            <v>0</v>
          </cell>
        </row>
        <row r="1308">
          <cell r="L1308">
            <v>0</v>
          </cell>
        </row>
        <row r="1309">
          <cell r="L1309">
            <v>0</v>
          </cell>
        </row>
        <row r="1313">
          <cell r="A1313" t="str">
            <v>SUBTOTAL</v>
          </cell>
          <cell r="I1313">
            <v>0</v>
          </cell>
        </row>
        <row r="1315">
          <cell r="A1315" t="str">
            <v>3. Transportes</v>
          </cell>
        </row>
        <row r="1316">
          <cell r="A1316" t="str">
            <v>Codigo</v>
          </cell>
          <cell r="B1316" t="str">
            <v xml:space="preserve">Descripcion </v>
          </cell>
          <cell r="C1316" t="str">
            <v>Vol. o Peso</v>
          </cell>
          <cell r="D1316" t="str">
            <v>Unidad</v>
          </cell>
          <cell r="E1316" t="str">
            <v>Distancia</v>
          </cell>
          <cell r="G1316" t="str">
            <v>Tarifa</v>
          </cell>
          <cell r="I1316" t="str">
            <v>Vr. Unitario</v>
          </cell>
        </row>
        <row r="1318">
          <cell r="A1318" t="str">
            <v>EH-44</v>
          </cell>
          <cell r="B1318" t="str">
            <v>TRANSPORTE DE MATERIALES O EQUIPO</v>
          </cell>
          <cell r="D1318" t="str">
            <v>Viaje</v>
          </cell>
          <cell r="G1318">
            <v>0</v>
          </cell>
          <cell r="I1318">
            <v>0</v>
          </cell>
        </row>
        <row r="1320">
          <cell r="A1320" t="str">
            <v>SUBTOTAL</v>
          </cell>
          <cell r="I1320">
            <v>0</v>
          </cell>
        </row>
        <row r="1322">
          <cell r="A1322" t="str">
            <v>4. Mano de Obra</v>
          </cell>
        </row>
        <row r="1323">
          <cell r="A1323" t="str">
            <v>Codigo</v>
          </cell>
          <cell r="B1323" t="str">
            <v>Trabajador</v>
          </cell>
          <cell r="C1323" t="str">
            <v>Jornal</v>
          </cell>
          <cell r="D1323" t="str">
            <v>Prestac.</v>
          </cell>
          <cell r="E1323" t="str">
            <v>Jornal Total</v>
          </cell>
          <cell r="F1323" t="str">
            <v>Rendimiento</v>
          </cell>
          <cell r="I1323" t="str">
            <v>Vr. Unitario</v>
          </cell>
        </row>
        <row r="1325">
          <cell r="A1325" t="str">
            <v>MO-06</v>
          </cell>
          <cell r="B1325" t="str">
            <v>CUADRILLA PLOMERIA (1 Ayudante+1 Oficial)</v>
          </cell>
          <cell r="C1325" t="str">
            <v>hc</v>
          </cell>
          <cell r="D1325">
            <v>0.57999999999999996</v>
          </cell>
          <cell r="E1325">
            <v>0</v>
          </cell>
          <cell r="I1325">
            <v>0</v>
          </cell>
          <cell r="L1325">
            <v>0</v>
          </cell>
        </row>
        <row r="1328">
          <cell r="A1328" t="str">
            <v>SUBTOTAL</v>
          </cell>
          <cell r="I1328">
            <v>0</v>
          </cell>
        </row>
        <row r="1329">
          <cell r="A1329" t="str">
            <v>TOTAL COSTO DIRECTO</v>
          </cell>
          <cell r="I1329">
            <v>0</v>
          </cell>
        </row>
        <row r="1330">
          <cell r="A1330" t="str">
            <v>AIU CONTRACTUAL</v>
          </cell>
          <cell r="C1330">
            <v>0</v>
          </cell>
          <cell r="H1330" t="str">
            <v>TOTAL COSTO INDIRECTO</v>
          </cell>
          <cell r="I1330">
            <v>0</v>
          </cell>
        </row>
        <row r="1331">
          <cell r="A1331" t="str">
            <v xml:space="preserve">VALOR TOTAL ACTIVIDAD </v>
          </cell>
          <cell r="I1331">
            <v>0</v>
          </cell>
        </row>
        <row r="1332">
          <cell r="A1332" t="str">
            <v xml:space="preserve">VALOR RECURSOS NECESARIOS PARA LA EJECUCIÓN DE LA ACTIVIDAD </v>
          </cell>
          <cell r="I1332">
            <v>0</v>
          </cell>
        </row>
        <row r="1333">
          <cell r="A1333" t="str">
            <v>Para constancia de lo anterior, se firma la presente acta bajo la responsabilidad expresa de los que intervienen en ella, de  conformidad  con las funciones  desempeñadas por cada uno de los mismos,  de acuerdo con el manual de interventoría, en _________</v>
          </cell>
        </row>
        <row r="1336">
          <cell r="B1336" t="str">
            <v>Firma:</v>
          </cell>
        </row>
        <row r="1337">
          <cell r="B1337" t="str">
            <v xml:space="preserve">Nombre: </v>
          </cell>
        </row>
        <row r="1338">
          <cell r="B1338" t="str">
            <v>REPRESENTATE LEGAL Ó DIRECTOR DE CONSULTORIA</v>
          </cell>
        </row>
        <row r="1340">
          <cell r="A1340" t="str">
            <v>C. OBSERVACIONES INTERVENTORIA (Campo de obligatorio diligenciamiento)</v>
          </cell>
        </row>
        <row r="1346">
          <cell r="B1346" t="str">
            <v>Firma:</v>
          </cell>
        </row>
        <row r="1347">
          <cell r="B1347" t="str">
            <v xml:space="preserve">Nombre: </v>
          </cell>
          <cell r="J1347" t="str">
            <v>Original  - DPS</v>
          </cell>
        </row>
        <row r="1348">
          <cell r="B1348" t="str">
            <v>REPRESENTANTE LEGAL Ó DIRECTOR DE INTERVENTORÍA</v>
          </cell>
          <cell r="J1348" t="str">
            <v>Copias: Contratista, Interventor</v>
          </cell>
        </row>
        <row r="1349">
          <cell r="A1349" t="str">
            <v>Item</v>
          </cell>
          <cell r="B1349" t="str">
            <v>Descripción</v>
          </cell>
          <cell r="G1349" t="str">
            <v>Unidad</v>
          </cell>
          <cell r="I1349" t="str">
            <v>Cantidad</v>
          </cell>
        </row>
        <row r="1350">
          <cell r="A1350" t="str">
            <v>10.04.11</v>
          </cell>
          <cell r="B1350" t="str">
            <v>PUNTO HIDRAULICO DE 1/2" (incluye todas las tuberías verticales y los accesorios necesarios despues de la valvula de control)</v>
          </cell>
          <cell r="G1350" t="str">
            <v>UN</v>
          </cell>
          <cell r="I1350">
            <v>28</v>
          </cell>
          <cell r="K1350">
            <v>0</v>
          </cell>
        </row>
        <row r="1352">
          <cell r="A1352" t="str">
            <v>1.  Equipo</v>
          </cell>
        </row>
        <row r="1353">
          <cell r="A1353" t="str">
            <v>Codigo</v>
          </cell>
          <cell r="B1353" t="str">
            <v>Descripción</v>
          </cell>
          <cell r="C1353" t="str">
            <v>Marca</v>
          </cell>
          <cell r="D1353" t="str">
            <v>Unidad</v>
          </cell>
          <cell r="E1353" t="str">
            <v>Tarifa</v>
          </cell>
          <cell r="G1353" t="str">
            <v>Rendimiento</v>
          </cell>
          <cell r="I1353" t="str">
            <v>Vr. Unitario</v>
          </cell>
        </row>
        <row r="1354">
          <cell r="L1354">
            <v>0</v>
          </cell>
        </row>
        <row r="1355">
          <cell r="A1355" t="str">
            <v>EH-33</v>
          </cell>
          <cell r="B1355" t="str">
            <v xml:space="preserve">HERRAMIENTA MENOR 5 %  DE LA MANO OBRA </v>
          </cell>
          <cell r="D1355" t="str">
            <v xml:space="preserve">Global </v>
          </cell>
          <cell r="E1355">
            <v>0</v>
          </cell>
          <cell r="I1355">
            <v>0</v>
          </cell>
          <cell r="L1355">
            <v>0</v>
          </cell>
        </row>
        <row r="1356">
          <cell r="A1356" t="str">
            <v>SUBTOTAL</v>
          </cell>
          <cell r="I1356">
            <v>0</v>
          </cell>
        </row>
        <row r="1358">
          <cell r="A1358" t="str">
            <v>2.  Materiales</v>
          </cell>
        </row>
        <row r="1359">
          <cell r="A1359" t="str">
            <v>Codigo</v>
          </cell>
          <cell r="B1359" t="str">
            <v>Descripción</v>
          </cell>
          <cell r="D1359" t="str">
            <v>Unidad</v>
          </cell>
          <cell r="E1359" t="str">
            <v>Rendimiento</v>
          </cell>
          <cell r="F1359" t="str">
            <v>Precio Unitario</v>
          </cell>
          <cell r="I1359" t="str">
            <v>Vr Unitario</v>
          </cell>
        </row>
        <row r="1360">
          <cell r="L1360">
            <v>0</v>
          </cell>
        </row>
        <row r="1361">
          <cell r="A1361" t="str">
            <v>S55</v>
          </cell>
          <cell r="B1361" t="str">
            <v xml:space="preserve">TUBO PRESION RDE 9 PVC 500 psi  -  1/2" </v>
          </cell>
          <cell r="D1361" t="str">
            <v>ml</v>
          </cell>
          <cell r="F1361">
            <v>0</v>
          </cell>
          <cell r="I1361">
            <v>0</v>
          </cell>
          <cell r="L1361">
            <v>0</v>
          </cell>
        </row>
        <row r="1362">
          <cell r="A1362" t="str">
            <v>S89</v>
          </cell>
          <cell r="B1362" t="str">
            <v>ACCESORIOS PVC-P  1/2" ( Codo , unión y tapón )</v>
          </cell>
          <cell r="D1362" t="str">
            <v>und</v>
          </cell>
          <cell r="F1362">
            <v>0</v>
          </cell>
          <cell r="I1362">
            <v>0</v>
          </cell>
          <cell r="L1362">
            <v>0</v>
          </cell>
        </row>
        <row r="1363">
          <cell r="A1363" t="str">
            <v>S36</v>
          </cell>
          <cell r="B1363" t="str">
            <v>SOLDADURA PVC LIQUIDA 1/4</v>
          </cell>
          <cell r="D1363" t="str">
            <v>und</v>
          </cell>
          <cell r="F1363">
            <v>0</v>
          </cell>
          <cell r="I1363">
            <v>0</v>
          </cell>
          <cell r="L1363">
            <v>0</v>
          </cell>
        </row>
        <row r="1364">
          <cell r="A1364" t="str">
            <v>S22</v>
          </cell>
          <cell r="B1364" t="str">
            <v>LIMPIADOR REM PVC 760 grms. (1/4)</v>
          </cell>
          <cell r="D1364" t="str">
            <v>und</v>
          </cell>
          <cell r="F1364">
            <v>0</v>
          </cell>
          <cell r="I1364">
            <v>0</v>
          </cell>
          <cell r="L1364">
            <v>0</v>
          </cell>
        </row>
        <row r="1365">
          <cell r="A1365" t="str">
            <v>S247</v>
          </cell>
          <cell r="B1365" t="str">
            <v>ESTOPA x 500 Gms</v>
          </cell>
          <cell r="D1365" t="str">
            <v>und</v>
          </cell>
          <cell r="F1365">
            <v>0</v>
          </cell>
          <cell r="I1365">
            <v>0</v>
          </cell>
          <cell r="L1365">
            <v>0</v>
          </cell>
        </row>
        <row r="1366">
          <cell r="L1366">
            <v>0</v>
          </cell>
        </row>
        <row r="1367">
          <cell r="L1367">
            <v>0</v>
          </cell>
        </row>
        <row r="1369">
          <cell r="L1369">
            <v>0</v>
          </cell>
        </row>
        <row r="1370">
          <cell r="L1370">
            <v>0</v>
          </cell>
        </row>
        <row r="1374">
          <cell r="A1374" t="str">
            <v>SUBTOTAL</v>
          </cell>
          <cell r="I1374">
            <v>0</v>
          </cell>
        </row>
        <row r="1376">
          <cell r="A1376" t="str">
            <v>3. Transportes</v>
          </cell>
        </row>
        <row r="1377">
          <cell r="A1377" t="str">
            <v>Codigo</v>
          </cell>
          <cell r="B1377" t="str">
            <v xml:space="preserve">Descripcion </v>
          </cell>
          <cell r="C1377" t="str">
            <v>Vol. o Peso</v>
          </cell>
          <cell r="D1377" t="str">
            <v>Unidad</v>
          </cell>
          <cell r="E1377" t="str">
            <v>Distancia</v>
          </cell>
          <cell r="G1377" t="str">
            <v>Tarifa</v>
          </cell>
          <cell r="I1377" t="str">
            <v>Vr. Unitario</v>
          </cell>
        </row>
        <row r="1379">
          <cell r="A1379" t="str">
            <v>EH-44</v>
          </cell>
          <cell r="B1379" t="str">
            <v>TRANSPORTE DE MATERIALES O EQUIPO</v>
          </cell>
          <cell r="D1379" t="str">
            <v>Viaje</v>
          </cell>
          <cell r="G1379">
            <v>0</v>
          </cell>
          <cell r="I1379">
            <v>0</v>
          </cell>
        </row>
        <row r="1381">
          <cell r="A1381" t="str">
            <v>SUBTOTAL</v>
          </cell>
          <cell r="I1381">
            <v>0</v>
          </cell>
        </row>
        <row r="1383">
          <cell r="A1383" t="str">
            <v>4. Mano de Obra</v>
          </cell>
        </row>
        <row r="1384">
          <cell r="A1384" t="str">
            <v>Codigo</v>
          </cell>
          <cell r="B1384" t="str">
            <v>Trabajador</v>
          </cell>
          <cell r="C1384" t="str">
            <v>Jornal</v>
          </cell>
          <cell r="D1384" t="str">
            <v>Prestac.</v>
          </cell>
          <cell r="E1384" t="str">
            <v>Jornal Total</v>
          </cell>
          <cell r="F1384" t="str">
            <v>Rendimiento</v>
          </cell>
          <cell r="I1384" t="str">
            <v>Vr. Unitario</v>
          </cell>
        </row>
        <row r="1386">
          <cell r="A1386" t="str">
            <v>MO-06</v>
          </cell>
          <cell r="B1386" t="str">
            <v>CUADRILLA PLOMERIA (1 Ayudante+1 Oficial)</v>
          </cell>
          <cell r="C1386" t="str">
            <v>hc</v>
          </cell>
          <cell r="D1386">
            <v>0.57999999999999996</v>
          </cell>
          <cell r="E1386">
            <v>0</v>
          </cell>
          <cell r="I1386">
            <v>0</v>
          </cell>
          <cell r="L1386">
            <v>0</v>
          </cell>
        </row>
        <row r="1389">
          <cell r="A1389" t="str">
            <v>SUBTOTAL</v>
          </cell>
          <cell r="I1389">
            <v>0</v>
          </cell>
        </row>
        <row r="1390">
          <cell r="A1390" t="str">
            <v>TOTAL COSTO DIRECTO</v>
          </cell>
          <cell r="I1390">
            <v>0</v>
          </cell>
        </row>
        <row r="1391">
          <cell r="A1391" t="str">
            <v>AIU CONTRACTUAL</v>
          </cell>
          <cell r="C1391">
            <v>0</v>
          </cell>
          <cell r="H1391" t="str">
            <v>TOTAL COSTO INDIRECTO</v>
          </cell>
          <cell r="I1391">
            <v>0</v>
          </cell>
        </row>
        <row r="1392">
          <cell r="A1392" t="str">
            <v xml:space="preserve">VALOR TOTAL ACTIVIDAD </v>
          </cell>
          <cell r="I1392">
            <v>0</v>
          </cell>
        </row>
        <row r="1393">
          <cell r="A1393" t="str">
            <v xml:space="preserve">VALOR RECURSOS NECESARIOS PARA LA EJECUCIÓN DE LA ACTIVIDAD </v>
          </cell>
          <cell r="I1393">
            <v>0</v>
          </cell>
        </row>
        <row r="1394">
          <cell r="A1394" t="str">
            <v>Para constancia de lo anterior, se firma la presente acta bajo la responsabilidad expresa de los que intervienen en ella, de  conformidad  con las funciones  desempeñadas por cada uno de los mismos,  de acuerdo con el manual de interventoría, en _________</v>
          </cell>
        </row>
        <row r="1397">
          <cell r="B1397" t="str">
            <v>Firma:</v>
          </cell>
        </row>
        <row r="1398">
          <cell r="B1398" t="str">
            <v xml:space="preserve">Nombre: </v>
          </cell>
        </row>
        <row r="1399">
          <cell r="B1399" t="str">
            <v>REPRESENTATE LEGAL Ó DIRECTOR DE CONSULTORIA</v>
          </cell>
        </row>
        <row r="1401">
          <cell r="A1401" t="str">
            <v>C. OBSERVACIONES INTERVENTORIA (Campo de obligatorio diligenciamiento)</v>
          </cell>
        </row>
        <row r="1407">
          <cell r="B1407" t="str">
            <v>Firma:</v>
          </cell>
        </row>
        <row r="1408">
          <cell r="B1408" t="str">
            <v xml:space="preserve">Nombre: </v>
          </cell>
          <cell r="J1408" t="str">
            <v>Original  - DPS</v>
          </cell>
        </row>
        <row r="1409">
          <cell r="B1409" t="str">
            <v>REPRESENTANTE LEGAL Ó DIRECTOR DE INTERVENTORÍA</v>
          </cell>
          <cell r="J1409" t="str">
            <v>Copias: Contratista, Interventor</v>
          </cell>
        </row>
        <row r="1410">
          <cell r="A1410" t="str">
            <v>Item</v>
          </cell>
          <cell r="B1410" t="str">
            <v>Descripción</v>
          </cell>
          <cell r="G1410" t="str">
            <v>Unidad</v>
          </cell>
          <cell r="I1410" t="str">
            <v>Cantidad</v>
          </cell>
        </row>
        <row r="1411">
          <cell r="A1411" t="str">
            <v>10.04.12</v>
          </cell>
          <cell r="B1411" t="str">
            <v>SUMINISTRO E INSTALACION DE TANQUE PLASTICO ELEVADO 2000 L TIPO COLEMPAQUES REFERENCIA BAJITO O SIMILAR,Incluye accesorios</v>
          </cell>
          <cell r="G1411" t="str">
            <v>UN</v>
          </cell>
          <cell r="I1411">
            <v>2</v>
          </cell>
          <cell r="K1411">
            <v>0</v>
          </cell>
        </row>
        <row r="1413">
          <cell r="A1413" t="str">
            <v>1.  Equipo</v>
          </cell>
        </row>
        <row r="1414">
          <cell r="A1414" t="str">
            <v>Codigo</v>
          </cell>
          <cell r="B1414" t="str">
            <v>Descripción</v>
          </cell>
          <cell r="C1414" t="str">
            <v>Marca</v>
          </cell>
          <cell r="D1414" t="str">
            <v>Unidad</v>
          </cell>
          <cell r="E1414" t="str">
            <v>Tarifa</v>
          </cell>
          <cell r="G1414" t="str">
            <v>Rendimiento</v>
          </cell>
          <cell r="I1414" t="str">
            <v>Vr. Unitario</v>
          </cell>
        </row>
        <row r="1415">
          <cell r="L1415">
            <v>0</v>
          </cell>
        </row>
        <row r="1416">
          <cell r="A1416" t="str">
            <v>EH-33</v>
          </cell>
          <cell r="B1416" t="str">
            <v xml:space="preserve">HERRAMIENTA MENOR 5 %  DE LA MANO OBRA </v>
          </cell>
          <cell r="D1416" t="str">
            <v xml:space="preserve">Global </v>
          </cell>
          <cell r="E1416">
            <v>0</v>
          </cell>
          <cell r="I1416">
            <v>0</v>
          </cell>
          <cell r="L1416">
            <v>0</v>
          </cell>
        </row>
        <row r="1417">
          <cell r="A1417" t="str">
            <v>SUBTOTAL</v>
          </cell>
          <cell r="I1417">
            <v>0</v>
          </cell>
        </row>
        <row r="1419">
          <cell r="A1419" t="str">
            <v>2.  Materiales</v>
          </cell>
        </row>
        <row r="1420">
          <cell r="A1420" t="str">
            <v>Codigo</v>
          </cell>
          <cell r="B1420" t="str">
            <v>Descripción</v>
          </cell>
          <cell r="D1420" t="str">
            <v>Unidad</v>
          </cell>
          <cell r="E1420" t="str">
            <v>Rendimiento</v>
          </cell>
          <cell r="F1420" t="str">
            <v>Precio Unitario</v>
          </cell>
          <cell r="I1420" t="str">
            <v>Vr Unitario</v>
          </cell>
        </row>
        <row r="1421">
          <cell r="L1421">
            <v>0</v>
          </cell>
        </row>
        <row r="1422">
          <cell r="A1422" t="str">
            <v>S250</v>
          </cell>
          <cell r="B1422" t="str">
            <v>TANQUE 2000 LTS, INCLUYE FLOTADOR</v>
          </cell>
          <cell r="D1422" t="str">
            <v>und</v>
          </cell>
          <cell r="F1422">
            <v>0</v>
          </cell>
          <cell r="I1422">
            <v>0</v>
          </cell>
          <cell r="L1422">
            <v>0</v>
          </cell>
        </row>
        <row r="1423">
          <cell r="L1423">
            <v>0</v>
          </cell>
        </row>
        <row r="1424">
          <cell r="L1424">
            <v>0</v>
          </cell>
        </row>
        <row r="1425">
          <cell r="L1425">
            <v>0</v>
          </cell>
        </row>
        <row r="1426">
          <cell r="L1426">
            <v>0</v>
          </cell>
        </row>
        <row r="1427">
          <cell r="L1427">
            <v>0</v>
          </cell>
        </row>
        <row r="1428">
          <cell r="L1428">
            <v>0</v>
          </cell>
        </row>
        <row r="1430">
          <cell r="L1430">
            <v>0</v>
          </cell>
        </row>
        <row r="1431">
          <cell r="L1431">
            <v>0</v>
          </cell>
        </row>
        <row r="1435">
          <cell r="A1435" t="str">
            <v>SUBTOTAL</v>
          </cell>
          <cell r="I1435">
            <v>0</v>
          </cell>
        </row>
        <row r="1437">
          <cell r="A1437" t="str">
            <v>3. Transportes</v>
          </cell>
        </row>
        <row r="1438">
          <cell r="A1438" t="str">
            <v>Codigo</v>
          </cell>
          <cell r="B1438" t="str">
            <v xml:space="preserve">Descripcion </v>
          </cell>
          <cell r="C1438" t="str">
            <v>Vol. o Peso</v>
          </cell>
          <cell r="D1438" t="str">
            <v>Unidad</v>
          </cell>
          <cell r="E1438" t="str">
            <v>Distancia</v>
          </cell>
          <cell r="G1438" t="str">
            <v>Tarifa</v>
          </cell>
          <cell r="I1438" t="str">
            <v>Vr. Unitario</v>
          </cell>
        </row>
        <row r="1440">
          <cell r="A1440" t="str">
            <v>EH-44</v>
          </cell>
          <cell r="B1440" t="str">
            <v>TRANSPORTE DE MATERIALES O EQUIPO</v>
          </cell>
          <cell r="D1440" t="str">
            <v>Viaje</v>
          </cell>
          <cell r="G1440">
            <v>0</v>
          </cell>
          <cell r="I1440">
            <v>0</v>
          </cell>
        </row>
        <row r="1442">
          <cell r="A1442" t="str">
            <v>SUBTOTAL</v>
          </cell>
          <cell r="I1442">
            <v>0</v>
          </cell>
        </row>
        <row r="1444">
          <cell r="A1444" t="str">
            <v>4. Mano de Obra</v>
          </cell>
        </row>
        <row r="1445">
          <cell r="A1445" t="str">
            <v>Codigo</v>
          </cell>
          <cell r="B1445" t="str">
            <v>Trabajador</v>
          </cell>
          <cell r="C1445" t="str">
            <v>Jornal</v>
          </cell>
          <cell r="D1445" t="str">
            <v>Prestac.</v>
          </cell>
          <cell r="E1445" t="str">
            <v>Jornal Total</v>
          </cell>
          <cell r="F1445" t="str">
            <v>Rendimiento</v>
          </cell>
          <cell r="I1445" t="str">
            <v>Vr. Unitario</v>
          </cell>
        </row>
        <row r="1447">
          <cell r="A1447" t="str">
            <v>MO-06</v>
          </cell>
          <cell r="B1447" t="str">
            <v>CUADRILLA PLOMERIA (1 Ayudante+1 Oficial)</v>
          </cell>
          <cell r="C1447" t="str">
            <v>hc</v>
          </cell>
          <cell r="D1447">
            <v>0.57999999999999996</v>
          </cell>
          <cell r="E1447">
            <v>0</v>
          </cell>
          <cell r="I1447">
            <v>0</v>
          </cell>
          <cell r="L1447">
            <v>0</v>
          </cell>
        </row>
        <row r="1450">
          <cell r="A1450" t="str">
            <v>SUBTOTAL</v>
          </cell>
          <cell r="I1450">
            <v>0</v>
          </cell>
        </row>
        <row r="1451">
          <cell r="A1451" t="str">
            <v>TOTAL COSTO DIRECTO</v>
          </cell>
          <cell r="I1451">
            <v>0</v>
          </cell>
        </row>
        <row r="1452">
          <cell r="A1452" t="str">
            <v>AIU CONTRACTUAL</v>
          </cell>
          <cell r="C1452">
            <v>0</v>
          </cell>
          <cell r="H1452" t="str">
            <v>TOTAL COSTO INDIRECTO</v>
          </cell>
          <cell r="I1452">
            <v>0</v>
          </cell>
        </row>
        <row r="1453">
          <cell r="A1453" t="str">
            <v xml:space="preserve">VALOR TOTAL ACTIVIDAD </v>
          </cell>
          <cell r="I1453">
            <v>0</v>
          </cell>
        </row>
        <row r="1454">
          <cell r="A1454" t="str">
            <v xml:space="preserve">VALOR RECURSOS NECESARIOS PARA LA EJECUCIÓN DE LA ACTIVIDAD </v>
          </cell>
          <cell r="I1454">
            <v>0</v>
          </cell>
        </row>
        <row r="1455">
          <cell r="A1455" t="str">
            <v>Para constancia de lo anterior, se firma la presente acta bajo la responsabilidad expresa de los que intervienen en ella, de  conformidad  con las funciones  desempeñadas por cada uno de los mismos,  de acuerdo con el manual de interventoría, en _________</v>
          </cell>
        </row>
        <row r="1458">
          <cell r="B1458" t="str">
            <v>Firma:</v>
          </cell>
        </row>
        <row r="1459">
          <cell r="B1459" t="str">
            <v xml:space="preserve">Nombre: </v>
          </cell>
        </row>
        <row r="1460">
          <cell r="B1460" t="str">
            <v>REPRESENTATE LEGAL Ó DIRECTOR DE CONSULTORIA</v>
          </cell>
        </row>
        <row r="1462">
          <cell r="A1462" t="str">
            <v>C. OBSERVACIONES INTERVENTORIA (Campo de obligatorio diligenciamiento)</v>
          </cell>
        </row>
        <row r="1468">
          <cell r="B1468" t="str">
            <v>Firma:</v>
          </cell>
        </row>
        <row r="1469">
          <cell r="B1469" t="str">
            <v xml:space="preserve">Nombre: </v>
          </cell>
          <cell r="J1469" t="str">
            <v>Original  - DPS</v>
          </cell>
        </row>
        <row r="1470">
          <cell r="B1470" t="str">
            <v>REPRESENTANTE LEGAL Ó DIRECTOR DE INTERVENTORÍA</v>
          </cell>
          <cell r="J1470" t="str">
            <v>Copias: Contratista, Interventor</v>
          </cell>
        </row>
      </sheetData>
      <sheetData sheetId="12" refreshError="1">
        <row r="9">
          <cell r="A9" t="str">
            <v>Item</v>
          </cell>
          <cell r="B9" t="str">
            <v>Descripción</v>
          </cell>
          <cell r="G9" t="str">
            <v>Unidad</v>
          </cell>
          <cell r="I9" t="str">
            <v>Cantidad</v>
          </cell>
        </row>
        <row r="10">
          <cell r="A10" t="str">
            <v>11.01.01</v>
          </cell>
          <cell r="B10" t="str">
            <v>Enchape cerámica de 30,3x30,3 cm. Incluye win esquinero en aluminio,pegante y emboquilla</v>
          </cell>
          <cell r="G10" t="str">
            <v>m2</v>
          </cell>
          <cell r="I10">
            <v>197</v>
          </cell>
          <cell r="K10">
            <v>0</v>
          </cell>
        </row>
        <row r="12">
          <cell r="A12" t="str">
            <v>1.  Equipo</v>
          </cell>
        </row>
        <row r="13">
          <cell r="A13" t="str">
            <v>Codigo</v>
          </cell>
          <cell r="B13" t="str">
            <v>Descripción</v>
          </cell>
          <cell r="C13" t="str">
            <v>Marca</v>
          </cell>
          <cell r="D13" t="str">
            <v>Unidad</v>
          </cell>
          <cell r="E13" t="str">
            <v>Tarifa</v>
          </cell>
          <cell r="G13" t="str">
            <v>Rendimiento</v>
          </cell>
          <cell r="I13" t="str">
            <v>Vr. Unitario</v>
          </cell>
        </row>
        <row r="14">
          <cell r="A14" t="str">
            <v>EH-01</v>
          </cell>
          <cell r="B14" t="str">
            <v>ANDAMIO METALICO TUBULAR (Sección de 2 marcos de 1.50*1.50 m.con 2 crucetas de 2.30 m.)</v>
          </cell>
          <cell r="D14" t="str">
            <v>sm</v>
          </cell>
          <cell r="E14">
            <v>0</v>
          </cell>
          <cell r="I14">
            <v>0</v>
          </cell>
        </row>
        <row r="15">
          <cell r="A15" t="str">
            <v>EH-33</v>
          </cell>
          <cell r="B15" t="str">
            <v xml:space="preserve">HERRAMIENTA MENOR 5 %  DE LA MANO OBRA </v>
          </cell>
          <cell r="D15" t="str">
            <v xml:space="preserve">Global </v>
          </cell>
          <cell r="E15">
            <v>0</v>
          </cell>
          <cell r="I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3">
          <cell r="A23" t="str">
            <v>Y03</v>
          </cell>
          <cell r="B23" t="str">
            <v>CERAMICA PISO ANTIQUE 30.3 x 30.3 cm.Tipo Alfa o Similar. Color Blanco o Beige</v>
          </cell>
          <cell r="D23" t="str">
            <v>m2</v>
          </cell>
          <cell r="F23">
            <v>0</v>
          </cell>
          <cell r="I23">
            <v>0</v>
          </cell>
        </row>
        <row r="24">
          <cell r="A24" t="str">
            <v>O11</v>
          </cell>
          <cell r="B24" t="str">
            <v>PEGACOR BLANCO</v>
          </cell>
          <cell r="D24" t="str">
            <v>kg</v>
          </cell>
          <cell r="F24">
            <v>0</v>
          </cell>
          <cell r="I24">
            <v>0</v>
          </cell>
        </row>
        <row r="25">
          <cell r="A25" t="str">
            <v>Y04</v>
          </cell>
          <cell r="B25" t="str">
            <v>BOQUILLA ALFACOLOR 1-3</v>
          </cell>
          <cell r="D25" t="str">
            <v>kg</v>
          </cell>
          <cell r="F25">
            <v>0</v>
          </cell>
          <cell r="I25">
            <v>0</v>
          </cell>
        </row>
        <row r="26">
          <cell r="A26" t="str">
            <v>O27</v>
          </cell>
          <cell r="B26" t="str">
            <v>ESTOPA</v>
          </cell>
          <cell r="D26" t="str">
            <v>kg</v>
          </cell>
          <cell r="F26">
            <v>0</v>
          </cell>
          <cell r="I26">
            <v>0</v>
          </cell>
        </row>
        <row r="27">
          <cell r="A27" t="str">
            <v>O51</v>
          </cell>
          <cell r="B27" t="str">
            <v>WIN METALICO X 2.40m</v>
          </cell>
          <cell r="D27" t="str">
            <v>und</v>
          </cell>
          <cell r="F27">
            <v>0</v>
          </cell>
          <cell r="I27">
            <v>0</v>
          </cell>
        </row>
        <row r="35">
          <cell r="A35" t="str">
            <v>SUBTOTAL</v>
          </cell>
          <cell r="I35">
            <v>0</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G40">
            <v>0</v>
          </cell>
          <cell r="I40">
            <v>0</v>
          </cell>
        </row>
        <row r="42">
          <cell r="A42" t="str">
            <v>SUBTOTAL</v>
          </cell>
          <cell r="I42">
            <v>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MO-01</v>
          </cell>
          <cell r="B47" t="str">
            <v>CUADRILLA AB  ALBAÑIL (1 OFICIAL + 1 AYUDANTE)</v>
          </cell>
          <cell r="C47" t="str">
            <v>hc</v>
          </cell>
          <cell r="D47">
            <v>0.57999999999999996</v>
          </cell>
          <cell r="E47">
            <v>0</v>
          </cell>
          <cell r="I47">
            <v>0</v>
          </cell>
        </row>
        <row r="50">
          <cell r="A50" t="str">
            <v>SUBTOTAL</v>
          </cell>
          <cell r="I50">
            <v>0</v>
          </cell>
        </row>
        <row r="51">
          <cell r="A51" t="str">
            <v>TOTAL COSTO DIRECTO</v>
          </cell>
          <cell r="I51">
            <v>0</v>
          </cell>
        </row>
        <row r="52">
          <cell r="A52" t="str">
            <v>AIU CONTRACTUAL</v>
          </cell>
          <cell r="C52">
            <v>0</v>
          </cell>
          <cell r="H52" t="str">
            <v>TOTAL COSTO INDIRECTO</v>
          </cell>
          <cell r="I52">
            <v>0</v>
          </cell>
        </row>
        <row r="53">
          <cell r="A53" t="str">
            <v xml:space="preserve">VALOR TOTAL ACTIVIDAD </v>
          </cell>
          <cell r="I53">
            <v>0</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8">
          <cell r="B68" t="str">
            <v>Firma:</v>
          </cell>
        </row>
        <row r="69">
          <cell r="B69" t="str">
            <v xml:space="preserve">Nombre: </v>
          </cell>
          <cell r="J69" t="str">
            <v>Original  - DPS</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11.01.02</v>
          </cell>
          <cell r="B72" t="str">
            <v>Enchape cerámica de 30,3x30,3 cm. Incluye win esquinero en aluminio,pegante y emboquilla</v>
          </cell>
          <cell r="G72" t="str">
            <v>M</v>
          </cell>
          <cell r="I72">
            <v>39.400000000000006</v>
          </cell>
          <cell r="K72">
            <v>0</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EH-01</v>
          </cell>
          <cell r="B76" t="str">
            <v>ANDAMIO METALICO TUBULAR (Sección de 2 marcos de 1.50*1.50 m.con 2 crucetas de 2.30 m.)</v>
          </cell>
          <cell r="D76" t="str">
            <v>sm</v>
          </cell>
          <cell r="E76">
            <v>0</v>
          </cell>
          <cell r="I76">
            <v>0</v>
          </cell>
        </row>
        <row r="77">
          <cell r="A77" t="str">
            <v>EH-33</v>
          </cell>
          <cell r="B77" t="str">
            <v xml:space="preserve">HERRAMIENTA MENOR 5 %  DE LA MANO OBRA </v>
          </cell>
          <cell r="D77" t="str">
            <v xml:space="preserve">Global </v>
          </cell>
          <cell r="E77">
            <v>0</v>
          </cell>
          <cell r="I77">
            <v>0</v>
          </cell>
        </row>
        <row r="78">
          <cell r="A78" t="str">
            <v>SUBTOTAL</v>
          </cell>
          <cell r="I78">
            <v>0</v>
          </cell>
        </row>
        <row r="80">
          <cell r="A80" t="str">
            <v>2.  Materiales</v>
          </cell>
        </row>
        <row r="81">
          <cell r="A81" t="str">
            <v>Codigo</v>
          </cell>
          <cell r="B81" t="str">
            <v>Descripción</v>
          </cell>
          <cell r="D81" t="str">
            <v>Unidad</v>
          </cell>
          <cell r="E81" t="str">
            <v>Rendimiento</v>
          </cell>
          <cell r="F81" t="str">
            <v>Precio Unitario</v>
          </cell>
          <cell r="I81" t="str">
            <v>Vr Unitario</v>
          </cell>
        </row>
        <row r="85">
          <cell r="A85" t="str">
            <v>Y03</v>
          </cell>
          <cell r="B85" t="str">
            <v>CERAMICA PISO ANTIQUE 30.3 x 30.3 cm.Tipo Alfa o Similar. Color Blanco o Beige</v>
          </cell>
          <cell r="D85" t="str">
            <v>m2</v>
          </cell>
          <cell r="F85">
            <v>0</v>
          </cell>
          <cell r="I85">
            <v>0</v>
          </cell>
        </row>
        <row r="86">
          <cell r="A86" t="str">
            <v>O11</v>
          </cell>
          <cell r="B86" t="str">
            <v>PEGACOR BLANCO</v>
          </cell>
          <cell r="D86" t="str">
            <v>kg</v>
          </cell>
          <cell r="F86">
            <v>0</v>
          </cell>
          <cell r="I86">
            <v>0</v>
          </cell>
        </row>
        <row r="87">
          <cell r="A87" t="str">
            <v>Y04</v>
          </cell>
          <cell r="B87" t="str">
            <v>BOQUILLA ALFACOLOR 1-3</v>
          </cell>
          <cell r="D87" t="str">
            <v>kg</v>
          </cell>
          <cell r="F87">
            <v>0</v>
          </cell>
          <cell r="I87">
            <v>0</v>
          </cell>
        </row>
        <row r="88">
          <cell r="A88" t="str">
            <v>O27</v>
          </cell>
          <cell r="B88" t="str">
            <v>ESTOPA</v>
          </cell>
          <cell r="D88" t="str">
            <v>kg</v>
          </cell>
          <cell r="F88">
            <v>0</v>
          </cell>
          <cell r="I88">
            <v>0</v>
          </cell>
        </row>
        <row r="89">
          <cell r="A89" t="str">
            <v>O51</v>
          </cell>
          <cell r="B89" t="str">
            <v>WIN METALICO X 2.40m</v>
          </cell>
          <cell r="D89" t="str">
            <v>und</v>
          </cell>
          <cell r="F89">
            <v>0</v>
          </cell>
          <cell r="I89">
            <v>0</v>
          </cell>
        </row>
        <row r="101">
          <cell r="A101" t="str">
            <v>SUBTOTAL</v>
          </cell>
          <cell r="I101">
            <v>0</v>
          </cell>
        </row>
        <row r="103">
          <cell r="A103" t="str">
            <v>3. Transportes</v>
          </cell>
        </row>
        <row r="104">
          <cell r="A104" t="str">
            <v>Codigo</v>
          </cell>
          <cell r="B104" t="str">
            <v xml:space="preserve">Descripcion </v>
          </cell>
          <cell r="C104" t="str">
            <v>Vol. o Peso</v>
          </cell>
          <cell r="D104" t="str">
            <v>Unidad</v>
          </cell>
          <cell r="E104" t="str">
            <v>Distancia</v>
          </cell>
          <cell r="G104" t="str">
            <v>Tarifa</v>
          </cell>
          <cell r="I104" t="str">
            <v>Vr. Unitario</v>
          </cell>
        </row>
        <row r="106">
          <cell r="A106" t="str">
            <v>EH-44</v>
          </cell>
          <cell r="B106" t="str">
            <v>TRANSPORTE DE MATERIALES O EQUIPO</v>
          </cell>
          <cell r="D106" t="str">
            <v>Viaje</v>
          </cell>
          <cell r="G106">
            <v>0</v>
          </cell>
          <cell r="I106">
            <v>0</v>
          </cell>
        </row>
        <row r="108">
          <cell r="A108" t="str">
            <v>SUBTOTAL</v>
          </cell>
          <cell r="I108">
            <v>0</v>
          </cell>
        </row>
        <row r="110">
          <cell r="A110" t="str">
            <v>4. Mano de Obra</v>
          </cell>
        </row>
        <row r="111">
          <cell r="A111" t="str">
            <v>Codigo</v>
          </cell>
          <cell r="B111" t="str">
            <v>Trabajador</v>
          </cell>
          <cell r="C111" t="str">
            <v>Jornal</v>
          </cell>
          <cell r="D111" t="str">
            <v>Prestac.</v>
          </cell>
          <cell r="E111" t="str">
            <v>Jornal Total</v>
          </cell>
          <cell r="F111" t="str">
            <v>Rendimiento</v>
          </cell>
          <cell r="I111" t="str">
            <v>Vr. Unitario</v>
          </cell>
        </row>
        <row r="113">
          <cell r="A113" t="str">
            <v>MO-01</v>
          </cell>
          <cell r="B113" t="str">
            <v>CUADRILLA AB  ALBAÑIL (1 OFICIAL + 1 AYUDANTE)</v>
          </cell>
          <cell r="C113" t="str">
            <v>hc</v>
          </cell>
          <cell r="D113">
            <v>0.57999999999999996</v>
          </cell>
          <cell r="E113">
            <v>0</v>
          </cell>
          <cell r="I113">
            <v>0</v>
          </cell>
        </row>
        <row r="116">
          <cell r="A116" t="str">
            <v>SUBTOTAL</v>
          </cell>
          <cell r="I116">
            <v>0</v>
          </cell>
        </row>
        <row r="117">
          <cell r="A117" t="str">
            <v>TOTAL COSTO DIRECTO</v>
          </cell>
          <cell r="I117">
            <v>0</v>
          </cell>
        </row>
        <row r="118">
          <cell r="A118" t="str">
            <v>AIU CONTRACTUAL</v>
          </cell>
          <cell r="C118">
            <v>0</v>
          </cell>
          <cell r="H118" t="str">
            <v>TOTAL COSTO INDIRECTO</v>
          </cell>
          <cell r="I118">
            <v>0</v>
          </cell>
        </row>
        <row r="119">
          <cell r="A119" t="str">
            <v xml:space="preserve">VALOR TOTAL ACTIVIDAD </v>
          </cell>
          <cell r="I119">
            <v>0</v>
          </cell>
        </row>
        <row r="120">
          <cell r="A120" t="str">
            <v xml:space="preserve">VALOR RECURSOS NECESARIOS PARA LA EJECUCIÓN DE LA ACTIVIDAD </v>
          </cell>
          <cell r="I120">
            <v>0</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B124" t="str">
            <v>Firma:</v>
          </cell>
        </row>
        <row r="125">
          <cell r="B125" t="str">
            <v xml:space="preserve">Nombre: </v>
          </cell>
        </row>
        <row r="126">
          <cell r="B126" t="str">
            <v>REPRESENTATE LEGAL Ó DIRECTOR DE CONSULTORIA</v>
          </cell>
        </row>
        <row r="127">
          <cell r="A127" t="str">
            <v>C. OBSERVACIONES INTERVENTORIA (Campo de obligatorio diligenciamiento)</v>
          </cell>
        </row>
        <row r="133">
          <cell r="B133" t="str">
            <v>Firma:</v>
          </cell>
        </row>
        <row r="134">
          <cell r="B134" t="str">
            <v xml:space="preserve">Nombre: </v>
          </cell>
          <cell r="J134" t="str">
            <v>Original  - DPS</v>
          </cell>
        </row>
        <row r="135">
          <cell r="B135" t="str">
            <v>REPRESENTANTE LEGAL Ó DIRECTOR DE INTERVENTORÍA</v>
          </cell>
          <cell r="J135" t="str">
            <v>Copias: Contratista, Interventor</v>
          </cell>
        </row>
        <row r="136">
          <cell r="A136" t="str">
            <v>Item</v>
          </cell>
          <cell r="B136" t="str">
            <v>Descripción</v>
          </cell>
          <cell r="G136" t="str">
            <v>Unidad</v>
          </cell>
          <cell r="I136" t="str">
            <v>Cantidad</v>
          </cell>
        </row>
        <row r="137">
          <cell r="A137" t="str">
            <v>11.01.03</v>
          </cell>
          <cell r="B137" t="str">
            <v>Rejillas de piso metálica en aluminio con sosco 3"x2", tipo anticucarachas. Incluye instalación y emboquille</v>
          </cell>
          <cell r="G137" t="str">
            <v>un</v>
          </cell>
          <cell r="I137">
            <v>11</v>
          </cell>
          <cell r="K137">
            <v>0</v>
          </cell>
        </row>
        <row r="139">
          <cell r="A139" t="str">
            <v>1.  Equipo</v>
          </cell>
        </row>
        <row r="140">
          <cell r="A140" t="str">
            <v>Codigo</v>
          </cell>
          <cell r="B140" t="str">
            <v>Descripción</v>
          </cell>
          <cell r="C140" t="str">
            <v>Marca</v>
          </cell>
          <cell r="D140" t="str">
            <v>Unidad</v>
          </cell>
          <cell r="E140" t="str">
            <v>Tarifa</v>
          </cell>
          <cell r="G140" t="str">
            <v>Rendimiento</v>
          </cell>
          <cell r="I140" t="str">
            <v>Vr. Unitario</v>
          </cell>
        </row>
        <row r="141">
          <cell r="A141" t="str">
            <v>EH-01</v>
          </cell>
          <cell r="B141" t="str">
            <v>ANDAMIO METALICO TUBULAR (Sección de 2 marcos de 1.50*1.50 m.con 2 crucetas de 2.30 m.)</v>
          </cell>
          <cell r="D141" t="str">
            <v>sm</v>
          </cell>
          <cell r="E141">
            <v>0</v>
          </cell>
          <cell r="I141">
            <v>0</v>
          </cell>
        </row>
        <row r="142">
          <cell r="A142" t="str">
            <v>EH-33</v>
          </cell>
          <cell r="B142" t="str">
            <v xml:space="preserve">HERRAMIENTA MENOR 5 %  DE LA MANO OBRA </v>
          </cell>
          <cell r="D142" t="str">
            <v xml:space="preserve">Global </v>
          </cell>
          <cell r="E142">
            <v>0</v>
          </cell>
          <cell r="I142">
            <v>0</v>
          </cell>
        </row>
        <row r="143">
          <cell r="A143" t="str">
            <v>SUBTOTAL</v>
          </cell>
          <cell r="I143">
            <v>0</v>
          </cell>
        </row>
        <row r="145">
          <cell r="A145" t="str">
            <v>2.  Materiales</v>
          </cell>
        </row>
        <row r="146">
          <cell r="A146" t="str">
            <v>Codigo</v>
          </cell>
          <cell r="B146" t="str">
            <v>Descripción</v>
          </cell>
          <cell r="D146" t="str">
            <v>Unidad</v>
          </cell>
          <cell r="E146" t="str">
            <v>Rendimiento</v>
          </cell>
          <cell r="F146" t="str">
            <v>Precio Unitario</v>
          </cell>
          <cell r="I146" t="str">
            <v>Vr Unitario</v>
          </cell>
        </row>
        <row r="150">
          <cell r="A150" t="str">
            <v>S109</v>
          </cell>
          <cell r="B150" t="str">
            <v>REJILLA  Aluminio  3" x 2"  con Sosco Anticucarachas - Ref. TA-3"x2" Tipo Colrejillas o Similar</v>
          </cell>
          <cell r="D150" t="str">
            <v>und</v>
          </cell>
          <cell r="F150">
            <v>0</v>
          </cell>
          <cell r="I150">
            <v>0</v>
          </cell>
        </row>
        <row r="151">
          <cell r="A151" t="str">
            <v>O01</v>
          </cell>
          <cell r="B151" t="str">
            <v>CEMENTO BLANCO</v>
          </cell>
          <cell r="D151" t="str">
            <v>kg</v>
          </cell>
          <cell r="F151">
            <v>0</v>
          </cell>
          <cell r="I151">
            <v>0</v>
          </cell>
        </row>
        <row r="152">
          <cell r="A152" t="str">
            <v>O27</v>
          </cell>
          <cell r="B152" t="str">
            <v>ESTOPA</v>
          </cell>
          <cell r="D152" t="str">
            <v>kg</v>
          </cell>
          <cell r="F152">
            <v>0</v>
          </cell>
          <cell r="I152">
            <v>0</v>
          </cell>
        </row>
        <row r="165">
          <cell r="A165" t="str">
            <v>SUBTOTAL</v>
          </cell>
          <cell r="I165">
            <v>0</v>
          </cell>
        </row>
        <row r="167">
          <cell r="A167" t="str">
            <v>3. Transportes</v>
          </cell>
        </row>
        <row r="168">
          <cell r="A168" t="str">
            <v>Codigo</v>
          </cell>
          <cell r="B168" t="str">
            <v xml:space="preserve">Descripcion </v>
          </cell>
          <cell r="C168" t="str">
            <v>Vol. o Peso</v>
          </cell>
          <cell r="D168" t="str">
            <v>Unidad</v>
          </cell>
          <cell r="E168" t="str">
            <v>Distancia</v>
          </cell>
          <cell r="G168" t="str">
            <v>Tarifa</v>
          </cell>
          <cell r="I168" t="str">
            <v>Vr. Unitario</v>
          </cell>
        </row>
        <row r="170">
          <cell r="A170" t="str">
            <v>EH-44</v>
          </cell>
          <cell r="B170" t="str">
            <v>TRANSPORTE DE MATERIALES O EQUIPO</v>
          </cell>
          <cell r="D170" t="str">
            <v>Viaje</v>
          </cell>
          <cell r="G170">
            <v>0</v>
          </cell>
          <cell r="I170">
            <v>0</v>
          </cell>
        </row>
        <row r="172">
          <cell r="A172" t="str">
            <v>SUBTOTAL</v>
          </cell>
          <cell r="I172">
            <v>0</v>
          </cell>
        </row>
        <row r="174">
          <cell r="A174" t="str">
            <v>4. Mano de Obra</v>
          </cell>
        </row>
        <row r="175">
          <cell r="A175" t="str">
            <v>Codigo</v>
          </cell>
          <cell r="B175" t="str">
            <v>Trabajador</v>
          </cell>
          <cell r="C175" t="str">
            <v>Jornal</v>
          </cell>
          <cell r="D175" t="str">
            <v>Prestac.</v>
          </cell>
          <cell r="E175" t="str">
            <v>Jornal Total</v>
          </cell>
          <cell r="F175" t="str">
            <v>Rendimiento</v>
          </cell>
          <cell r="I175" t="str">
            <v>Vr. Unitario</v>
          </cell>
        </row>
        <row r="177">
          <cell r="A177" t="str">
            <v>MO-01</v>
          </cell>
          <cell r="B177" t="str">
            <v>CUADRILLA AB  ALBAÑIL (1 OFICIAL + 1 AYUDANTE)</v>
          </cell>
          <cell r="C177" t="str">
            <v>hc</v>
          </cell>
          <cell r="D177">
            <v>0.57999999999999996</v>
          </cell>
          <cell r="E177">
            <v>0</v>
          </cell>
          <cell r="I177">
            <v>0</v>
          </cell>
        </row>
        <row r="180">
          <cell r="A180" t="str">
            <v>SUBTOTAL</v>
          </cell>
          <cell r="I180">
            <v>0</v>
          </cell>
        </row>
        <row r="181">
          <cell r="A181" t="str">
            <v>TOTAL COSTO DIRECTO</v>
          </cell>
          <cell r="I181">
            <v>0</v>
          </cell>
        </row>
        <row r="182">
          <cell r="A182" t="str">
            <v>AIU CONTRACTUAL</v>
          </cell>
          <cell r="C182">
            <v>0</v>
          </cell>
          <cell r="H182" t="str">
            <v>TOTAL COSTO INDIRECTO</v>
          </cell>
          <cell r="I182">
            <v>0</v>
          </cell>
        </row>
        <row r="183">
          <cell r="A183" t="str">
            <v xml:space="preserve">VALOR TOTAL ACTIVIDAD </v>
          </cell>
          <cell r="I183">
            <v>0</v>
          </cell>
        </row>
        <row r="184">
          <cell r="A184" t="str">
            <v xml:space="preserve">VALOR RECURSOS NECESARIOS PARA LA EJECUCIÓN DE LA ACTIVIDAD </v>
          </cell>
          <cell r="I184">
            <v>0</v>
          </cell>
        </row>
        <row r="185">
          <cell r="A185" t="str">
            <v>Para constancia de lo anterior, se firma la presente acta bajo la responsabilidad expresa de los que intervienen en ella, de  conformidad  con las funciones  desempeñadas por cada uno de los mismos,  de acuerdo con el manual de interventoría, en _________</v>
          </cell>
        </row>
        <row r="188">
          <cell r="B188" t="str">
            <v>Firma:</v>
          </cell>
        </row>
        <row r="189">
          <cell r="B189" t="str">
            <v xml:space="preserve">Nombre: </v>
          </cell>
        </row>
        <row r="190">
          <cell r="B190" t="str">
            <v>REPRESENTATE LEGAL Ó DIRECTOR DE CONSULTORIA</v>
          </cell>
        </row>
        <row r="191">
          <cell r="A191" t="str">
            <v>C. OBSERVACIONES INTERVENTORIA (Campo de obligatorio diligenciamiento)</v>
          </cell>
        </row>
        <row r="197">
          <cell r="B197" t="str">
            <v>Firma:</v>
          </cell>
        </row>
        <row r="198">
          <cell r="B198" t="str">
            <v xml:space="preserve">Nombre: </v>
          </cell>
          <cell r="J198" t="str">
            <v>Original  - DPS</v>
          </cell>
        </row>
        <row r="199">
          <cell r="B199" t="str">
            <v>REPRESENTANTE LEGAL Ó DIRECTOR DE INTERVENTORÍA</v>
          </cell>
          <cell r="J199" t="str">
            <v>Copias: Contratista, Interventor</v>
          </cell>
        </row>
        <row r="200">
          <cell r="A200" t="str">
            <v>Item</v>
          </cell>
          <cell r="B200" t="str">
            <v>Descripción</v>
          </cell>
          <cell r="G200" t="str">
            <v>Unidad</v>
          </cell>
          <cell r="I200" t="str">
            <v>Cantidad</v>
          </cell>
        </row>
        <row r="201">
          <cell r="A201" t="str">
            <v>11.02.01</v>
          </cell>
          <cell r="B201" t="str">
            <v>Mesón en concreto de 2500  Psi, con refuerzo en acero,machones en mamposteria a la vista, incluye granito pulido e.=1,5 cm medias cañas, faldon y dilataciones en bronce PC09 según diseño.</v>
          </cell>
          <cell r="G201" t="str">
            <v>m</v>
          </cell>
          <cell r="I201">
            <v>7.4</v>
          </cell>
          <cell r="K201">
            <v>0</v>
          </cell>
        </row>
        <row r="203">
          <cell r="A203" t="str">
            <v>1.  Equipo</v>
          </cell>
        </row>
        <row r="204">
          <cell r="A204" t="str">
            <v>Codigo</v>
          </cell>
          <cell r="B204" t="str">
            <v>Descripción</v>
          </cell>
          <cell r="C204" t="str">
            <v>Marca</v>
          </cell>
          <cell r="D204" t="str">
            <v>Unidad</v>
          </cell>
          <cell r="E204" t="str">
            <v>Tarifa</v>
          </cell>
          <cell r="G204" t="str">
            <v>Rendimiento</v>
          </cell>
          <cell r="I204" t="str">
            <v>Vr. Unitario</v>
          </cell>
        </row>
        <row r="205">
          <cell r="A205" t="str">
            <v>EH-50</v>
          </cell>
          <cell r="B205" t="str">
            <v xml:space="preserve">PULIDORA ELECTRICA CON DISCO </v>
          </cell>
          <cell r="D205" t="str">
            <v>dd</v>
          </cell>
          <cell r="E205">
            <v>0</v>
          </cell>
          <cell r="I205">
            <v>0</v>
          </cell>
        </row>
        <row r="206">
          <cell r="A206" t="str">
            <v>EH-33</v>
          </cell>
          <cell r="B206" t="str">
            <v xml:space="preserve">HERRAMIENTA MENOR 5 %  DE LA MANO OBRA </v>
          </cell>
          <cell r="D206" t="str">
            <v xml:space="preserve">Global </v>
          </cell>
          <cell r="E206">
            <v>0</v>
          </cell>
          <cell r="I206">
            <v>0</v>
          </cell>
        </row>
        <row r="207">
          <cell r="A207" t="str">
            <v>SUBTOTAL</v>
          </cell>
          <cell r="I207">
            <v>0</v>
          </cell>
        </row>
        <row r="209">
          <cell r="A209" t="str">
            <v>2.  Materiales</v>
          </cell>
        </row>
        <row r="210">
          <cell r="A210" t="str">
            <v>Codigo</v>
          </cell>
          <cell r="B210" t="str">
            <v>Descripción</v>
          </cell>
          <cell r="D210" t="str">
            <v>Unidad</v>
          </cell>
          <cell r="E210" t="str">
            <v>Rendimiento</v>
          </cell>
          <cell r="F210" t="str">
            <v>Precio Unitario</v>
          </cell>
          <cell r="I210" t="str">
            <v>Vr Unitario</v>
          </cell>
        </row>
        <row r="212">
          <cell r="A212" t="str">
            <v>H03</v>
          </cell>
          <cell r="B212" t="str">
            <v>CONCRETO 2.500 Psi premezcado o fabricado en obra</v>
          </cell>
          <cell r="D212" t="str">
            <v>m3</v>
          </cell>
          <cell r="F212">
            <v>0</v>
          </cell>
          <cell r="I212">
            <v>0</v>
          </cell>
        </row>
        <row r="213">
          <cell r="A213" t="str">
            <v>A01</v>
          </cell>
          <cell r="B213" t="str">
            <v>ACERO 60.000 PSI, Incluye figurada</v>
          </cell>
          <cell r="D213" t="str">
            <v>kg</v>
          </cell>
          <cell r="F213">
            <v>0</v>
          </cell>
          <cell r="I213">
            <v>0</v>
          </cell>
        </row>
        <row r="214">
          <cell r="A214" t="str">
            <v>P08</v>
          </cell>
          <cell r="B214" t="str">
            <v xml:space="preserve">FORMALETA TABLEMAC 4MM SUPER T O EQUIVALENTE </v>
          </cell>
          <cell r="D214" t="str">
            <v>m2</v>
          </cell>
          <cell r="F214">
            <v>0</v>
          </cell>
          <cell r="I214">
            <v>0</v>
          </cell>
        </row>
        <row r="215">
          <cell r="A215" t="str">
            <v>T06</v>
          </cell>
          <cell r="B215" t="str">
            <v>LADRILLO FACHADA Prensado Macizo (24.5 x 12 x 5.5 cm) Arcilla Tipo Santafé o similar.</v>
          </cell>
          <cell r="D215" t="str">
            <v>und</v>
          </cell>
          <cell r="F215">
            <v>0</v>
          </cell>
          <cell r="I215">
            <v>0</v>
          </cell>
        </row>
        <row r="216">
          <cell r="A216" t="str">
            <v>H17</v>
          </cell>
          <cell r="B216" t="str">
            <v>MORTERO 1:3 ( arena rio, cemento y agua)</v>
          </cell>
          <cell r="D216" t="str">
            <v>m3</v>
          </cell>
          <cell r="F216">
            <v>0</v>
          </cell>
          <cell r="I216">
            <v>0</v>
          </cell>
        </row>
        <row r="217">
          <cell r="A217" t="str">
            <v>AA15</v>
          </cell>
          <cell r="B217" t="str">
            <v>GRANITO BLANCO HUILA  Nº 1,2 y 3 (25 kg)</v>
          </cell>
          <cell r="D217" t="str">
            <v>bt</v>
          </cell>
          <cell r="F217">
            <v>0</v>
          </cell>
          <cell r="I217">
            <v>0</v>
          </cell>
        </row>
        <row r="218">
          <cell r="A218" t="str">
            <v>O01</v>
          </cell>
          <cell r="B218" t="str">
            <v>CEMENTO BLANCO</v>
          </cell>
          <cell r="D218" t="str">
            <v>kg</v>
          </cell>
          <cell r="F218">
            <v>0</v>
          </cell>
          <cell r="I218">
            <v>0</v>
          </cell>
        </row>
        <row r="219">
          <cell r="A219" t="str">
            <v>O22</v>
          </cell>
          <cell r="B219" t="str">
            <v>DILATACION EN BRONCE PC09</v>
          </cell>
          <cell r="D219" t="str">
            <v>ml</v>
          </cell>
          <cell r="F219">
            <v>0</v>
          </cell>
          <cell r="I219">
            <v>0</v>
          </cell>
        </row>
        <row r="220">
          <cell r="A220" t="str">
            <v>O27</v>
          </cell>
          <cell r="B220" t="str">
            <v>ESTOPA</v>
          </cell>
          <cell r="D220" t="str">
            <v>kg</v>
          </cell>
          <cell r="F220">
            <v>0</v>
          </cell>
          <cell r="I220">
            <v>0</v>
          </cell>
        </row>
        <row r="230">
          <cell r="A230" t="str">
            <v>SUBTOTAL</v>
          </cell>
          <cell r="I230">
            <v>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G235">
            <v>0</v>
          </cell>
          <cell r="I235">
            <v>0</v>
          </cell>
        </row>
        <row r="237">
          <cell r="A237" t="str">
            <v>SUBTOTAL</v>
          </cell>
          <cell r="I237">
            <v>0</v>
          </cell>
        </row>
        <row r="239">
          <cell r="A239" t="str">
            <v>4. Mano de Obra</v>
          </cell>
        </row>
        <row r="240">
          <cell r="A240" t="str">
            <v>Codigo</v>
          </cell>
          <cell r="B240" t="str">
            <v>Trabajador</v>
          </cell>
          <cell r="C240" t="str">
            <v>Jornal</v>
          </cell>
          <cell r="D240" t="str">
            <v>Prestac.</v>
          </cell>
          <cell r="E240" t="str">
            <v>Jornal Total</v>
          </cell>
          <cell r="F240" t="str">
            <v>Rendimiento</v>
          </cell>
          <cell r="I240" t="str">
            <v>Vr. Unitario</v>
          </cell>
        </row>
        <row r="242">
          <cell r="A242" t="str">
            <v>MO-01</v>
          </cell>
          <cell r="B242" t="str">
            <v>CUADRILLA AB  ALBAÑIL (1 OFICIAL + 1 AYUDANTE)</v>
          </cell>
          <cell r="C242" t="str">
            <v>hc</v>
          </cell>
          <cell r="D242">
            <v>0.57999999999999996</v>
          </cell>
          <cell r="E242">
            <v>0</v>
          </cell>
          <cell r="I242">
            <v>0</v>
          </cell>
        </row>
        <row r="245">
          <cell r="A245" t="str">
            <v>SUBTOTAL</v>
          </cell>
          <cell r="I245">
            <v>0</v>
          </cell>
        </row>
        <row r="246">
          <cell r="A246" t="str">
            <v>TOTAL COSTO DIRECTO</v>
          </cell>
          <cell r="I246">
            <v>0</v>
          </cell>
        </row>
        <row r="247">
          <cell r="A247" t="str">
            <v>AIU CONTRACTUAL</v>
          </cell>
          <cell r="C247">
            <v>0</v>
          </cell>
          <cell r="H247" t="str">
            <v>TOTAL COSTO INDIRECTO</v>
          </cell>
          <cell r="I247">
            <v>0</v>
          </cell>
        </row>
        <row r="248">
          <cell r="A248" t="str">
            <v xml:space="preserve">VALOR TOTAL ACTIVIDAD </v>
          </cell>
          <cell r="I248">
            <v>0</v>
          </cell>
        </row>
        <row r="249">
          <cell r="A249" t="str">
            <v xml:space="preserve">VALOR RECURSOS NECESARIOS PARA LA EJECUCIÓN DE LA ACTIVIDAD </v>
          </cell>
          <cell r="I249">
            <v>0</v>
          </cell>
        </row>
        <row r="250">
          <cell r="A250" t="str">
            <v>Para constancia de lo anterior, se firma la presente acta bajo la responsabilidad expresa de los que intervienen en ella, de  conformidad  con las funciones  desempeñadas por cada uno de los mismos,  de acuerdo con el manual de interventoría, en _________</v>
          </cell>
        </row>
        <row r="253">
          <cell r="B253" t="str">
            <v>Firma:</v>
          </cell>
        </row>
        <row r="254">
          <cell r="B254" t="str">
            <v xml:space="preserve">Nombre: </v>
          </cell>
        </row>
        <row r="255">
          <cell r="B255" t="str">
            <v>REPRESENTATE LEGAL Ó DIRECTOR DE CONSULTORIA</v>
          </cell>
        </row>
        <row r="256">
          <cell r="A256" t="str">
            <v>C. OBSERVACIONES INTERVENTORIA (Campo de obligatorio diligenciamiento)</v>
          </cell>
        </row>
        <row r="262">
          <cell r="B262" t="str">
            <v>Firma:</v>
          </cell>
        </row>
        <row r="263">
          <cell r="B263" t="str">
            <v xml:space="preserve">Nombre: </v>
          </cell>
          <cell r="J263" t="str">
            <v>Original  - DPS</v>
          </cell>
        </row>
        <row r="264">
          <cell r="B264" t="str">
            <v>REPRESENTANTE LEGAL Ó DIRECTOR DE INTERVENTORÍA</v>
          </cell>
          <cell r="J264" t="str">
            <v>Copias: Contratista, Interventor</v>
          </cell>
        </row>
        <row r="265">
          <cell r="A265" t="str">
            <v>Item</v>
          </cell>
          <cell r="B265" t="str">
            <v>Descripción</v>
          </cell>
          <cell r="G265" t="str">
            <v>Unidad</v>
          </cell>
          <cell r="I265" t="str">
            <v>Cantidad</v>
          </cell>
        </row>
        <row r="266">
          <cell r="A266" t="str">
            <v>11.02.02</v>
          </cell>
          <cell r="B266" t="str">
            <v>Poceta de aseo 50x50x60cm (a x l x h), incluye bloque, placa de fondo de 5 cm,pañete y enchape en todas las caras con win en aluminio.</v>
          </cell>
          <cell r="G266" t="str">
            <v>un</v>
          </cell>
          <cell r="I266">
            <v>1</v>
          </cell>
          <cell r="K266">
            <v>0</v>
          </cell>
        </row>
        <row r="268">
          <cell r="A268" t="str">
            <v>1.  Equipo</v>
          </cell>
        </row>
        <row r="269">
          <cell r="A269" t="str">
            <v>Codigo</v>
          </cell>
          <cell r="B269" t="str">
            <v>Descripción</v>
          </cell>
          <cell r="C269" t="str">
            <v>Marca</v>
          </cell>
          <cell r="D269" t="str">
            <v>Unidad</v>
          </cell>
          <cell r="E269" t="str">
            <v>Tarifa</v>
          </cell>
          <cell r="G269" t="str">
            <v>Rendimiento</v>
          </cell>
          <cell r="I269" t="str">
            <v>Vr. Unitario</v>
          </cell>
        </row>
        <row r="271">
          <cell r="A271" t="str">
            <v>EH-33</v>
          </cell>
          <cell r="B271" t="str">
            <v xml:space="preserve">HERRAMIENTA MENOR 5 %  DE LA MANO OBRA </v>
          </cell>
          <cell r="D271" t="str">
            <v xml:space="preserve">Global </v>
          </cell>
          <cell r="E271">
            <v>0</v>
          </cell>
          <cell r="I271">
            <v>0</v>
          </cell>
        </row>
        <row r="272">
          <cell r="A272" t="str">
            <v>SUBTOTAL</v>
          </cell>
          <cell r="I272">
            <v>0</v>
          </cell>
        </row>
        <row r="274">
          <cell r="A274" t="str">
            <v>2.  Materiales</v>
          </cell>
        </row>
        <row r="275">
          <cell r="A275" t="str">
            <v>Codigo</v>
          </cell>
          <cell r="B275" t="str">
            <v>Descripción</v>
          </cell>
          <cell r="D275" t="str">
            <v>Unidad</v>
          </cell>
          <cell r="E275" t="str">
            <v>Rendimiento</v>
          </cell>
          <cell r="F275" t="str">
            <v>Precio Unitario</v>
          </cell>
          <cell r="I275" t="str">
            <v>Vr Unitario</v>
          </cell>
        </row>
        <row r="279">
          <cell r="A279" t="str">
            <v>T03</v>
          </cell>
          <cell r="B279" t="str">
            <v>BLOQUE DIVISORIO Nº 5 ( 33 x 23 x 11.5 cm) Arcilla Tipo Santafé o similar.</v>
          </cell>
          <cell r="D279" t="str">
            <v>und</v>
          </cell>
          <cell r="F279">
            <v>0</v>
          </cell>
          <cell r="I279">
            <v>0</v>
          </cell>
        </row>
        <row r="280">
          <cell r="A280" t="str">
            <v>H07</v>
          </cell>
          <cell r="B280" t="str">
            <v>MORTERO 1:4 ( arena semilavada de peña, cemento y agua )</v>
          </cell>
          <cell r="D280" t="str">
            <v>m3</v>
          </cell>
          <cell r="F280">
            <v>0</v>
          </cell>
          <cell r="I280">
            <v>0</v>
          </cell>
        </row>
        <row r="281">
          <cell r="A281" t="str">
            <v>O16</v>
          </cell>
          <cell r="B281" t="str">
            <v>SIKA-1 Impermeabilizante integral morteros o Similar.</v>
          </cell>
          <cell r="D281" t="str">
            <v>kg</v>
          </cell>
          <cell r="F281">
            <v>0</v>
          </cell>
          <cell r="I281">
            <v>0</v>
          </cell>
        </row>
        <row r="282">
          <cell r="A282" t="str">
            <v>Y03</v>
          </cell>
          <cell r="B282" t="str">
            <v>CERAMICA PISO ANTIQUE 30.3 x 30.3 cm.Tipo Alfa o Similar. Color Blanco o Beige</v>
          </cell>
          <cell r="D282" t="str">
            <v>m2</v>
          </cell>
          <cell r="F282">
            <v>0</v>
          </cell>
          <cell r="I282">
            <v>0</v>
          </cell>
        </row>
        <row r="283">
          <cell r="A283" t="str">
            <v>O11</v>
          </cell>
          <cell r="B283" t="str">
            <v>PEGACOR BLANCO</v>
          </cell>
          <cell r="D283" t="str">
            <v>kg</v>
          </cell>
          <cell r="F283">
            <v>0</v>
          </cell>
          <cell r="I283">
            <v>0</v>
          </cell>
        </row>
        <row r="284">
          <cell r="A284" t="str">
            <v>Y04</v>
          </cell>
          <cell r="B284" t="str">
            <v>BOQUILLA ALFACOLOR 1-3</v>
          </cell>
          <cell r="D284" t="str">
            <v>kg</v>
          </cell>
          <cell r="F284">
            <v>0</v>
          </cell>
          <cell r="I284">
            <v>0</v>
          </cell>
        </row>
        <row r="285">
          <cell r="A285" t="str">
            <v>O27</v>
          </cell>
          <cell r="B285" t="str">
            <v>ESTOPA</v>
          </cell>
          <cell r="D285" t="str">
            <v>kg</v>
          </cell>
          <cell r="F285">
            <v>0</v>
          </cell>
          <cell r="I285">
            <v>0</v>
          </cell>
        </row>
        <row r="286">
          <cell r="A286" t="str">
            <v>O51</v>
          </cell>
          <cell r="B286" t="str">
            <v>WIN METALICO X 2.40m</v>
          </cell>
          <cell r="D286" t="str">
            <v>und</v>
          </cell>
          <cell r="F286">
            <v>0</v>
          </cell>
          <cell r="I286">
            <v>0</v>
          </cell>
        </row>
        <row r="295">
          <cell r="A295" t="str">
            <v>SUBTOTAL</v>
          </cell>
          <cell r="I295">
            <v>0</v>
          </cell>
        </row>
        <row r="297">
          <cell r="A297" t="str">
            <v>3. Transportes</v>
          </cell>
        </row>
        <row r="298">
          <cell r="A298" t="str">
            <v>Codigo</v>
          </cell>
          <cell r="B298" t="str">
            <v xml:space="preserve">Descripcion </v>
          </cell>
          <cell r="C298" t="str">
            <v>Vol. o Peso</v>
          </cell>
          <cell r="D298" t="str">
            <v>Unidad</v>
          </cell>
          <cell r="E298" t="str">
            <v>Distancia</v>
          </cell>
          <cell r="G298" t="str">
            <v>Tarifa</v>
          </cell>
          <cell r="I298" t="str">
            <v>Vr. Unitario</v>
          </cell>
        </row>
        <row r="300">
          <cell r="A300" t="str">
            <v>EH-44</v>
          </cell>
          <cell r="B300" t="str">
            <v>TRANSPORTE DE MATERIALES O EQUIPO</v>
          </cell>
          <cell r="D300" t="str">
            <v>Viaje</v>
          </cell>
          <cell r="G300">
            <v>0</v>
          </cell>
          <cell r="I300">
            <v>0</v>
          </cell>
        </row>
        <row r="302">
          <cell r="A302" t="str">
            <v>SUBTOTAL</v>
          </cell>
          <cell r="I302">
            <v>0</v>
          </cell>
        </row>
        <row r="304">
          <cell r="A304" t="str">
            <v>4. Mano de Obra</v>
          </cell>
        </row>
        <row r="305">
          <cell r="A305" t="str">
            <v>Codigo</v>
          </cell>
          <cell r="B305" t="str">
            <v>Trabajador</v>
          </cell>
          <cell r="C305" t="str">
            <v>Jornal</v>
          </cell>
          <cell r="D305" t="str">
            <v>Prestac.</v>
          </cell>
          <cell r="E305" t="str">
            <v>Jornal Total</v>
          </cell>
          <cell r="F305" t="str">
            <v>Rendimiento</v>
          </cell>
          <cell r="I305" t="str">
            <v>Vr. Unitario</v>
          </cell>
        </row>
        <row r="307">
          <cell r="A307" t="str">
            <v>MO-01</v>
          </cell>
          <cell r="B307" t="str">
            <v>CUADRILLA AB  ALBAÑIL (1 OFICIAL + 1 AYUDANTE)</v>
          </cell>
          <cell r="C307" t="str">
            <v>hc</v>
          </cell>
          <cell r="D307">
            <v>0.57999999999999996</v>
          </cell>
          <cell r="E307">
            <v>0</v>
          </cell>
          <cell r="I307">
            <v>0</v>
          </cell>
        </row>
        <row r="310">
          <cell r="A310" t="str">
            <v>SUBTOTAL</v>
          </cell>
          <cell r="I310">
            <v>0</v>
          </cell>
        </row>
        <row r="311">
          <cell r="A311" t="str">
            <v>TOTAL COSTO DIRECTO</v>
          </cell>
          <cell r="I311">
            <v>0</v>
          </cell>
        </row>
        <row r="312">
          <cell r="A312" t="str">
            <v>AIU CONTRACTUAL</v>
          </cell>
          <cell r="C312">
            <v>0</v>
          </cell>
          <cell r="H312" t="str">
            <v>TOTAL COSTO INDIRECTO</v>
          </cell>
          <cell r="I312">
            <v>0</v>
          </cell>
        </row>
        <row r="313">
          <cell r="A313" t="str">
            <v xml:space="preserve">VALOR TOTAL ACTIVIDAD </v>
          </cell>
          <cell r="I313">
            <v>0</v>
          </cell>
        </row>
        <row r="314">
          <cell r="A314" t="str">
            <v xml:space="preserve">VALOR RECURSOS NECESARIOS PARA LA EJECUCIÓN DE LA ACTIVIDAD </v>
          </cell>
          <cell r="I314">
            <v>0</v>
          </cell>
        </row>
        <row r="315">
          <cell r="A315" t="str">
            <v>Para constancia de lo anterior, se firma la presente acta bajo la responsabilidad expresa de los que intervienen en ella, de  conformidad  con las funciones  desempeñadas por cada uno de los mismos,  de acuerdo con el manual de interventoría, en _________</v>
          </cell>
        </row>
        <row r="318">
          <cell r="B318" t="str">
            <v>Firma:</v>
          </cell>
        </row>
        <row r="319">
          <cell r="B319" t="str">
            <v xml:space="preserve">Nombre: </v>
          </cell>
        </row>
        <row r="320">
          <cell r="B320" t="str">
            <v>REPRESENTATE LEGAL Ó DIRECTOR DE CONSULTORIA</v>
          </cell>
        </row>
        <row r="321">
          <cell r="A321" t="str">
            <v>C. OBSERVACIONES INTERVENTORIA (Campo de obligatorio diligenciamiento)</v>
          </cell>
        </row>
        <row r="326">
          <cell r="B326" t="str">
            <v>Firma:</v>
          </cell>
        </row>
        <row r="327">
          <cell r="B327" t="str">
            <v xml:space="preserve">Nombre: </v>
          </cell>
        </row>
        <row r="328">
          <cell r="B328" t="str">
            <v>REPRESENTANTE LEGAL Ó DIRECTOR DE INTERVENTORÍA</v>
          </cell>
          <cell r="J328" t="str">
            <v>Original  - DPS</v>
          </cell>
        </row>
        <row r="329">
          <cell r="J329" t="str">
            <v>Copias: Contratista, Interventor</v>
          </cell>
        </row>
        <row r="330">
          <cell r="A330" t="str">
            <v>Item</v>
          </cell>
          <cell r="B330" t="str">
            <v>Descripción</v>
          </cell>
          <cell r="G330" t="str">
            <v>Unidad</v>
          </cell>
          <cell r="I330" t="str">
            <v>Cantidad</v>
          </cell>
        </row>
        <row r="331">
          <cell r="A331" t="str">
            <v>11.02.03</v>
          </cell>
          <cell r="B331" t="str">
            <v>Espejos cristal e.=4 mm sin biselar, borde pulido, montados sobre lámina de aglomerado de madera tipo Tablex PZ de PIZANO o equivalente de igual calidad o superior, anclada a la pared con chazos expansivos. Incluye  silicona estructural, cinta doble faz d</v>
          </cell>
          <cell r="G331" t="str">
            <v>un</v>
          </cell>
          <cell r="I331">
            <v>1</v>
          </cell>
          <cell r="K331">
            <v>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0</v>
          </cell>
          <cell r="I336">
            <v>0</v>
          </cell>
        </row>
        <row r="337">
          <cell r="A337" t="str">
            <v>SUBTOTAL</v>
          </cell>
          <cell r="I337">
            <v>0</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4">
          <cell r="A344" t="str">
            <v>D02</v>
          </cell>
          <cell r="B344" t="str">
            <v>ESPEJO 4 mm peldar, Biselado y Pulido en cuatro lados. (Incluye elementos de fijación al muro).</v>
          </cell>
          <cell r="D344" t="str">
            <v>m2</v>
          </cell>
          <cell r="F344">
            <v>0</v>
          </cell>
          <cell r="I344">
            <v>0</v>
          </cell>
        </row>
        <row r="359">
          <cell r="A359" t="str">
            <v>SUBTOTAL</v>
          </cell>
          <cell r="I359">
            <v>0</v>
          </cell>
        </row>
        <row r="361">
          <cell r="A361" t="str">
            <v>3. Transportes</v>
          </cell>
        </row>
        <row r="362">
          <cell r="A362" t="str">
            <v>Codigo</v>
          </cell>
          <cell r="B362" t="str">
            <v xml:space="preserve">Descripcion </v>
          </cell>
          <cell r="C362" t="str">
            <v>Vol. o Peso</v>
          </cell>
          <cell r="D362" t="str">
            <v>Unidad</v>
          </cell>
          <cell r="E362" t="str">
            <v>Distancia</v>
          </cell>
          <cell r="G362" t="str">
            <v>Tarifa</v>
          </cell>
          <cell r="I362" t="str">
            <v>Vr. Unitario</v>
          </cell>
        </row>
        <row r="364">
          <cell r="A364" t="str">
            <v>EH-44</v>
          </cell>
          <cell r="B364" t="str">
            <v>TRANSPORTE DE MATERIALES O EQUIPO</v>
          </cell>
          <cell r="D364" t="str">
            <v>Viaje</v>
          </cell>
          <cell r="G364">
            <v>0</v>
          </cell>
          <cell r="I364">
            <v>0</v>
          </cell>
        </row>
        <row r="366">
          <cell r="A366" t="str">
            <v>SUBTOTAL</v>
          </cell>
          <cell r="I366">
            <v>0</v>
          </cell>
        </row>
        <row r="368">
          <cell r="A368" t="str">
            <v>4. Mano de Obra</v>
          </cell>
        </row>
        <row r="369">
          <cell r="A369" t="str">
            <v>Codigo</v>
          </cell>
          <cell r="B369" t="str">
            <v>Trabajador</v>
          </cell>
          <cell r="C369" t="str">
            <v>Jornal</v>
          </cell>
          <cell r="D369" t="str">
            <v>Prestac.</v>
          </cell>
          <cell r="E369" t="str">
            <v>Jornal Total</v>
          </cell>
          <cell r="F369" t="str">
            <v>Rendimiento</v>
          </cell>
          <cell r="I369" t="str">
            <v>Vr. Unitario</v>
          </cell>
        </row>
        <row r="371">
          <cell r="A371" t="str">
            <v>MO-01</v>
          </cell>
          <cell r="B371" t="str">
            <v>CUADRILLA AB  ALBAÑIL (1 OFICIAL + 1 AYUDANTE)</v>
          </cell>
          <cell r="C371" t="str">
            <v>hc</v>
          </cell>
          <cell r="D371">
            <v>0.57999999999999996</v>
          </cell>
          <cell r="E371">
            <v>0</v>
          </cell>
          <cell r="I371">
            <v>0</v>
          </cell>
        </row>
        <row r="374">
          <cell r="A374" t="str">
            <v>SUBTOTAL</v>
          </cell>
          <cell r="I374">
            <v>0</v>
          </cell>
        </row>
        <row r="375">
          <cell r="A375" t="str">
            <v>TOTAL COSTO DIRECTO</v>
          </cell>
          <cell r="I375">
            <v>0</v>
          </cell>
        </row>
        <row r="376">
          <cell r="A376" t="str">
            <v>AIU CONTRACTUAL</v>
          </cell>
          <cell r="C376">
            <v>0</v>
          </cell>
          <cell r="H376" t="str">
            <v>TOTAL COSTO INDIRECTO</v>
          </cell>
          <cell r="I376">
            <v>0</v>
          </cell>
        </row>
        <row r="377">
          <cell r="A377" t="str">
            <v xml:space="preserve">VALOR TOTAL ACTIVIDAD </v>
          </cell>
          <cell r="I377">
            <v>0</v>
          </cell>
        </row>
        <row r="378">
          <cell r="A378" t="str">
            <v xml:space="preserve">VALOR RECURSOS NECESARIOS PARA LA EJECUCIÓN DE LA ACTIVIDAD </v>
          </cell>
          <cell r="I378">
            <v>0</v>
          </cell>
        </row>
        <row r="379">
          <cell r="A379" t="str">
            <v>Para constancia de lo anterior, se firma la presente acta bajo la responsabilidad expresa de los que intervienen en ella, de  conformidad  con las funciones  desempeñadas por cada uno de los mismos,  de acuerdo con el manual de interventoría, en _________</v>
          </cell>
        </row>
        <row r="382">
          <cell r="B382" t="str">
            <v>Firma:</v>
          </cell>
        </row>
        <row r="383">
          <cell r="B383" t="str">
            <v xml:space="preserve">Nombre: </v>
          </cell>
        </row>
        <row r="384">
          <cell r="B384" t="str">
            <v>REPRESENTATE LEGAL Ó DIRECTOR DE CONSULTORIA</v>
          </cell>
        </row>
        <row r="386">
          <cell r="A386" t="str">
            <v>C. OBSERVACIONES INTERVENTORIA (Campo de obligatorio diligenciamiento)</v>
          </cell>
        </row>
        <row r="391">
          <cell r="B391" t="str">
            <v>Firma:</v>
          </cell>
        </row>
        <row r="392">
          <cell r="B392" t="str">
            <v xml:space="preserve">Nombre: </v>
          </cell>
          <cell r="J392" t="str">
            <v>Original  - DPS</v>
          </cell>
        </row>
        <row r="393">
          <cell r="B393" t="str">
            <v>REPRESENTANTE LEGAL Ó DIRECTOR DE INTERVENTORÍA</v>
          </cell>
          <cell r="J393" t="str">
            <v>Copias: Contratista, Interventor</v>
          </cell>
        </row>
      </sheetData>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sheetData sheetId="1"/>
      <sheetData sheetId="2">
        <row r="11">
          <cell r="J11" t="str">
            <v>M³</v>
          </cell>
        </row>
      </sheetData>
      <sheetData sheetId="3">
        <row r="13">
          <cell r="A13" t="str">
            <v>B. DATOS ESPECIFICOS</v>
          </cell>
        </row>
      </sheetData>
      <sheetData sheetId="4"/>
      <sheetData sheetId="5"/>
      <sheetData sheetId="6">
        <row r="1">
          <cell r="A1">
            <v>0</v>
          </cell>
        </row>
      </sheetData>
      <sheetData sheetId="7"/>
      <sheetData sheetId="8"/>
      <sheetData sheetId="9"/>
      <sheetData sheetId="10"/>
      <sheetData sheetId="11">
        <row r="4">
          <cell r="A4" t="str">
            <v>A</v>
          </cell>
        </row>
      </sheetData>
      <sheetData sheetId="12">
        <row r="1">
          <cell r="A1" t="str">
            <v xml:space="preserve">Codigo </v>
          </cell>
          <cell r="B1" t="str">
            <v>ACTIVIDADES</v>
          </cell>
          <cell r="C1" t="str">
            <v>Tipo</v>
          </cell>
          <cell r="D1" t="str">
            <v>Unidad</v>
          </cell>
          <cell r="E1" t="str">
            <v>ZONA _x000D_NORTE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2">
          <cell r="B2" t="str">
            <v>0100 INTERSUBSECTORIAL  DEFENSA Y SEGURIDAD</v>
          </cell>
        </row>
        <row r="3">
          <cell r="B3" t="str">
            <v>0101 Defensa y Seguridad Interna</v>
          </cell>
        </row>
        <row r="4">
          <cell r="B4" t="str">
            <v>0102 Defensa y Seguridad Externa</v>
          </cell>
        </row>
        <row r="5">
          <cell r="B5" t="str">
            <v>0103 Defensa Civil</v>
          </cell>
        </row>
        <row r="6">
          <cell r="B6" t="str">
            <v>0200 INTERSUBSECTORIAL INDUSTRIA Y COMERCIO</v>
          </cell>
        </row>
        <row r="7">
          <cell r="B7" t="str">
            <v>0201 Microempresa e Industria artesanal</v>
          </cell>
        </row>
        <row r="8">
          <cell r="B8" t="str">
            <v>0202 Pequeña y mediana industria</v>
          </cell>
        </row>
        <row r="9">
          <cell r="B9" t="str">
            <v>0203 Gran Industria</v>
          </cell>
        </row>
        <row r="10">
          <cell r="B10" t="str">
            <v>0204 Comercio Interno</v>
          </cell>
        </row>
        <row r="11">
          <cell r="B11" t="str">
            <v>0205 Comercio Externo</v>
          </cell>
        </row>
        <row r="12">
          <cell r="B12" t="str">
            <v>0206 Turismo</v>
          </cell>
        </row>
        <row r="13">
          <cell r="B13" t="str">
            <v>0207 Mineria</v>
          </cell>
        </row>
        <row r="14">
          <cell r="B14" t="str">
            <v>0300 INTERSUBSECTORIAL SALUD</v>
          </cell>
        </row>
        <row r="15">
          <cell r="B15" t="str">
            <v>0301 Prevención en Salud</v>
          </cell>
        </row>
        <row r="16">
          <cell r="B16" t="str">
            <v>0302 Servicios Generales de Salud</v>
          </cell>
        </row>
        <row r="17">
          <cell r="B17" t="str">
            <v>0303 Servicios Especializados de Salud</v>
          </cell>
        </row>
        <row r="18">
          <cell r="B18" t="str">
            <v>0304 Servicios Integrales de Salud</v>
          </cell>
        </row>
        <row r="19">
          <cell r="B19" t="str">
            <v>0400 INTERSUBSECTORIAL COMUNICACIONES</v>
          </cell>
        </row>
        <row r="20">
          <cell r="B20" t="str">
            <v>0401 Correo</v>
          </cell>
        </row>
        <row r="21">
          <cell r="B21" t="str">
            <v>0402 Telefonia</v>
          </cell>
        </row>
        <row r="22">
          <cell r="B22" t="str">
            <v>0403 Telegrama y Telex</v>
          </cell>
        </row>
        <row r="23">
          <cell r="B23" t="str">
            <v>0404 Radio</v>
          </cell>
        </row>
        <row r="24">
          <cell r="B24" t="str">
            <v>0405 Television</v>
          </cell>
        </row>
        <row r="25">
          <cell r="B25" t="str">
            <v>0406 Servicios de Valor Agregado en Comunicaciones</v>
          </cell>
        </row>
        <row r="26">
          <cell r="B26" t="str">
            <v>0500 INTERSUBSECTORIAL ENERGIA</v>
          </cell>
        </row>
        <row r="27">
          <cell r="B27" t="str">
            <v>0501 Generación Eléctrica</v>
          </cell>
        </row>
        <row r="28">
          <cell r="B28" t="str">
            <v>0502 Transmisión Eléctrica</v>
          </cell>
        </row>
        <row r="29">
          <cell r="B29" t="str">
            <v>0503 Subtransmisión Eléctrica</v>
          </cell>
        </row>
        <row r="30">
          <cell r="B30" t="str">
            <v>0504 Distribución Eléctrica</v>
          </cell>
        </row>
        <row r="31">
          <cell r="B31" t="str">
            <v>0505 Generación de Energía no Convencional</v>
          </cell>
        </row>
        <row r="32">
          <cell r="B32" t="str">
            <v>0506 Recursos Naturales Energéticos no Renovables</v>
          </cell>
        </row>
        <row r="33">
          <cell r="B33" t="str">
            <v>0600 INTERSUBSECTORIAL TRANSPORTE</v>
          </cell>
        </row>
        <row r="34">
          <cell r="B34" t="str">
            <v>0601 Red Troncal Nacional</v>
          </cell>
        </row>
        <row r="35">
          <cell r="B35" t="str">
            <v>0602 Red Secundaria</v>
          </cell>
        </row>
        <row r="36">
          <cell r="B36" t="str">
            <v>0603 Caminos Vecinales</v>
          </cell>
        </row>
        <row r="37">
          <cell r="B37" t="str">
            <v>0604 Red Urbana</v>
          </cell>
        </row>
        <row r="38">
          <cell r="B38" t="str">
            <v>0605 Transporte Férreo</v>
          </cell>
        </row>
        <row r="39">
          <cell r="B39" t="str">
            <v>0606 Transporte Fluvial</v>
          </cell>
        </row>
        <row r="40">
          <cell r="B40" t="str">
            <v>0607 Transporte Marítimo</v>
          </cell>
        </row>
        <row r="41">
          <cell r="B41" t="str">
            <v>0608 Transporte Aéreo</v>
          </cell>
        </row>
        <row r="42">
          <cell r="B42" t="str">
            <v>0700 INTERSUBSECTORIAL EDUCACION</v>
          </cell>
        </row>
        <row r="43">
          <cell r="B43" t="str">
            <v>0701 Educación Preescolar</v>
          </cell>
        </row>
        <row r="44">
          <cell r="B44" t="str">
            <v>0702 Educación Primaria</v>
          </cell>
        </row>
        <row r="45">
          <cell r="B45" t="str">
            <v>0703 Educación Secundaria</v>
          </cell>
        </row>
        <row r="46">
          <cell r="B46" t="str">
            <v>0704 Capacitación Técnica no Profesional</v>
          </cell>
        </row>
        <row r="47">
          <cell r="B47" t="str">
            <v>0705 Educación Superior</v>
          </cell>
        </row>
        <row r="48">
          <cell r="B48" t="str">
            <v>0706 Educación de Adultos</v>
          </cell>
        </row>
        <row r="49">
          <cell r="B49" t="str">
            <v>0707 Educación Especial</v>
          </cell>
        </row>
        <row r="50">
          <cell r="B50" t="str">
            <v>0708 Recreación, Educación Física y Deporte</v>
          </cell>
        </row>
        <row r="51">
          <cell r="B51" t="str">
            <v>0800 INTERSUBSECTORIAL JUSTICIA</v>
          </cell>
        </row>
        <row r="52">
          <cell r="B52" t="str">
            <v>0801 Rehabilitación de Menores</v>
          </cell>
        </row>
        <row r="53">
          <cell r="B53" t="str">
            <v>0802 Sistema Penitenciario y Carcelario</v>
          </cell>
        </row>
        <row r="54">
          <cell r="B54" t="str">
            <v>0803 Administración de Justicia</v>
          </cell>
        </row>
        <row r="55">
          <cell r="B55" t="str">
            <v>0804 Prevención de la Delincuencia</v>
          </cell>
        </row>
        <row r="56">
          <cell r="B56" t="str">
            <v>0900 Intersubsectorial Medio Ambiente</v>
          </cell>
        </row>
        <row r="57">
          <cell r="B57" t="str">
            <v>0901 Conservación</v>
          </cell>
        </row>
        <row r="58">
          <cell r="B58" t="str">
            <v>0902 Manejo</v>
          </cell>
        </row>
        <row r="59">
          <cell r="B59" t="str">
            <v>0903 Mitigación</v>
          </cell>
        </row>
        <row r="60">
          <cell r="B60" t="str">
            <v>1000 INTERSUBSECTORIAL GOBIERNO</v>
          </cell>
        </row>
        <row r="61">
          <cell r="B61" t="str">
            <v>1001 Atención de Emergencias y Desastres</v>
          </cell>
        </row>
        <row r="62">
          <cell r="B62" t="str">
            <v>1002 Relaciones Exteriores</v>
          </cell>
        </row>
        <row r="63">
          <cell r="B63" t="str">
            <v>1100 INTERSUBSECTORIAL AGROPECUARIO</v>
          </cell>
        </row>
        <row r="64">
          <cell r="B64" t="str">
            <v>1101 Producción y Aprovechamiento Agrícola</v>
          </cell>
        </row>
        <row r="65">
          <cell r="B65" t="str">
            <v>1102 Producción y Aprovechamiento Pecuario</v>
          </cell>
        </row>
        <row r="66">
          <cell r="B66" t="str">
            <v>1103 Producción y Aprovechamiento Forestal</v>
          </cell>
        </row>
        <row r="67">
          <cell r="B67" t="str">
            <v>1104 Pesca y Acuicultura</v>
          </cell>
        </row>
        <row r="68">
          <cell r="B68" t="str">
            <v>1105 Agroindustria</v>
          </cell>
        </row>
        <row r="69">
          <cell r="B69" t="str">
            <v>1106 Comercialización</v>
          </cell>
        </row>
        <row r="70">
          <cell r="B70" t="str">
            <v>1107 Tenencia de la Tierra</v>
          </cell>
        </row>
        <row r="71">
          <cell r="B71" t="str">
            <v>1200 INTERSUBSECTORIAL SANEAMIENTO BASICO</v>
          </cell>
        </row>
        <row r="72">
          <cell r="B72" t="str">
            <v>1201 Acueducto y Alcantarillado</v>
          </cell>
        </row>
        <row r="73">
          <cell r="B73" t="str">
            <v>1202 Manejo y Control de Residuos Sólidos y Líquidos</v>
          </cell>
        </row>
        <row r="74">
          <cell r="B74" t="str">
            <v>1300 INTERSUBSECTORIAL TRABAJO Y SEGURIDAD SOCIAL</v>
          </cell>
        </row>
        <row r="75">
          <cell r="B75" t="str">
            <v>1301 Reglamentación de Trabajo</v>
          </cell>
        </row>
        <row r="76">
          <cell r="B76" t="str">
            <v>1302 Bienestar Social a Trabajadores</v>
          </cell>
        </row>
        <row r="77">
          <cell r="B77" t="str">
            <v>1303 Seguridad Ocupacional</v>
          </cell>
        </row>
        <row r="78">
          <cell r="B78" t="str">
            <v>1400 INTERSUBSECTORIAL VIVIENDA</v>
          </cell>
        </row>
        <row r="79">
          <cell r="B79" t="str">
            <v>1401 Soluciones de Vivienda Rural</v>
          </cell>
        </row>
        <row r="80">
          <cell r="B80" t="str">
            <v>1402 Soluciones de vivienda Urbana</v>
          </cell>
        </row>
        <row r="81">
          <cell r="B81" t="str">
            <v>1500 INTERSUBSECTORIAL DESARROLLO COMUNITARIO</v>
          </cell>
        </row>
        <row r="82">
          <cell r="B82" t="str">
            <v>1501 Asistencia Directa a la Comunidad</v>
          </cell>
        </row>
        <row r="83">
          <cell r="B83" t="str">
            <v>1502 Participación Comunitaria</v>
          </cell>
        </row>
        <row r="84">
          <cell r="B84" t="str">
            <v>1503 Formas Asociativas y Cooperativas</v>
          </cell>
        </row>
        <row r="85">
          <cell r="B85" t="str">
            <v>1600 INTERSUBSECTORIAL ARTE Y CULTURA</v>
          </cell>
        </row>
        <row r="86">
          <cell r="B86" t="str">
            <v xml:space="preserve">1601 Arte </v>
          </cell>
        </row>
        <row r="87">
          <cell r="B87" t="str">
            <v>1602 Cultura</v>
          </cell>
        </row>
      </sheetData>
      <sheetData sheetId="8">
        <row r="2">
          <cell r="B2" t="str">
            <v>010000 I.   Brindar seguridad democrática</v>
          </cell>
        </row>
      </sheetData>
      <sheetData sheetId="9">
        <row r="2">
          <cell r="B2" t="str">
            <v>0111 Construcción de Infraestructura propia del sector</v>
          </cell>
        </row>
      </sheetData>
      <sheetData sheetId="10">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11"/>
      <sheetData sheetId="12"/>
      <sheetData sheetId="13">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PROYECTO</v>
          </cell>
        </row>
        <row r="56">
          <cell r="A56" t="str">
            <v>RECOPILACION</v>
          </cell>
        </row>
        <row r="57">
          <cell r="A57" t="str">
            <v>RECREACION</v>
          </cell>
        </row>
        <row r="58">
          <cell r="A58" t="str">
            <v>RECUPERACION</v>
          </cell>
        </row>
        <row r="59">
          <cell r="A59" t="str">
            <v>REESTRUCTURACIO</v>
          </cell>
        </row>
        <row r="60">
          <cell r="A60" t="str">
            <v>REFORESTACION</v>
          </cell>
        </row>
        <row r="61">
          <cell r="A61" t="str">
            <v>REHABILITACION</v>
          </cell>
        </row>
        <row r="62">
          <cell r="A62" t="str">
            <v>REMODELACION</v>
          </cell>
        </row>
        <row r="63">
          <cell r="A63" t="str">
            <v>RENOVACION</v>
          </cell>
        </row>
        <row r="64">
          <cell r="A64" t="str">
            <v>REPARACION</v>
          </cell>
        </row>
        <row r="65">
          <cell r="A65" t="str">
            <v>REPOSICION</v>
          </cell>
        </row>
        <row r="66">
          <cell r="A66" t="str">
            <v>RESTAURACION</v>
          </cell>
        </row>
        <row r="67">
          <cell r="A67" t="str">
            <v>SANEAMIENTO</v>
          </cell>
        </row>
        <row r="68">
          <cell r="A68" t="str">
            <v>SERVICIO</v>
          </cell>
        </row>
        <row r="69">
          <cell r="A69" t="str">
            <v>SISTEMATIZACION</v>
          </cell>
        </row>
        <row r="70">
          <cell r="A70" t="str">
            <v>SUBSIDIO</v>
          </cell>
        </row>
        <row r="71">
          <cell r="A71" t="str">
            <v>SUMINISTRO</v>
          </cell>
        </row>
        <row r="72">
          <cell r="A72" t="str">
            <v>SUSTITUCION</v>
          </cell>
        </row>
        <row r="73">
          <cell r="A73" t="str">
            <v>TITULACION</v>
          </cell>
        </row>
        <row r="74">
          <cell r="A74" t="str">
            <v>TRASLADO</v>
          </cell>
        </row>
      </sheetData>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Presup_Cancha"/>
      <sheetName val="Insumos"/>
      <sheetName val="EQUIPO"/>
      <sheetName val="MATERIAL"/>
      <sheetName val="materiales"/>
      <sheetName val="otros"/>
      <sheetName val="Res-Accide-10"/>
      <sheetName val="APU"/>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Análisis_de_precios"/>
      <sheetName val="Remo__derr_"/>
      <sheetName val="Limp__mec__Alcant_"/>
      <sheetName val="COSTOS OFICINA"/>
      <sheetName val="COSTOS CAMPAMENTO"/>
      <sheetName val="Hoja1"/>
      <sheetName val="Equipo"/>
      <sheetName val="materiales"/>
      <sheetName val="otros"/>
    </sheetNames>
    <sheetDataSet>
      <sheetData sheetId="0">
        <row r="52">
          <cell r="H52">
            <v>46548</v>
          </cell>
        </row>
      </sheetData>
      <sheetData sheetId="1"/>
      <sheetData sheetId="2"/>
      <sheetData sheetId="3" refreshError="1"/>
      <sheetData sheetId="4">
        <row r="52">
          <cell r="H52">
            <v>46548</v>
          </cell>
        </row>
      </sheetData>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dics"/>
    </sheetNames>
    <sheetDataSet>
      <sheetData sheetId="0"/>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row r="1">
          <cell r="A1" t="str">
            <v>Recursos Ordinarios</v>
          </cell>
        </row>
        <row r="2">
          <cell r="A2" t="str">
            <v>Cooperación Técnica</v>
          </cell>
        </row>
        <row r="3">
          <cell r="A3" t="str">
            <v>Crédito</v>
          </cell>
        </row>
        <row r="4">
          <cell r="A4" t="str">
            <v>Contrapartida Crédito</v>
          </cell>
        </row>
        <row r="5">
          <cell r="A5" t="str">
            <v>Recursos Propios</v>
          </cell>
        </row>
        <row r="6">
          <cell r="A6" t="str">
            <v>Recursos de Capital</v>
          </cell>
        </row>
        <row r="7">
          <cell r="A7" t="str">
            <v>Recursos Corrientes</v>
          </cell>
        </row>
        <row r="8">
          <cell r="A8" t="str">
            <v>Recursos Parafiscales</v>
          </cell>
        </row>
      </sheetData>
      <sheetData sheetId="9">
        <row r="2">
          <cell r="B2" t="str">
            <v>CYT000 EL PROYECTO NO REALIZARA NINGUNA ACTIVIDAD DE CIENCIA, TECNOLOGIA O INNOVACION</v>
          </cell>
        </row>
      </sheetData>
      <sheetData sheetId="10">
        <row r="2">
          <cell r="B2" t="str">
            <v>GEG001 GENERACION DE PODER ADQUISITIVO</v>
          </cell>
        </row>
      </sheetData>
      <sheetData sheetId="11"/>
      <sheetData sheetId="12">
        <row r="1">
          <cell r="A1" t="str">
            <v>amperio</v>
          </cell>
        </row>
        <row r="2">
          <cell r="A2" t="str">
            <v>bar</v>
          </cell>
        </row>
        <row r="3">
          <cell r="A3" t="str">
            <v>becquerel</v>
          </cell>
        </row>
        <row r="4">
          <cell r="A4" t="str">
            <v>bytes sobre segundo</v>
          </cell>
        </row>
        <row r="5">
          <cell r="A5" t="str">
            <v>candela</v>
          </cell>
        </row>
        <row r="6">
          <cell r="A6" t="str">
            <v>centímetro</v>
          </cell>
        </row>
        <row r="7">
          <cell r="A7" t="str">
            <v>centímetro cuadrado</v>
          </cell>
        </row>
        <row r="8">
          <cell r="A8" t="str">
            <v>centímetro cúbico</v>
          </cell>
        </row>
        <row r="9">
          <cell r="A9" t="str">
            <v>culombio</v>
          </cell>
        </row>
        <row r="10">
          <cell r="A10" t="str">
            <v>día</v>
          </cell>
        </row>
        <row r="11">
          <cell r="A11" t="str">
            <v>doce meses</v>
          </cell>
        </row>
        <row r="12">
          <cell r="A12" t="str">
            <v>electronvoltio</v>
          </cell>
        </row>
        <row r="13">
          <cell r="A13" t="str">
            <v>estereorradián</v>
          </cell>
        </row>
        <row r="14">
          <cell r="A14" t="str">
            <v>faradio</v>
          </cell>
        </row>
        <row r="15">
          <cell r="A15" t="str">
            <v>gigahercio</v>
          </cell>
        </row>
        <row r="16">
          <cell r="A16" t="str">
            <v>grado</v>
          </cell>
        </row>
        <row r="17">
          <cell r="A17" t="str">
            <v>grado Celsius</v>
          </cell>
        </row>
        <row r="18">
          <cell r="A18" t="str">
            <v>gramo</v>
          </cell>
        </row>
        <row r="19">
          <cell r="A19" t="str">
            <v>gramo por centímetro cúbico</v>
          </cell>
        </row>
        <row r="20">
          <cell r="A20" t="str">
            <v>gray</v>
          </cell>
        </row>
        <row r="21">
          <cell r="A21" t="str">
            <v>hectárea</v>
          </cell>
        </row>
        <row r="22">
          <cell r="A22" t="str">
            <v>henrio</v>
          </cell>
        </row>
        <row r="23">
          <cell r="A23" t="str">
            <v>hercio</v>
          </cell>
        </row>
        <row r="24">
          <cell r="A24" t="str">
            <v>hora</v>
          </cell>
        </row>
        <row r="25">
          <cell r="A25" t="str">
            <v>joule por kelvin</v>
          </cell>
        </row>
        <row r="26">
          <cell r="A26" t="str">
            <v>joule por kilogramo kelvin</v>
          </cell>
        </row>
        <row r="27">
          <cell r="A27" t="str">
            <v>julio</v>
          </cell>
        </row>
        <row r="28">
          <cell r="A28" t="str">
            <v>kelvin</v>
          </cell>
        </row>
        <row r="29">
          <cell r="A29" t="str">
            <v>kilogramo</v>
          </cell>
        </row>
        <row r="30">
          <cell r="A30" t="str">
            <v>kilogramo por metro cúbico</v>
          </cell>
        </row>
        <row r="31">
          <cell r="A31" t="str">
            <v>kilohercio</v>
          </cell>
        </row>
        <row r="32">
          <cell r="A32" t="str">
            <v>kilómetro</v>
          </cell>
        </row>
        <row r="33">
          <cell r="A33" t="str">
            <v>kilometro cuadrado</v>
          </cell>
        </row>
        <row r="34">
          <cell r="A34" t="str">
            <v>kilómetro por hora</v>
          </cell>
        </row>
        <row r="35">
          <cell r="A35" t="str">
            <v>kilovatio</v>
          </cell>
        </row>
        <row r="36">
          <cell r="A36" t="str">
            <v>litro</v>
          </cell>
        </row>
        <row r="37">
          <cell r="A37" t="str">
            <v>lumen</v>
          </cell>
        </row>
        <row r="38">
          <cell r="A38" t="str">
            <v>lx</v>
          </cell>
        </row>
        <row r="39">
          <cell r="A39" t="str">
            <v>megahercio</v>
          </cell>
        </row>
        <row r="40">
          <cell r="A40" t="str">
            <v>megavatio</v>
          </cell>
        </row>
        <row r="41">
          <cell r="A41" t="str">
            <v>metro</v>
          </cell>
        </row>
        <row r="42">
          <cell r="A42" t="str">
            <v>metro a la potencia menos uno</v>
          </cell>
        </row>
        <row r="43">
          <cell r="A43" t="str">
            <v>metro cuadrado</v>
          </cell>
        </row>
        <row r="44">
          <cell r="A44" t="str">
            <v>metro cúbico</v>
          </cell>
        </row>
        <row r="45">
          <cell r="A45" t="str">
            <v>metro lineal</v>
          </cell>
        </row>
        <row r="46">
          <cell r="A46" t="str">
            <v>metro por segundo</v>
          </cell>
        </row>
        <row r="47">
          <cell r="A47" t="str">
            <v>metro por segundo cuadrado</v>
          </cell>
        </row>
        <row r="48">
          <cell r="A48" t="str">
            <v>microgramo</v>
          </cell>
        </row>
        <row r="49">
          <cell r="A49" t="str">
            <v>miles de pesos moneda corriente</v>
          </cell>
        </row>
        <row r="50">
          <cell r="A50" t="str">
            <v>miligramo</v>
          </cell>
        </row>
        <row r="51">
          <cell r="A51" t="str">
            <v>miligramo por metro cúbico</v>
          </cell>
        </row>
        <row r="52">
          <cell r="A52" t="str">
            <v>milímetro</v>
          </cell>
        </row>
        <row r="53">
          <cell r="A53" t="str">
            <v>milímetro cuadrado</v>
          </cell>
        </row>
        <row r="54">
          <cell r="A54" t="str">
            <v>milímetro cúbico</v>
          </cell>
        </row>
        <row r="55">
          <cell r="A55" t="str">
            <v>millones pesos moneda corriente</v>
          </cell>
        </row>
        <row r="56">
          <cell r="A56" t="str">
            <v>minuto</v>
          </cell>
        </row>
        <row r="57">
          <cell r="A57" t="str">
            <v>minuto de  ángulo plano</v>
          </cell>
        </row>
        <row r="58">
          <cell r="A58" t="str">
            <v>mol</v>
          </cell>
        </row>
        <row r="59">
          <cell r="A59" t="str">
            <v>newton</v>
          </cell>
        </row>
        <row r="60">
          <cell r="A60" t="str">
            <v>número</v>
          </cell>
        </row>
        <row r="61">
          <cell r="A61" t="str">
            <v>Pacientes por día</v>
          </cell>
        </row>
        <row r="62">
          <cell r="A62" t="str">
            <v>pascal</v>
          </cell>
        </row>
        <row r="63">
          <cell r="A63" t="str">
            <v>pascal segundo</v>
          </cell>
        </row>
        <row r="64">
          <cell r="A64" t="str">
            <v>pesos moneda corriente</v>
          </cell>
        </row>
        <row r="65">
          <cell r="A65" t="str">
            <v>porcentaje</v>
          </cell>
        </row>
        <row r="66">
          <cell r="A66" t="str">
            <v>radián</v>
          </cell>
        </row>
        <row r="67">
          <cell r="A67" t="str">
            <v>radián por segundo</v>
          </cell>
        </row>
        <row r="68">
          <cell r="A68" t="str">
            <v>radián por segundo cuadrado</v>
          </cell>
        </row>
        <row r="69">
          <cell r="A69" t="str">
            <v>segundo</v>
          </cell>
        </row>
        <row r="70">
          <cell r="A70" t="str">
            <v>segundo de  ángulo plano</v>
          </cell>
        </row>
        <row r="71">
          <cell r="A71" t="str">
            <v>siemens</v>
          </cell>
        </row>
        <row r="72">
          <cell r="A72" t="str">
            <v>siete días</v>
          </cell>
        </row>
        <row r="73">
          <cell r="A73" t="str">
            <v>sievert</v>
          </cell>
        </row>
        <row r="74">
          <cell r="A74" t="str">
            <v>tesla</v>
          </cell>
        </row>
        <row r="75">
          <cell r="A75" t="str">
            <v>tonelada</v>
          </cell>
        </row>
        <row r="76">
          <cell r="A76" t="str">
            <v>treinta días</v>
          </cell>
        </row>
        <row r="77">
          <cell r="A77" t="str">
            <v>unidad de masa atómica</v>
          </cell>
        </row>
        <row r="78">
          <cell r="A78" t="str">
            <v>Uno</v>
          </cell>
        </row>
        <row r="79">
          <cell r="A79" t="str">
            <v>valor  por un día de trabajo</v>
          </cell>
        </row>
        <row r="80">
          <cell r="A80" t="str">
            <v>vatio</v>
          </cell>
        </row>
        <row r="81">
          <cell r="A81" t="str">
            <v>voltio por metro</v>
          </cell>
        </row>
        <row r="82">
          <cell r="A82" t="str">
            <v>voltio</v>
          </cell>
        </row>
        <row r="83">
          <cell r="A83" t="str">
            <v>Vatio por metro kelvin</v>
          </cell>
        </row>
        <row r="84">
          <cell r="A84" t="str">
            <v>weber</v>
          </cell>
        </row>
      </sheetData>
      <sheetData sheetId="13">
        <row r="2">
          <cell r="B2" t="str">
            <v>01000000 SECTOR DEFENSA Y SEGURIDAD</v>
          </cell>
        </row>
      </sheetData>
      <sheetData sheetId="14">
        <row r="2">
          <cell r="B2" t="str">
            <v>SECTOR DEFENSA Y SEGURIDAD</v>
          </cell>
        </row>
      </sheetData>
      <sheetData sheetId="15">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0400G024 PROPUESTAS RECIBIDAS Y RESPONDIDAS POR LA COMISION DE REGULACION DE TELECOMUNICACIONES, CRT.</v>
          </cell>
        </row>
        <row r="58">
          <cell r="B58" t="str">
            <v>0400G025 CONCENTRACION DE MERCADOS O INDICE DE HIRSCHMANN-HERFINDAHL - TELEFONIA LOCAL.</v>
          </cell>
        </row>
        <row r="59">
          <cell r="B59" t="str">
            <v>0400G026 CONCENTRACION DE MERCADOS O INDICE DE HIRSCHMANN-HERFINDAHL - TELEFONIA MOVIL.</v>
          </cell>
        </row>
        <row r="60">
          <cell r="B60" t="str">
            <v>0400G027 CONCENTRACION DE MERCADOS O INDICE DE HIRSCHMANN-HERFINDAHL - TELEFONIA MOVIL.</v>
          </cell>
        </row>
        <row r="61">
          <cell r="B61" t="str">
            <v>0400G028 CONCENTRACION DE MERCADOS O INDICE DE HIRSCHMANN-HERFINDAHL - INTERNET.</v>
          </cell>
        </row>
        <row r="62">
          <cell r="B62" t="str">
            <v xml:space="preserve">0400G029 PARTICIPACIÓN ENTIDADES GUBERNAMENTALES </v>
          </cell>
        </row>
        <row r="63">
          <cell r="B63" t="str">
            <v>05000000 SECTOR MINAS Y ENERGIA</v>
          </cell>
        </row>
        <row r="64">
          <cell r="B64" t="str">
            <v>0500G001 TIEMPO DE RESPUESTA A EVENT (TR)</v>
          </cell>
        </row>
        <row r="65">
          <cell r="B65" t="str">
            <v>0500G002 PROGRAMACION PROYECTO (PP).</v>
          </cell>
        </row>
        <row r="66">
          <cell r="B66" t="str">
            <v>0500G003 KILOMETROS RED ELECTRICA ATENDIDA O MANTENIDA POR AÑO (KT).</v>
          </cell>
        </row>
        <row r="67">
          <cell r="B67" t="str">
            <v>0500G004 VALOR INVERTIDO POR KILOMETRO DE RED ELECTRICA ATENDIDA O MANTENIDA POR AÑO</v>
          </cell>
        </row>
        <row r="68">
          <cell r="B68" t="str">
            <v>0500G005 PARTICIPACION EN EL PIB (EN PESOS) DEL SECTOR ENERGETICO</v>
          </cell>
        </row>
        <row r="69">
          <cell r="B69" t="str">
            <v>0500G006 ENERGIA ELECTRICA QUE SE PIERDE POR TRANSMISION</v>
          </cell>
        </row>
        <row r="70">
          <cell r="B70" t="str">
            <v>0500G007 ENERGIA ELECTRICA QUE SE PIERDE POR DISTRIBUCION</v>
          </cell>
        </row>
        <row r="71">
          <cell r="B71" t="str">
            <v>0500G008 PROYECTOS CON INCORPORACION DE LA VARIABLE AMBIENTAL DEL SECTOR ENERGETICO</v>
          </cell>
        </row>
        <row r="72">
          <cell r="B72" t="str">
            <v>0500G009 ATENCION A USUARIOS BRINDANDO INFORMACION OPORTUNA DEL SECTOR MINERO - ENERGETICO</v>
          </cell>
        </row>
        <row r="73">
          <cell r="B73" t="str">
            <v>0500G010 NIVEL DE AVANCE DEL DESARROLLO DEL SISTEMA DE INFORMACION ENERGETICO</v>
          </cell>
        </row>
        <row r="74">
          <cell r="B74" t="str">
            <v>0500G011 RACIONAMIENTO DE GASES COMBUSTIBLES Y COMBUSTIBLES LIQUIDOS</v>
          </cell>
        </row>
        <row r="75">
          <cell r="B75" t="str">
            <v>0500G012 RACIONAMIENTO ENERGETICO EN ZONAS INTERCONECTADAS</v>
          </cell>
        </row>
        <row r="76">
          <cell r="B76" t="str">
            <v>0500G013 CONSULTAS A LA PAGINA WEB</v>
          </cell>
        </row>
        <row r="77">
          <cell r="B77" t="str">
            <v>0500G014 UTILIZACION DE LA CAPACIDAD DE RED</v>
          </cell>
        </row>
        <row r="78">
          <cell r="B78" t="str">
            <v>0500G015 NUEVAS EMPRESAS COMPETITIVAS</v>
          </cell>
        </row>
        <row r="79">
          <cell r="B79" t="str">
            <v>0500G016 SEGUIMIENTO A LA PROGRAMACION DE PROYECTO</v>
          </cell>
        </row>
        <row r="80">
          <cell r="B80" t="str">
            <v>0500G017 SEGUIMIENTO A LA PROGRAMACION DE LA INVERSION PROYECTO</v>
          </cell>
        </row>
        <row r="81">
          <cell r="B81" t="str">
            <v>0500G018 INTERRUPCIONES EN EL SERVICIO DE ENERGIA</v>
          </cell>
        </row>
        <row r="82">
          <cell r="B82" t="str">
            <v>0500G019 TIEMPO DE INTERRUPCION DEL SERVICIO DE ENERGIA</v>
          </cell>
        </row>
        <row r="83">
          <cell r="B83" t="str">
            <v>0500G020 RECLAMOS AL SERVICIO</v>
          </cell>
        </row>
        <row r="84">
          <cell r="B84" t="str">
            <v>0500G021 RECLAMOS AL SERVICIO DE ENERGIA ELECTRICA</v>
          </cell>
        </row>
        <row r="85">
          <cell r="B85" t="str">
            <v>0500G022 SANCIONES POR EL INCUMPLIMIENTO DE LA NORMATIVIDAD</v>
          </cell>
        </row>
        <row r="86">
          <cell r="B86" t="str">
            <v>0500G023 CUMPLIMIENTO EN EL REPORTE DE ENTREGA DE LA LIQUIDACION DE SUBSIDIOS</v>
          </cell>
        </row>
        <row r="87">
          <cell r="B87" t="str">
            <v>0500G024 PRODUCCION DE ENERGIA ELECTRICA</v>
          </cell>
        </row>
        <row r="88">
          <cell r="B88" t="str">
            <v>0500G025 ENERGIA ELECTRICA QUE SE PIERDE POR TRANSMISION (EN PORCENTAJE)</v>
          </cell>
        </row>
        <row r="89">
          <cell r="B89" t="str">
            <v>0500G026 ENERGIA ELECTRICA QUE SE PIERDE POR DISTRIBUCION (EN PORCENTAJE)</v>
          </cell>
        </row>
        <row r="90">
          <cell r="B90" t="str">
            <v>0500G027 INVERSION EN UNIDAD DE KM DE LA RED ELECTRICA CONSTRUIDA POR AÑO EN ZONAS NO INTERCONECTADAS,  ZNI</v>
          </cell>
        </row>
        <row r="91">
          <cell r="B91" t="str">
            <v>0500G028 VALOR INVERTIDO EN KWH GENERADO POR AÑO EN ZONAS NO INTERCONECTADAS, ZNI.</v>
          </cell>
        </row>
        <row r="92">
          <cell r="B92" t="str">
            <v>0500G029 COSTO DE INVERSION EN LA ESTRUCTURACION E IMPLEMENTACION DE ESQUEMAS EMPRESARIALES EN LAS ZNI</v>
          </cell>
        </row>
        <row r="93">
          <cell r="B93" t="str">
            <v>0500G030 EJECUCION DE PRESUPUESTO EN PROYECTOS ORIENTADOS A IMPLEMENTAR EL  PNDM.</v>
          </cell>
        </row>
        <row r="94">
          <cell r="B94" t="str">
            <v>0500G031 CUMPLIMIENTO DE LAS ASESORIAS PROGRAMADAS</v>
          </cell>
        </row>
        <row r="95">
          <cell r="B95" t="str">
            <v>0500G032 CUMPLIMIENTO DE LAS TAREAS ESTABLECIDAS EN EL PLAN OPERATIVO ANUAL</v>
          </cell>
        </row>
        <row r="96">
          <cell r="B96" t="str">
            <v>0500G033 CUMPLIMIENTO DE LOS PROGRAMAS DE CAPACITACION</v>
          </cell>
        </row>
        <row r="97">
          <cell r="B97" t="str">
            <v>0500G034 NIVEL DE EJECUCION DE LOS PROYECTOS DE MINERIA ESPECIAL PROGRAMADOS</v>
          </cell>
        </row>
        <row r="98">
          <cell r="B98" t="str">
            <v>0500G035 AVANCE EN COMPONENTES PARA EL DESARROLLO DE LA IMPLEMENTACION DEL SISTEMA DE INFORMACION MINERO</v>
          </cell>
        </row>
        <row r="99">
          <cell r="B99" t="str">
            <v>0500G036 GRADO DE IMPLEMENTACION DEL PLAN NACIONAL DE DESARROLLO MINERO, PNDM</v>
          </cell>
        </row>
        <row r="100">
          <cell r="B100" t="str">
            <v>0500G037 INVERSION DE LA ENTIDAD EN ESTUDIOS</v>
          </cell>
        </row>
        <row r="101">
          <cell r="B101" t="str">
            <v>0500G038 VALOR INVERTIDO EN MANTENIMIENTO DE RED ELECTRICA ATENDIDA POR AÑO</v>
          </cell>
        </row>
        <row r="102">
          <cell r="B102" t="str">
            <v>06000000 SECTOR TRANSPORTE</v>
          </cell>
        </row>
        <row r="103">
          <cell r="B103" t="str">
            <v>0600G001 INTERRUPCION DE SERVICIOS INFORMATICOS</v>
          </cell>
        </row>
        <row r="104">
          <cell r="B104" t="str">
            <v>0600G002 PROGRAMACION DE PROYECTOS</v>
          </cell>
        </row>
        <row r="105">
          <cell r="B105" t="str">
            <v>0600G003 SOLICITUDES DE CAPACITACION ATENDIDAS</v>
          </cell>
        </row>
        <row r="106">
          <cell r="B106" t="str">
            <v>0600G004 APROPIACION DE RECURSOS</v>
          </cell>
        </row>
        <row r="107">
          <cell r="B107" t="str">
            <v>0600G005 SEGUIMIENTO A LA PROGRAMACION DE PROYECTOS</v>
          </cell>
        </row>
        <row r="108">
          <cell r="B108" t="str">
            <v>0600G006 COSTO INVERTIDO VS COSTO PROGRAMADO PUENTE</v>
          </cell>
        </row>
        <row r="109">
          <cell r="B109" t="str">
            <v>0600G007 COSTOS DE MANTENIMIENTO DE LA INFRAESTRUCTURA COMPUTACIONAL</v>
          </cell>
        </row>
        <row r="110">
          <cell r="B110" t="str">
            <v>0600G008 INTERVENCION DE LOS CANALES DE ACCESO</v>
          </cell>
        </row>
        <row r="111">
          <cell r="B111" t="str">
            <v>0600G009 INVERSION EN ESTUDIOS CONTRATADOS</v>
          </cell>
        </row>
        <row r="112">
          <cell r="B112" t="str">
            <v>0600G010 INVERSION EN REPOSICION DE EQUIPOS DE COMPUTO</v>
          </cell>
        </row>
        <row r="113">
          <cell r="B113" t="str">
            <v>0600G011 MANTENIMIENTO Y REPARACION DE EQUIPOS DE TRASBORDO</v>
          </cell>
        </row>
        <row r="114">
          <cell r="B114" t="str">
            <v>0600G012 PROCESOS AUDITADOS</v>
          </cell>
        </row>
        <row r="115">
          <cell r="B115" t="str">
            <v>0600G013 RECAUDOS POR CONTRAPRESTACION</v>
          </cell>
        </row>
        <row r="116">
          <cell r="B116" t="str">
            <v>0600G014 REPARACION Y HABILITACION DE EQUIPOS</v>
          </cell>
        </row>
        <row r="117">
          <cell r="B117" t="str">
            <v>0600G015 CUMPLIMIENTO EN EL PLAZO DE EJECUCION DE LOS CONTRATOS DE CAPACITACION</v>
          </cell>
        </row>
        <row r="118">
          <cell r="B118" t="str">
            <v>0600G016 AVANCE PLAN DE ACCION</v>
          </cell>
        </row>
        <row r="119">
          <cell r="B119" t="str">
            <v>0600G017 COBERTURA SEÑALIZACION RED VIAL</v>
          </cell>
        </row>
        <row r="120">
          <cell r="B120" t="str">
            <v>0600G018 CONTRIBUCION AL RECAUDO Y CONTROL DE LA VALORIZACION</v>
          </cell>
        </row>
        <row r="121">
          <cell r="B121" t="str">
            <v>0600G019 COSTO PRIMA DE SEGUROS VS. SINIESTROS CANCELADOS PARA VEHICULOS QUE TRANSITAN EN LA RED NACIONAL DE CARRETERAS</v>
          </cell>
        </row>
        <row r="122">
          <cell r="B122" t="str">
            <v>0600G020 CUBRIMIENTO A EMERGENCIAS</v>
          </cell>
        </row>
        <row r="123">
          <cell r="B123" t="str">
            <v>0600G021 CUMPLIMIENTO PLAZO ADQUISICION DE EQUIPOS</v>
          </cell>
        </row>
        <row r="124">
          <cell r="B124" t="str">
            <v>0600G022 FRECUENCIA DE COMISIONES DE SUPERVISION</v>
          </cell>
        </row>
        <row r="125">
          <cell r="B125" t="str">
            <v>0600G023 COMPROMISOS DEL RECURSO ECONOMICO ASIGNADO</v>
          </cell>
        </row>
        <row r="126">
          <cell r="B126" t="str">
            <v>0600G024 INVERSION EN REPARACIONES LOCATIVAS DE INMUEBLES  A CARGO DE LA ENTIDAD</v>
          </cell>
        </row>
        <row r="127">
          <cell r="B127" t="str">
            <v>0600G025 PAGO DE OBRAS COMPLEMENTARIAS A CONCESIONES VIALES</v>
          </cell>
        </row>
        <row r="128">
          <cell r="B128" t="str">
            <v>0600G026 PROYECTOS VIALES CON LICENCIAS AMBIENTALES</v>
          </cell>
        </row>
        <row r="129">
          <cell r="B129" t="str">
            <v>0600G027 RECAUDOS POR VENTA VS INVERSION EN ESPECIES VENALES (PAGOS PERCIBIDOS POR ELEMENTOS PARA CONTROL DE TRANSITO: PLACAS MOTOS, AUTOS, PLANILLAS, LICENCIAS, ENTRE OTROS)</v>
          </cell>
        </row>
        <row r="130">
          <cell r="B130" t="str">
            <v>0600G028 REGISTROS INTERNOS GENERADOS</v>
          </cell>
        </row>
        <row r="131">
          <cell r="B131" t="str">
            <v>0600G029 PAGO DE GARANTIAS A CONCESIONES VIALES</v>
          </cell>
        </row>
        <row r="132">
          <cell r="B132" t="str">
            <v>0600G030 REUNIONES CON LA COMUNIDAD COMO ESTRATEGIA DE GESTION</v>
          </cell>
        </row>
        <row r="133">
          <cell r="B133" t="str">
            <v>0600G031 INVERSION PUBLICA EN EL SECTOR TRANSPORTE</v>
          </cell>
        </row>
        <row r="134">
          <cell r="B134" t="str">
            <v>0600G032 INVERSION PUBLICA EN EL SECTOR TRANSPORTE SUBSECTOR TRANSPORTE TERRESTRE</v>
          </cell>
        </row>
        <row r="135">
          <cell r="B135" t="str">
            <v>0600G033 CUMPLIMIENTO DE LAS ASESORIAS PROGRAMADAS</v>
          </cell>
        </row>
        <row r="136">
          <cell r="B136" t="str">
            <v>0600G034 CUMPLIMIENTO DE LOS PROGRAMAS DE CAPACITACIÓN DEL CEA</v>
          </cell>
        </row>
        <row r="137">
          <cell r="B137" t="str">
            <v>0600G035 COBERTURA DE LOS SERVICIOS DE SEGURIDAD EN AEROPUERTOS</v>
          </cell>
        </row>
        <row r="138">
          <cell r="B138" t="str">
            <v>0600G036 COSTO USUARIOS ATENDIDOS POR LA OFICINA DE CONTROL Y SEGURIDAD AEREA, OCSA.</v>
          </cell>
        </row>
        <row r="139">
          <cell r="B139" t="str">
            <v>0600G037 COSTO USUARIOS ATENDIDOS POR EL CENTRO DE ESTUDIOS AERONAUTICOS, CEA</v>
          </cell>
        </row>
        <row r="140">
          <cell r="B140" t="str">
            <v>0600G038 VARIACIÓN DEL COSTO USUARIOS ATENDIDOS POR LA OFICINA DE CONTROL Y SEGURIDAD AEREA, OCSA.</v>
          </cell>
        </row>
        <row r="141">
          <cell r="B141" t="str">
            <v>0600G039 VARIACIÓN DEL COSTO USUARIOS ATENDIDOS POR EL CENTRO DE ESTUDIOS AERONAUTICOS, CEA</v>
          </cell>
        </row>
        <row r="142">
          <cell r="B142" t="str">
            <v>0600G040 CUMPLIMIENTO DE LOS PROGRAMAS DE CAPACITACION, CEA.</v>
          </cell>
        </row>
        <row r="143">
          <cell r="B143" t="str">
            <v>0600G041 CUMPLIMIENTO DE LOS PROGRAMAS DE CAPACITACION, OCSA</v>
          </cell>
        </row>
        <row r="144">
          <cell r="B144" t="str">
            <v>07000000 SECTOR EDUCACION Y CULTURA</v>
          </cell>
        </row>
        <row r="145">
          <cell r="B145" t="str">
            <v>0700G001 ALUMNOS EVALUADOS PRUEBAS "SABER"</v>
          </cell>
        </row>
        <row r="146">
          <cell r="B146" t="str">
            <v>0700G002 DOCENTES EVALUADOS</v>
          </cell>
        </row>
        <row r="147">
          <cell r="B147" t="str">
            <v>0700G003 RELACION ALUMNOS POR DOCENTE</v>
          </cell>
        </row>
        <row r="148">
          <cell r="B148" t="str">
            <v>0700G004 FONDOS MIXTOS DEPARTAMENTALES Y DISTRITALES A LOS QUE SE HA BRINDADO APOYO PARA EL FORTALECIMIENTO DE SU CAPACIDAD DE GESTION Y EJECUCION</v>
          </cell>
        </row>
        <row r="149">
          <cell r="B149" t="str">
            <v>0700G005 CONSEJOS DEPARTAMENTALES Y DISTRITALES A LOS QUE SE HA BRINDADO APOYO PARA EL FORTALECIMIENTO DE SU CAPACIDAD DE GESTION Y EJECUCION</v>
          </cell>
        </row>
        <row r="150">
          <cell r="B150" t="str">
            <v>0700G006 BIBLIOTECAS PUBLICAS A LAS QUE SE HA BRINDADO APOYO A TRAVES DE LA RED A  NIVEL NACIONAL PARA EL FORTALECIMIENTO.</v>
          </cell>
        </row>
        <row r="151">
          <cell r="B151" t="str">
            <v>0700G007 TALLERES Y SEMINARIOS DE PROTECCION Y CONSERVACION DEL PATRIMONIO ARQUEOLOGICO</v>
          </cell>
        </row>
        <row r="152">
          <cell r="B152" t="str">
            <v>0700G008 ENCUENTROS CULTURALES REALIZADOS</v>
          </cell>
        </row>
        <row r="153">
          <cell r="B153" t="str">
            <v>0700G009 PROCESOS FORMATIVOS FOMENTADOS EN LAS DIFERENTES MANIFESTACIONES ARTISTICAS</v>
          </cell>
        </row>
        <row r="154">
          <cell r="B154" t="str">
            <v>0700G010 PROGRAMAS DE FORMACION EN GESTION CULTURAL</v>
          </cell>
        </row>
        <row r="155">
          <cell r="B155" t="str">
            <v>0700G011 NIÑOS BENEFICIADOS EN TALLERES DE FORMACION DE ARTES PARA LA INFANCIA</v>
          </cell>
        </row>
        <row r="156">
          <cell r="B156" t="str">
            <v>0700G012 BECAS NACIONALES OTORGADAS POR ENTIDADES PUBLICAS</v>
          </cell>
        </row>
        <row r="157">
          <cell r="B157" t="str">
            <v>0700G013 PREMIOS NACIONALES OTORGADOS POR ENTIDADES PUBLICAS</v>
          </cell>
        </row>
        <row r="158">
          <cell r="B158" t="str">
            <v>0700G014 EMISORAS COMUNITARIAS CON PROGRAMAS CULTURALES</v>
          </cell>
        </row>
        <row r="159">
          <cell r="B159" t="str">
            <v>0700G015 MUNICIPIOS CUBIERTOS POR EL PROGRAMA "NUEVO SISTEMA ESCOLAR "(ALUMNOS DE 5° A 9°)</v>
          </cell>
        </row>
        <row r="160">
          <cell r="B160" t="str">
            <v>0700G016 RECUPERACION DE CARTERA DE CREDITOS OTORGADOS POR EL ICETEX</v>
          </cell>
        </row>
        <row r="161">
          <cell r="B161" t="str">
            <v>0700G017 MUNICIPIOS CERTIFICADOS PARA EL MANEJO AUTONOMO DE LA EDUCACION</v>
          </cell>
        </row>
        <row r="162">
          <cell r="B162" t="str">
            <v>0700G018 DOCENTES TERRITORIALES INCORPORADOS A LA PLANTA FINANCIADA CON PARTICIPACIONES</v>
          </cell>
        </row>
        <row r="163">
          <cell r="B163" t="str">
            <v>0700G019 TRASLADO DE DOCENTES</v>
          </cell>
        </row>
        <row r="164">
          <cell r="B164" t="str">
            <v>0700G020 CANCELACION DE CARGOS Y/O CONTRATOS TERRITORIALES</v>
          </cell>
        </row>
        <row r="165">
          <cell r="B165" t="str">
            <v>0700G021 ONGS CULTURALES A LAS QUE SE HA BRINDADO APOYO PARA SU FORTALECIMEINTO POR PARTE DEL ESTADO</v>
          </cell>
        </row>
        <row r="166">
          <cell r="B166" t="str">
            <v>0700G022 CONVENIOS REALIZADOS</v>
          </cell>
        </row>
        <row r="167">
          <cell r="B167" t="str">
            <v>0700G023 CONVENIOS DE DESEMPEÑO DEPARTAMENTALES FIRMADOS</v>
          </cell>
        </row>
        <row r="168">
          <cell r="B168" t="str">
            <v>0700G024 FONDOS MIXTOS DEPARTAMENTALES Y DISTRITALES FORTALECIDOS EN SU CAPACIDAD DE GESTION Y EJECUCION.</v>
          </cell>
        </row>
        <row r="169">
          <cell r="B169" t="str">
            <v>0700G025 TASA PRESUPUESTO  EJECUTADO SOBRE PROGRAMADO</v>
          </cell>
        </row>
        <row r="170">
          <cell r="B170" t="str">
            <v>0700G026 EFECTIVIDAD EN EL RECAUDO.</v>
          </cell>
        </row>
        <row r="171">
          <cell r="B171" t="str">
            <v>0700G027 RELACION DE LA INVERSION EN DEPORTE VS GASTO SOCIAL.</v>
          </cell>
        </row>
        <row r="172">
          <cell r="B172" t="str">
            <v>0700G028 PROFESORES ACTUALIZADOS EN CAPACITACION</v>
          </cell>
        </row>
        <row r="173">
          <cell r="B173" t="str">
            <v>0700G029 EMISORAS COMUNITARIAS EN CENTROS EDUCATIVOS</v>
          </cell>
        </row>
        <row r="174">
          <cell r="B174" t="str">
            <v>0700G030 PROFESORES ESCALAFONADOS POR CENTRO EDUCATIVO</v>
          </cell>
        </row>
        <row r="175">
          <cell r="B175" t="str">
            <v>0700G031 BIBLIOTECAS POR NIVEL DE ESCOLARIDAD</v>
          </cell>
        </row>
        <row r="176">
          <cell r="B176" t="str">
            <v>0700G032 COSTO DE SUBSIDIO POR ALUMNO</v>
          </cell>
        </row>
        <row r="177">
          <cell r="B177" t="str">
            <v>0700G033 COSTO POR USUARIO ATENDIDO</v>
          </cell>
        </row>
        <row r="178">
          <cell r="B178" t="str">
            <v>0700G034 FINANCIACION DE MATRICULAS POR ICETEX</v>
          </cell>
        </row>
        <row r="179">
          <cell r="B179" t="str">
            <v>0700G035 INVERSION TOTAL POR BENEFICIARIO</v>
          </cell>
        </row>
        <row r="180">
          <cell r="B180" t="str">
            <v>0700G036 SEGUIMIENTO A LA EVALUACION Y ACTUALIZACION DE PROCESOS Y PROCEDIMIENTOS</v>
          </cell>
        </row>
        <row r="181">
          <cell r="B181" t="str">
            <v>0700G037 PROGRAMAS ACADEMICOS EDUCACION SUPERIOR IMPLANTADOS O EN OPERACION</v>
          </cell>
        </row>
        <row r="182">
          <cell r="B182" t="str">
            <v>0700G038 CONSULTAS POR COLECCIONES DE LIBROS QUE HACE PARTE DE LA BIBLIOTECA</v>
          </cell>
        </row>
        <row r="183">
          <cell r="B183" t="str">
            <v>08000000 SECTOR  INTERIOR Y JUSTICIA</v>
          </cell>
        </row>
        <row r="184">
          <cell r="B184" t="str">
            <v>0800G001 DISTRITOS JUDICIALES CREADOS</v>
          </cell>
        </row>
        <row r="185">
          <cell r="B185" t="str">
            <v>0800G002 SOLICITUDES ATENDIDAS</v>
          </cell>
        </row>
        <row r="186">
          <cell r="B186" t="str">
            <v>0800G003 REGISTROS INCORPORADOS</v>
          </cell>
        </row>
        <row r="187">
          <cell r="B187" t="str">
            <v>0800G004 EJECUCION DEL PROYECTO SEGUN CRONOGRAMA</v>
          </cell>
        </row>
        <row r="188">
          <cell r="B188" t="str">
            <v>0800G005 COBERTURA DE FORMACION A FUNCIONARIOS</v>
          </cell>
        </row>
        <row r="189">
          <cell r="B189" t="str">
            <v>0800G006 INTERCOMUNICACION E INTEGRACION DE USUARIOS RAMA JUDICIAL MEDIANTE LA CONEXION AL SISTEMA DE INFORMACION</v>
          </cell>
        </row>
        <row r="190">
          <cell r="B190" t="str">
            <v>0800G007 CONGESTIONAMIENTO Y REPRESAMIENTO DE PROCESOS</v>
          </cell>
        </row>
        <row r="191">
          <cell r="B191" t="str">
            <v>0800G008 IMPLEMENTACION DE ESTACIONES DE TRABAJO</v>
          </cell>
        </row>
        <row r="192">
          <cell r="B192" t="str">
            <v>0800G009 CUBRIMIENTO SISTEMA INFORMACION GESTION JUDICIAL</v>
          </cell>
        </row>
        <row r="193">
          <cell r="B193" t="str">
            <v>0800G010 PROCESOS EVACUADOS</v>
          </cell>
        </row>
        <row r="194">
          <cell r="B194" t="str">
            <v>0800G011 SERVICIOS DE INFORMACION OFRECIDOS INTRANET  /INTERNET DE LA RAMA JUDICIAL</v>
          </cell>
        </row>
        <row r="195">
          <cell r="B195" t="str">
            <v>0800G012 CUPOS PARA CAPACITACION SOLICITADOS</v>
          </cell>
        </row>
        <row r="196">
          <cell r="B196" t="str">
            <v>0800G013 CUPOS OFRECIDOS PARA CAPACITACION</v>
          </cell>
        </row>
        <row r="197">
          <cell r="B197" t="str">
            <v>0800G014 SEGUIMIENTO A LA EJECUCION ESTUDIOS DE MERCADO SEGUN CRONOGRAMA</v>
          </cell>
        </row>
        <row r="198">
          <cell r="B198" t="str">
            <v>0800G015 COSTO UNITARIO PROGRAMADO ESTADISTICAS</v>
          </cell>
        </row>
        <row r="199">
          <cell r="B199" t="str">
            <v>0800G016 COSTO UNITARIO EJECUTADO ESTADISTICAS</v>
          </cell>
        </row>
        <row r="200">
          <cell r="B200" t="str">
            <v>0800G017 RELACION COSTO UNITARIO PROGRAMADO VS EJECUTADO DE ESTADISTICAS</v>
          </cell>
        </row>
        <row r="201">
          <cell r="B201" t="str">
            <v>0800G018 COSTO UNITARIO PROGRAMADO LEGISLATIVO</v>
          </cell>
        </row>
        <row r="202">
          <cell r="B202" t="str">
            <v>0800G019 COSTO UNITARIO EJECUTADO LEGISLATIVO</v>
          </cell>
        </row>
        <row r="203">
          <cell r="B203" t="str">
            <v>0800G020 RELACION COSTO UNITARIO PROGRAMADO VS EJECUTADO LEGISLATIVO</v>
          </cell>
        </row>
        <row r="204">
          <cell r="B204" t="str">
            <v>0800G021 COSTO UNITARIO PROGRAMADO MAPA</v>
          </cell>
        </row>
        <row r="205">
          <cell r="B205" t="str">
            <v>0800G022 COSTO UNITARIO EJECUTADO MAPA</v>
          </cell>
        </row>
        <row r="206">
          <cell r="B206" t="str">
            <v>0800G023 RELACION COSTO UNITARIO PROGRAMADO VS EJECUTADO MAPA</v>
          </cell>
        </row>
        <row r="207">
          <cell r="B207" t="str">
            <v>0800G024 COSTO UNITARIO PROGRAMADO ARCHIVOS</v>
          </cell>
        </row>
        <row r="208">
          <cell r="B208" t="str">
            <v>0800G025 COSTO UNITARIO EJECUTADO ARCHIVOS</v>
          </cell>
        </row>
        <row r="209">
          <cell r="B209" t="str">
            <v>0800G026 RELACION COSTO UNITARIO PROGRAMADO VS EJECUTADO ARCHIVOS</v>
          </cell>
        </row>
        <row r="210">
          <cell r="B210" t="str">
            <v>0800G027 COSTO UNITARIO PROGRAMADO MODELOS</v>
          </cell>
        </row>
        <row r="211">
          <cell r="B211" t="str">
            <v>0800G028 COSTO UNITARIO EJECUTADO MODELOS</v>
          </cell>
        </row>
        <row r="212">
          <cell r="B212" t="str">
            <v>0800G029 RELACION COSTO UNITARIO PROGRAMADO VS EJECUTADO MODELOS</v>
          </cell>
        </row>
        <row r="213">
          <cell r="B213" t="str">
            <v>0800G030 COSTO INVERTIDO EN MEJORAMIENTO DE ESQUEMAS DE SEGURIDAD</v>
          </cell>
        </row>
        <row r="214">
          <cell r="B214" t="str">
            <v>0800G031 ASPIRANTES APROBADOS</v>
          </cell>
        </row>
        <row r="215">
          <cell r="B215" t="str">
            <v>0800G032 INVERSION HORA POR FUNCIONARIO CAPACITADO</v>
          </cell>
        </row>
        <row r="216">
          <cell r="B216" t="str">
            <v>0800G033 INVERSION HORA POR EMPLEADO CAPACITADO</v>
          </cell>
        </row>
        <row r="217">
          <cell r="B217" t="str">
            <v>0800G034 USUARIOS CON ACCESO A LA INFORMACION NACIONAL E INTERNACIONAL</v>
          </cell>
        </row>
        <row r="218">
          <cell r="B218" t="str">
            <v>0800G035 TIEMPO DE EJECUCION DEL PROYECTO</v>
          </cell>
        </row>
        <row r="219">
          <cell r="B219" t="str">
            <v>0800G036 ACTUALIZACION PAGINA WEB Y MEDIOS OPTICOS</v>
          </cell>
        </row>
        <row r="220">
          <cell r="B220" t="str">
            <v>0800G037 TASA DE PRODUCCION DE ACTIVIDADES</v>
          </cell>
        </row>
        <row r="221">
          <cell r="B221" t="str">
            <v>0800G038 TASA DE CUMPLIMIENTO DE ACTIVIDADES</v>
          </cell>
        </row>
        <row r="222">
          <cell r="B222" t="str">
            <v>0800G039 TASA DE CUMPLIMIENTO DE LA ASIGNACION PRESUPUESTAL</v>
          </cell>
        </row>
        <row r="223">
          <cell r="B223" t="str">
            <v>0800G040 CUBRIMIENTO ESTACIONES DE TRABAJO</v>
          </cell>
        </row>
        <row r="224">
          <cell r="B224" t="str">
            <v>0800G041 CUBRIMIENTO SISTEMA DE INFORMACION GESTION JUDICIAL</v>
          </cell>
        </row>
        <row r="225">
          <cell r="B225" t="str">
            <v>0800G042 EJECUCION ESTUDIOS DE MERCADO</v>
          </cell>
        </row>
        <row r="226">
          <cell r="B226" t="str">
            <v>09000000 SECTOR MEDIO AMBIENTE</v>
          </cell>
        </row>
        <row r="227">
          <cell r="B227" t="str">
            <v>0900G001 INFRACCIONES IMPUESTAS POR EXPLOTACION ILEGAL</v>
          </cell>
        </row>
        <row r="228">
          <cell r="B228" t="str">
            <v>0900G002 INCENTIVOS A LA REFORESTACION</v>
          </cell>
        </row>
        <row r="229">
          <cell r="B229" t="str">
            <v>0900G003 PAQUETES TECNOLOGICOS VALIDADOS E IMPLEMENTADOS DE APROVECHAMEINTO DE PRODUCTOS NO MADERABLES</v>
          </cell>
        </row>
        <row r="230">
          <cell r="B230" t="str">
            <v>0900G004 AREAS DE CUBRIMIENTO DEL SISTEMA DE PARQUES NACIONALES, SPNN</v>
          </cell>
        </row>
        <row r="231">
          <cell r="B231" t="str">
            <v>0900G005 AREAS DEL SISTEMA DE PARQUES NACIONALES, SPNN CON PLANES DE MANEJO</v>
          </cell>
        </row>
        <row r="232">
          <cell r="B232" t="str">
            <v>0900G006 NUEVAS AREAS DECLARADAS EN EL SISTEMA DE PARQUES NACIONALES, SPNN</v>
          </cell>
        </row>
        <row r="233">
          <cell r="B233" t="str">
            <v>0900G007 CUBRIMIENTO POR FUNCIONARIO DE LA UNIDAD ADMINISTRATIVA ESPECIAL DEL SISTEMA DE PARQUES NACIONALES, UAESPNN A LAS AREAS DEL SISTEMA DE PARQUES NACIONALES, SPNN</v>
          </cell>
        </row>
        <row r="234">
          <cell r="B234" t="str">
            <v>0900G008 AREAS DEL SISTEMA DE PARQUES NACIONALES, SPNN CON MANEJO INTERCULTURAL</v>
          </cell>
        </row>
        <row r="235">
          <cell r="B235" t="str">
            <v>0900G009 AREAS DEL SISTEMA DE PARQUE NACIONALES, SPNN CON ACUERDOS SOCIALES DE MANEJO</v>
          </cell>
        </row>
        <row r="236">
          <cell r="B236" t="str">
            <v>0900G010 AREAS DE RESERVA DE LA SOCIEDAD CIVIL REGISTRADAS</v>
          </cell>
        </row>
        <row r="237">
          <cell r="B237" t="str">
            <v>0900G011 AREAS NATURALES PROTEGIDAS DEL NIVEL LOCAL DECLARADAS</v>
          </cell>
        </row>
        <row r="238">
          <cell r="B238" t="str">
            <v>0900G012 AREAS NATURALES PROTEGIDAS  DECLARADAS POR LA CORPORACION AUTONOMA REGIONAL, CAR Y/O DEPARTAMENTOS.</v>
          </cell>
        </row>
        <row r="239">
          <cell r="B239" t="str">
            <v>0900G013 CUENCAS DECLARADAS EN ORDENAMIENTO Y CONSERVACION A NIVEL NACIONAL.</v>
          </cell>
        </row>
        <row r="240">
          <cell r="B240" t="str">
            <v>0900G014 INCENTIVOS OTORGADOS</v>
          </cell>
        </row>
        <row r="241">
          <cell r="B241" t="str">
            <v>0900G015 MUNICIPIOS CON PROGRAMA DE EDUCACION AMBIENTAL EN EL MANEJO INTEGRAL DE RESIDUOS SOLIDOS.</v>
          </cell>
        </row>
        <row r="242">
          <cell r="B242" t="str">
            <v>0900G016 ASESORIAS O ACOMPAÑAMIENTO A PROCESOS PRODUCTIVOS POR PARTE DEL MINAMBIENTE</v>
          </cell>
        </row>
        <row r="243">
          <cell r="B243" t="str">
            <v>0900G017 AREA ADQUIRIDA Y DEDICADA A LA CONSERVACION</v>
          </cell>
        </row>
        <row r="244">
          <cell r="B244" t="str">
            <v>0900G018 PRESUPUESTO APROBADO AL  SISTEMA DE PARQUES NACIONALES VS PRESUPUESTO REQUERIDO.</v>
          </cell>
        </row>
        <row r="245">
          <cell r="B245" t="str">
            <v>0900G019 CONSTRUCCION DE INFRAESTRUCTURA ECOTURISTICA DEL SISTEMA NACIONAL DE PARQUES, SPNN</v>
          </cell>
        </row>
        <row r="246">
          <cell r="B246" t="str">
            <v>0900G020 INFRAESTRUCTURA EN MANTENIMIENTO EN EL SISTEMA DE PARQUES NACIONALES, SPNN DE ECOTURISMO</v>
          </cell>
        </row>
        <row r="247">
          <cell r="B247" t="str">
            <v>0900G021 SISTEMAS REGIONALES Y LOCALES DE AREAS PROTEGIDAS ACOMPAÑADOS POR EL SISTEMA DE PARQUES NACIONALES, SPNN</v>
          </cell>
        </row>
        <row r="248">
          <cell r="B248" t="str">
            <v>0900G022 INCENTIVOS A LA CONSERVACION DEL MEDIO AMBIENTE OTORGADOS</v>
          </cell>
        </row>
        <row r="249">
          <cell r="B249" t="str">
            <v>0900G023 OTORGAMIENTO DE ACUERDOS A LA CONSERVACION DEL MEDIO AMBIENTE</v>
          </cell>
        </row>
        <row r="250">
          <cell r="B250" t="str">
            <v>0900G024 SEGUIMIENTO A LA FORMULACION DEL PROYECTO DE PROCESOS DE TECNOLOGIAS LIMPIAS</v>
          </cell>
        </row>
        <row r="251">
          <cell r="B251" t="str">
            <v>0900G025 MONTO DE CARGA CONTAMINANTE - DBO (MEDIDA CONTENIDA DE MATERIA ORGANICA BIODEGRADABLE)</v>
          </cell>
        </row>
        <row r="252">
          <cell r="B252" t="str">
            <v>0900G026 MONTO DE CARGA CONTAMINANTE - SST (MEDIDA DE SOLIDOS SUSPENDIDOS TOTALES)</v>
          </cell>
        </row>
        <row r="253">
          <cell r="B253" t="str">
            <v>0900G027 PROYECTOS PILOTO DE DESCONTAMINACION DE AGUAS</v>
          </cell>
        </row>
        <row r="254">
          <cell r="B254" t="str">
            <v xml:space="preserve">0900G028 APOYO INTERINSTITUCIONAL </v>
          </cell>
        </row>
        <row r="255">
          <cell r="B255" t="str">
            <v xml:space="preserve">0900G029 CONCERTACIONES ESTATALES </v>
          </cell>
        </row>
        <row r="256">
          <cell r="B256" t="str">
            <v xml:space="preserve">0900G030 CONVENIOS INTERADMINISTRATIVOS </v>
          </cell>
        </row>
        <row r="257">
          <cell r="B257" t="str">
            <v xml:space="preserve">0900G031 COSTO/BENEFICIO </v>
          </cell>
        </row>
        <row r="258">
          <cell r="B258" t="str">
            <v xml:space="preserve">0900G032 PERSPECTIVA DE GÉNERO </v>
          </cell>
        </row>
        <row r="259">
          <cell r="B259" t="str">
            <v xml:space="preserve">0900G033 RECURSOS FINANCIEROS DE LA COMUNIDAD </v>
          </cell>
        </row>
        <row r="260">
          <cell r="B260" t="str">
            <v xml:space="preserve">0900G034 VARIACIÓN ENFERMEDADES POR CONTAMINACIÓN DE LOS DRENAJES URBANOS. </v>
          </cell>
        </row>
        <row r="261">
          <cell r="B261" t="str">
            <v>10000000 SECTOR ADMINISTRACION DEL ESTADO</v>
          </cell>
        </row>
        <row r="262">
          <cell r="B262" t="str">
            <v>1000G001 INGRESOS TRIBUTARIOS TERRITORIALES</v>
          </cell>
        </row>
        <row r="263">
          <cell r="B263" t="str">
            <v>1000G002 GASTOS DE FUNCIONAMIENTO ENTES TERRITORIALES</v>
          </cell>
        </row>
        <row r="264">
          <cell r="B264" t="str">
            <v>1000G003 CONTRATOS FIRMADOS PARA DAR CUMPLIMIENTO AL PROYECTO MAFP</v>
          </cell>
        </row>
        <row r="265">
          <cell r="B265" t="str">
            <v>1000G004 ENTIDADES DE LOS 19 SECTORES DE RAMA EJECUTIVA REDISEÑADAS.</v>
          </cell>
        </row>
        <row r="266">
          <cell r="B266" t="str">
            <v>1000G005 CONCESIONES AEROPORTUARIAS</v>
          </cell>
        </row>
        <row r="267">
          <cell r="B267" t="str">
            <v>1000G006 PARTICPACIÓN PRIVADA EN EL DESARROLLO DE INFRAESTRUCTURA DE SERVICIOS PÚBLICOS Y DE TRANSPORTE.</v>
          </cell>
        </row>
        <row r="268">
          <cell r="B268" t="str">
            <v>1000G101 COBERTURA UNIDADES DE ATENCION Y ORIENTACION CONFORMADAS Y FORTALECIDAS</v>
          </cell>
        </row>
        <row r="269">
          <cell r="B269" t="str">
            <v>1000G102 EJECUCION PRESUPUESTAL VS APROPIAPIACION DEFINITIVA</v>
          </cell>
        </row>
        <row r="270">
          <cell r="B270" t="str">
            <v>1000G103 ALIANZAS FIRMADAS PARA AYUDA A DESPLAZADOS</v>
          </cell>
        </row>
        <row r="271">
          <cell r="B271" t="str">
            <v>1000G104 RETORNO DE FAMILIAS POR LA GESTION PROGRAMAS DE LA RED SOCIAL DE SOLIDARIDAD, RSS</v>
          </cell>
        </row>
        <row r="272">
          <cell r="B272" t="str">
            <v>1000G105 REDES TERRITORIALES CONFORMADAS</v>
          </cell>
        </row>
        <row r="273">
          <cell r="B273" t="str">
            <v>1000G106 AVANCE EN LA IMPLEMENTACION DE SISTEMAS DE MONITOREO Y SEGUIMIENTO</v>
          </cell>
        </row>
        <row r="274">
          <cell r="B274" t="str">
            <v>1000G107 NRO DE FAMILIAS RETORNADAS</v>
          </cell>
        </row>
        <row r="275">
          <cell r="B275" t="str">
            <v>1000G108 NRO DE FAMILIAS REUBICADAS</v>
          </cell>
        </row>
        <row r="276">
          <cell r="B276" t="str">
            <v>1000G109 ACCIONES DE FORTALECIMIENTO Y PROMOCION PARA LA CONFORMACION DE COMITES MUNICIPALES Y DEPARTAMENTALES</v>
          </cell>
        </row>
        <row r="277">
          <cell r="B277" t="str">
            <v>1000G110 ACCIONES DE FORTALECIMIENTO INSTITUCIONAL EMPRENDIDAS</v>
          </cell>
        </row>
        <row r="278">
          <cell r="B278" t="str">
            <v>1000G111 ACCIONES DE CAPACITACION PARA FORTALECIMIENTO DE REDES COMUNITARIAS EMPRENDIDAS</v>
          </cell>
        </row>
        <row r="279">
          <cell r="B279" t="str">
            <v>1000G112 PLANES PARA GARANTIZAR LA PROTECCION Y SEGURIDAD A LA POBLACION</v>
          </cell>
        </row>
        <row r="280">
          <cell r="B280" t="str">
            <v>1000G113 ESTRATEGIAS PARA ORGANIZAR Y FORTALECER LOS PROCESOS SOCIALES, COMUNITARIOS IMPLEMENTADOS</v>
          </cell>
        </row>
        <row r="281">
          <cell r="B281" t="str">
            <v>1000G114 ESTRATEGIAS PARA ORGANIZAR Y FORTALECER LA ADMINISTRACION PUBLICA REALIZADOS</v>
          </cell>
        </row>
        <row r="282">
          <cell r="B282" t="str">
            <v>1000G115 PLANES Y ESTRATEGIAS PARA ORGANIZAR Y FORTALECER INCORPORACION CON LA COMUNIDAD RECEPTORA</v>
          </cell>
        </row>
        <row r="283">
          <cell r="B283" t="str">
            <v>1000G201 EJECUCION REAL DEL GASTO PUBLICO</v>
          </cell>
        </row>
        <row r="284">
          <cell r="B284" t="str">
            <v>1000G202 IMPLEMENTACION DEL SISTEMA DE GESTION</v>
          </cell>
        </row>
        <row r="285">
          <cell r="B285" t="str">
            <v>1000G203 IMPLEMENTACION DEL SISTEMA DATAWAREHOUSE</v>
          </cell>
        </row>
        <row r="286">
          <cell r="B286" t="str">
            <v>1000G204 IMPLEMENTACION DEL SISTEMA DE SEGURIDAD</v>
          </cell>
        </row>
        <row r="287">
          <cell r="B287" t="str">
            <v>1000G205 TIEMPO DE EJECUCION DE PROYECTO</v>
          </cell>
        </row>
        <row r="288">
          <cell r="B288" t="str">
            <v>1000G206 RECURSO INVERTIDOS POR UNIDAD DE EQUIPO REPARADO POR LA ENTIDAD</v>
          </cell>
        </row>
        <row r="289">
          <cell r="B289" t="str">
            <v>1000G207 RECURSOS INVERTIDOS POR LA ENTIDAD EN INFRAESTRUCTURA</v>
          </cell>
        </row>
        <row r="290">
          <cell r="B290" t="str">
            <v>1000G208 COSTOS DE RENOVACION DE EQUIPOS FRENTE AL COSTO DEL MISMO</v>
          </cell>
        </row>
        <row r="291">
          <cell r="B291" t="str">
            <v>1000G209 COSTO HORA DE INVERSION EN CAPACITACION A FUNCIONARIOS</v>
          </cell>
        </row>
        <row r="292">
          <cell r="B292" t="str">
            <v>1000G301 PUBLICACION DE DOCUMENTOS</v>
          </cell>
        </row>
        <row r="293">
          <cell r="B293" t="str">
            <v>1000G302 REUNIONES ATENDIDAS</v>
          </cell>
        </row>
        <row r="294">
          <cell r="B294" t="str">
            <v>1000G303 AVANCE DE LA PROGRAMACION DE PROYECTOS (IMPULSADOS, APOYADOS, FINNACIADOS, ETC)</v>
          </cell>
        </row>
        <row r="295">
          <cell r="B295" t="str">
            <v>1000G304 PROYECTOS Y/O PROGRAMAS EXITOSOS DEL  PROGRAMA  PLAN CARIBE</v>
          </cell>
        </row>
        <row r="296">
          <cell r="B296" t="str">
            <v>1000G305 GESTION DEL PROGRAMA PLAN CARIBE</v>
          </cell>
        </row>
        <row r="297">
          <cell r="B297" t="str">
            <v>1000G306 FUNCIONARIOS CAPACITADOS EN PROYECTOS</v>
          </cell>
        </row>
        <row r="298">
          <cell r="B298" t="str">
            <v>1000G307 ENTIDADES CAPACITADAS EN PROYECTOS</v>
          </cell>
        </row>
        <row r="299">
          <cell r="B299" t="str">
            <v>1000G308 CUMPLIMIENTO A CRONOGRAMA DE IMPLEMENTACION DEL SINAGEP</v>
          </cell>
        </row>
        <row r="300">
          <cell r="B300" t="str">
            <v>1000G310 COBERTURA DE ACOMPAÑAMIENTO TERRITORIAL</v>
          </cell>
        </row>
        <row r="301">
          <cell r="B301" t="str">
            <v>1000G311 PROYECTOS DE ASESORIA</v>
          </cell>
        </row>
        <row r="302">
          <cell r="B302" t="str">
            <v>1000G312 ACTIVIDADES DE CAPACITACION</v>
          </cell>
        </row>
        <row r="303">
          <cell r="B303" t="str">
            <v>1000G313 RECURSOS UTILIZADOS EN PUBLICACIONES</v>
          </cell>
        </row>
        <row r="304">
          <cell r="B304" t="str">
            <v>1000G314 RECURSOS INVERTIDOS EN REPOSICION DE EQUIPOS</v>
          </cell>
        </row>
        <row r="305">
          <cell r="B305" t="str">
            <v>1000G315 RECURSOS UTILIZADOS EN MANTENIMIENTO</v>
          </cell>
        </row>
        <row r="306">
          <cell r="B306" t="str">
            <v>1000G316 RECURSOS UTILIZADOS EN MATERIALES Y SUMINISTROS</v>
          </cell>
        </row>
        <row r="307">
          <cell r="B307" t="str">
            <v>1000G317 UTILIZACION DE CUPOS OFRECIDOS EN LOS PROGRAMAS DE BIENESTAR SOCIAL</v>
          </cell>
        </row>
        <row r="308">
          <cell r="B308" t="str">
            <v>1000G318 DEPURACION (REVISION) CUENTA DE PROPIEDAD Y EQUIPO</v>
          </cell>
        </row>
        <row r="309">
          <cell r="B309" t="str">
            <v>1000G319 CONVENIOS FIRMADOS PARA LA PREPARACION DE PROYECTOS (QUE CONTARON CON ASESORIA POR PARTE DEL DNP)</v>
          </cell>
        </row>
        <row r="310">
          <cell r="B310" t="str">
            <v>1000G401 PROGRAMACION AVANCE A DE PROYECTOS DAS.</v>
          </cell>
        </row>
        <row r="311">
          <cell r="B311" t="str">
            <v>1000G501 RESPUESTA A REQUERIMIENTOS O SOLICITUDES</v>
          </cell>
        </row>
        <row r="312">
          <cell r="B312" t="str">
            <v>1000G502 SOLUCIONES INFORMATICAS IMPLEMENTADAS</v>
          </cell>
        </row>
        <row r="313">
          <cell r="B313" t="str">
            <v>11000000 SECTOR AGROPECUARIO</v>
          </cell>
        </row>
        <row r="314">
          <cell r="B314" t="str">
            <v>1100G001 CARTERA AGROPECUARIA POR LINEA DE CREDITO</v>
          </cell>
        </row>
        <row r="315">
          <cell r="B315" t="str">
            <v>1100G002 ALIANZAS FIRMADAS FRENTE A DEMANDA DE CONSTITUCION DE ALIANZAS</v>
          </cell>
        </row>
        <row r="316">
          <cell r="B316" t="str">
            <v>1100G003 ALIANZAS ESTRATEGICAS FIRMADAS PARA ADECUACION DE TIERRAS</v>
          </cell>
        </row>
        <row r="317">
          <cell r="B317" t="str">
            <v>1100G004 LABORATORIOS Y CENTROS DE DIAGNOSTICO PARA LA  PREVENCION Y CONTROL DE LA SANIDAD AGROPECUARIA EN OPERACION</v>
          </cell>
        </row>
        <row r="318">
          <cell r="B318" t="str">
            <v>1100G005 AREAS LIBRES DE PLAGAS</v>
          </cell>
        </row>
        <row r="319">
          <cell r="B319" t="str">
            <v>1100G006 FUNCIONARIOS CAPACITADOS A NIVEL DE POSGRADO</v>
          </cell>
        </row>
        <row r="320">
          <cell r="B320" t="str">
            <v>1100G007 CAPACITACION NO FORMAL A FUNCIONARIOS</v>
          </cell>
        </row>
        <row r="321">
          <cell r="B321" t="str">
            <v>1100G009 CAPACITACION Y FORTALECIMIENTO DE ORGANIZACIONES AFRO COLOMBIANAS</v>
          </cell>
        </row>
        <row r="322">
          <cell r="B322" t="str">
            <v>1100G010 COFINANCIACIONES OBTENIDAS</v>
          </cell>
        </row>
        <row r="323">
          <cell r="B323" t="str">
            <v>1100G011 COFINANCIACION A PROYECTOS</v>
          </cell>
        </row>
        <row r="324">
          <cell r="B324" t="str">
            <v>1100G012 COMERCIALIZACION DE SERVICIOS AMBIENTALES EN LOS TERRITORIOS DE COMUNIDADES NEGRAS</v>
          </cell>
        </row>
        <row r="325">
          <cell r="B325" t="str">
            <v>1100G013 CONVENIOS FIRMADOS CON ENTES TERRITORIALES</v>
          </cell>
        </row>
        <row r="326">
          <cell r="B326" t="str">
            <v>1100G014 CONVENIOS FIRMADOS CON ENTES PUBLICOS NACIONALES  Y PRIVADOS</v>
          </cell>
        </row>
        <row r="327">
          <cell r="B327" t="str">
            <v>1100G015 CONVENIOS FIRMADOS O FORTALECIDOS</v>
          </cell>
        </row>
        <row r="328">
          <cell r="B328" t="str">
            <v>1100G016 CURSOS DE CAPACITACION Y TRANSFERENCIAS DE TECNOLOGIAS REALIZADOS</v>
          </cell>
        </row>
        <row r="329">
          <cell r="B329" t="str">
            <v>1100G017 EFECTIVIDAD DEL RECAUDO</v>
          </cell>
        </row>
        <row r="330">
          <cell r="B330" t="str">
            <v>1100G018 ESPECIES VEGETALES CON TECNOLOGIA IDENTIFICADA PARA EVALUACION DE RIESGOS DERIVADOS DEL USO DE ORGANISMOS MODIFICADOS GENETICAMENTE</v>
          </cell>
        </row>
        <row r="331">
          <cell r="B331" t="str">
            <v>1100G019 COBERTURA DE ADECUACION DE TIERRAS</v>
          </cell>
        </row>
        <row r="332">
          <cell r="B332" t="str">
            <v>1100G020 INFRACCIONES POR EXPLOTACION ILEGAL</v>
          </cell>
        </row>
        <row r="333">
          <cell r="B333" t="str">
            <v>1100G021 DIAGNOSTICOS GENERADOS</v>
          </cell>
        </row>
        <row r="334">
          <cell r="B334" t="str">
            <v>1100G022 AREA ADECUADA QUE SE INCORPORAN EN PEQUEÑA ESCALA ACUICOLA</v>
          </cell>
        </row>
        <row r="335">
          <cell r="B335" t="str">
            <v>1100G023 AREA ATENDIDA CON CUBRIMIENTO DE INCENTIVO FINANCIERO</v>
          </cell>
        </row>
        <row r="336">
          <cell r="B336" t="str">
            <v>1100G024 PAQUETES TECNOLOGICOS DE ESPECIES PROMISORIAS RECOMENDADOS PARA TRANSFERENCIA A PRODUCTORES</v>
          </cell>
        </row>
        <row r="337">
          <cell r="B337" t="str">
            <v>1100G025 PLANES DE ORDENAMIENTO Y MANEJO DE RECURSOS PESQUEROS</v>
          </cell>
        </row>
        <row r="338">
          <cell r="B338" t="str">
            <v>1100G026 POBLACION AFRO COLOMBIANA BENEFICIADA CON TIERRA</v>
          </cell>
        </row>
        <row r="339">
          <cell r="B339" t="str">
            <v>1100G027 PRODUCCION AGROPECUARIA CON INCENTIVOS A LA COMERCIALIZACION</v>
          </cell>
        </row>
        <row r="340">
          <cell r="B340" t="str">
            <v>1100G028 AREA CONSTITUIDA O AMPLIADA EN RESGUARDOS INDIGENAS</v>
          </cell>
        </row>
        <row r="341">
          <cell r="B341" t="str">
            <v>1100G029 AREA TITULADA</v>
          </cell>
        </row>
        <row r="342">
          <cell r="B342" t="str">
            <v>1100G030 CARTERA COMPRADA</v>
          </cell>
        </row>
        <row r="343">
          <cell r="B343" t="str">
            <v>1100G031 FAMILIAS BENEFICIADAS CON ADQUISICION DE TIERRAS</v>
          </cell>
        </row>
        <row r="344">
          <cell r="B344" t="str">
            <v>1100G032 AREA ADQUIRIDAS PARA CAMPESINOS</v>
          </cell>
        </row>
        <row r="345">
          <cell r="B345" t="str">
            <v>1100G033 INSUMOS AGRICOLAS QUE NO CUMPLEN CON LA CALIDAD OFRECIDA POR LOS PRODUCTORES</v>
          </cell>
        </row>
        <row r="346">
          <cell r="B346" t="str">
            <v>1100G034 INSUMOS PECUARIOS QUE NO CUMPLEN CON LOS REQUISITOS DE CALIDAD</v>
          </cell>
        </row>
        <row r="347">
          <cell r="B347" t="str">
            <v>1100G035 AREA DE INFRAESTRUCTURA MEJORADA</v>
          </cell>
        </row>
        <row r="348">
          <cell r="B348" t="str">
            <v>1100G036 MICROEMPRESARIOS BENEFICIADOS</v>
          </cell>
        </row>
        <row r="349">
          <cell r="B349" t="str">
            <v>1100G037 PREDIOS AJUSTADOS AL CRITERIO DE CONCENTRACION PARCELARIA</v>
          </cell>
        </row>
        <row r="350">
          <cell r="B350" t="str">
            <v>1100G038 RESGUARDOS INDIGENAS CONSTITUIDOS</v>
          </cell>
        </row>
        <row r="351">
          <cell r="B351" t="str">
            <v>1100G039 INVESTIGACION ESTABLECIDAS EN CADENAS</v>
          </cell>
        </row>
        <row r="352">
          <cell r="B352" t="str">
            <v>1100G040 DESARROLLO DE CADENAS</v>
          </cell>
        </row>
        <row r="353">
          <cell r="B353" t="str">
            <v>1100G041 SOLUCIONES DE VIVIENDA</v>
          </cell>
        </row>
        <row r="354">
          <cell r="B354" t="str">
            <v>1100G042 TITULOS EXPEDIDOS</v>
          </cell>
        </row>
        <row r="355">
          <cell r="B355" t="str">
            <v>1100G043 VACUNACION CONTRA LA FIEBRE AFTOSA EN BOVINOS</v>
          </cell>
        </row>
        <row r="356">
          <cell r="B356" t="str">
            <v>1100G044 PRODUCTOS CON CADENAS ESTABLECIDAS</v>
          </cell>
        </row>
        <row r="357">
          <cell r="B357" t="str">
            <v>1100G045 PROTECCION DE DERECHOS LA PROPIEDAD INTELECTUAL EN VARIEDADES VEGETALES</v>
          </cell>
        </row>
        <row r="358">
          <cell r="B358" t="str">
            <v>1100G046 TIERRAS TITULADAS COLECTIVAMENTE A LAS COMUNIDADES NEGRAS</v>
          </cell>
        </row>
        <row r="359">
          <cell r="B359" t="str">
            <v>1100G047 TITULOS COLECTIVOS EXPEDIDOS</v>
          </cell>
        </row>
        <row r="360">
          <cell r="B360" t="str">
            <v>1100G048 VALOR SUBSIDIO DE TIERRA OTORGADOS POR FAMILIA</v>
          </cell>
        </row>
        <row r="361">
          <cell r="B361" t="str">
            <v>1100G049 NÚMERO DE ENTIDADES PRIORITARIAS APOYADAS EN SUS PROCESOS DE REDISEÑO</v>
          </cell>
        </row>
        <row r="362">
          <cell r="B362" t="str">
            <v>12000000 SECTOR SANEAMIENTO BASICO</v>
          </cell>
        </row>
        <row r="363">
          <cell r="B363" t="str">
            <v>1200G001 KILOMETROS DE RED DOMICILIARIA ATENDIDOS</v>
          </cell>
        </row>
        <row r="364">
          <cell r="B364" t="str">
            <v>1200G002 EMPRESAS EFICIENTES</v>
          </cell>
        </row>
        <row r="365">
          <cell r="B365" t="str">
            <v>1200G003 INSTRUMENTOS DE ASISTENCIA TECNICA DESARROLLADOS</v>
          </cell>
        </row>
        <row r="366">
          <cell r="B366" t="str">
            <v>1200G004 CONVENIOS O ACUERDOS SUSCRITOS CON MUNICIPIOS PARA LA ESTRUCTURACION DE ESQUEMAS SOLIDARIOS</v>
          </cell>
        </row>
        <row r="367">
          <cell r="B367" t="str">
            <v>13000000 SECTOR TRABAJO Y SEGURIDAD SOCIAL</v>
          </cell>
        </row>
        <row r="368">
          <cell r="B368" t="str">
            <v>1300G001 ENTES TERRITORIALES CON LOS CUALES EL ICBF HA CONCERTADO LA INCLUSION DE PROYECTOS DE NIÑEZ Y FAMILIA EN EL PLAN DE DESARROLLO TERRITORIAL</v>
          </cell>
        </row>
        <row r="369">
          <cell r="B369" t="str">
            <v>1300G002 FAMILIAS DESPLAZADAS ATENDIDAS POR LA RED DE SOLIDARIDAD SOCIAL</v>
          </cell>
        </row>
        <row r="370">
          <cell r="B370" t="str">
            <v>1300G003 PROCESOS PRODUCTIVOS AGRICOLAS EN  IMPLEMENTACION</v>
          </cell>
        </row>
        <row r="371">
          <cell r="B371" t="str">
            <v>1300G004 PROGRAMAS DE DESARROLLO Y PAZ EN IMPLEMENTACION</v>
          </cell>
        </row>
        <row r="372">
          <cell r="B372" t="str">
            <v>1300G005 PROYECTOS EN IMPLEMENTACION QUE CONTRARRESTEN EL DETERIORO AMBIENTAL PRODUCIDO POR CULTIVOS ILICITOS</v>
          </cell>
        </row>
        <row r="373">
          <cell r="B373" t="str">
            <v>1300G006 RECAUDO DE APORTES PARAFISCALES</v>
          </cell>
        </row>
        <row r="374">
          <cell r="B374" t="str">
            <v>1300G007 INGRESOS RECAUDADOS POR PRODUCCION DE CENTROS</v>
          </cell>
        </row>
        <row r="375">
          <cell r="B375" t="str">
            <v>1300G008 PRESUPUESTO EJECUTADO POR ADMINISTRACION EDUCATIVA Y APOYO A LA FORMACION</v>
          </cell>
        </row>
        <row r="376">
          <cell r="B376" t="str">
            <v>1300G009 RECAUDO DE APORTES FONDO INDUSTRIA DE LA CONSTRUCCION, FIC</v>
          </cell>
        </row>
        <row r="377">
          <cell r="B377" t="str">
            <v>1300G010 RECURSOS PRESUPUESTALES ASIGNADOS PARA ACTUALIZACION O ELABORACION DE DISEÑOS CURRICULARES</v>
          </cell>
        </row>
        <row r="378">
          <cell r="B378" t="str">
            <v>1300G011 RECURSOS PRESUPUESTALES ASIGNADOS PARA DOTACION Y SUSTITUCION DE EQUIPOS</v>
          </cell>
        </row>
        <row r="379">
          <cell r="B379" t="str">
            <v>1300G012 RECURSOS PRESUPUESTALES ASIGNADOS PARA LA ADECUACION DE EDIFICIOS</v>
          </cell>
        </row>
        <row r="380">
          <cell r="B380" t="str">
            <v>1300G013 RECURSOS QUE RESPALDAN EL PAGO DE LAS MESADAS PENSIONALES</v>
          </cell>
        </row>
        <row r="381">
          <cell r="B381" t="str">
            <v>1300G014 RECOPILACION DE INFORMACION DE LAS ADMINISTRADORAS DE PLANES DE BENEFICIOS, APB</v>
          </cell>
        </row>
        <row r="382">
          <cell r="B382" t="str">
            <v>1300G015 CANTIDAD DE CASOS IRREGULARES DETECTADOS</v>
          </cell>
        </row>
        <row r="383">
          <cell r="B383" t="str">
            <v>1300G016 Centros de formación dotados con maquinaria y equipos</v>
          </cell>
        </row>
        <row r="384">
          <cell r="B384" t="str">
            <v>1300G017 Valor por recaudo efectivo en el proceso de formación - producción en los centros de formación.</v>
          </cell>
        </row>
        <row r="385">
          <cell r="B385" t="str">
            <v>1300G018 Funcionarios con créditos hipotecarios aprobados y girados</v>
          </cell>
        </row>
        <row r="386">
          <cell r="B386" t="str">
            <v>1300G019 Funcionarios y Ex-funcionarios con pago parcial y definitivo de cesantías</v>
          </cell>
        </row>
        <row r="387">
          <cell r="B387" t="str">
            <v>1300G020 Pensionados de la entidad con pago de mesadas pensiónales.</v>
          </cell>
        </row>
        <row r="388">
          <cell r="B388" t="str">
            <v>1300G021 Cuotas partes pensiónales con pagos realizados</v>
          </cell>
        </row>
        <row r="389">
          <cell r="B389" t="str">
            <v>1300G022 Mantenimientos, adecuaciones y construcciones realizadas en la dirección general, regionales y centros de formación.</v>
          </cell>
        </row>
        <row r="390">
          <cell r="B390" t="str">
            <v>1300G023 Colocaciones a través del servicio publico de empleo (SPE)</v>
          </cell>
        </row>
        <row r="391">
          <cell r="B391" t="str">
            <v>1300G024 Inscritos registrados en el Servicio Publico de Empleo (SPE)</v>
          </cell>
        </row>
        <row r="392">
          <cell r="B392" t="str">
            <v>1300G025 Valor recaudado por el fondo industria de la construcción</v>
          </cell>
        </row>
        <row r="393">
          <cell r="B393" t="str">
            <v>1300G026 Recaudo de aportes parafiscales</v>
          </cell>
        </row>
        <row r="394">
          <cell r="B394" t="str">
            <v>14000000 SECTOR VIVIENDA Y DESARROLLO URBANO</v>
          </cell>
        </row>
        <row r="395">
          <cell r="B395" t="str">
            <v>1400G001 RECURSOS DESTINADOS A  LA  CONSTRUCCION DE VIVIENDA DE INTERES  SOCIAL</v>
          </cell>
        </row>
        <row r="396">
          <cell r="B396" t="str">
            <v>1400G002 MUNICIPIOS CON PLANES DE ORDENAMIENTO TERRITORIAL, POT´S ADOPTADOS</v>
          </cell>
        </row>
        <row r="397">
          <cell r="B397" t="str">
            <v>1400G003 MUNICIPIOS QUE HA REALIZADO MODIFICACIONES AL POT POR VARIABLE DE AMENAZAS Y RIESGOS</v>
          </cell>
        </row>
        <row r="398">
          <cell r="B398" t="str">
            <v>1400G004 PREDIOS LEGALIZADOS</v>
          </cell>
        </row>
        <row r="399">
          <cell r="B399" t="str">
            <v>1400G005 AVANCE EN TIEMPO DEL PROYECTO.</v>
          </cell>
        </row>
        <row r="400">
          <cell r="B400" t="str">
            <v>1400G006 NORMAS DE CALIDAD DE VIVIENDA INCORPORADAS AL SISTEMA PRODUCTIVO</v>
          </cell>
        </row>
        <row r="401">
          <cell r="B401" t="str">
            <v>15000000 SECTOR DESARROLLO COMUNITARIO</v>
          </cell>
        </row>
        <row r="402">
          <cell r="B402" t="str">
            <v>1500G001 PRESUPUESTO EJECUTADO EN PROGRAMAS DIRIGIDOS A COMUNIDADES CAMPESINAS</v>
          </cell>
        </row>
        <row r="403">
          <cell r="B403" t="str">
            <v>1500G002 GASTOS DE INVERSION Y FUNCIONAMIENTO .</v>
          </cell>
        </row>
        <row r="404">
          <cell r="B404" t="str">
            <v>17000000 SECTOR TURISMO</v>
          </cell>
        </row>
        <row r="405">
          <cell r="B405" t="str">
            <v>1700G001 ASIGNACION DE RECURSOS SECTOR TURISMO</v>
          </cell>
        </row>
        <row r="406">
          <cell r="B406" t="str">
            <v>1700G002 CUBRIMIENTO DE ATRACTIVOS TURISTICOS CON VIGILANCIA</v>
          </cell>
        </row>
        <row r="407">
          <cell r="B407" t="str">
            <v>1700G003 EFECTIVOS DE POLICIA TURISTICA REQUERIDOS</v>
          </cell>
        </row>
        <row r="408">
          <cell r="B408" t="str">
            <v>1700G004 INVERSION EN ADQUISICION Y EQUIPOS DENTRO DEL PRESUPUESTO DE LA ENTIDAD</v>
          </cell>
        </row>
        <row r="409">
          <cell r="B409" t="str">
            <v>1700G005 INVERSION EN ACTIVIDADES DE CAPACITACION TURISTICA DENTRO DEL PRESUPUESTO DE LA ENTIDAD</v>
          </cell>
        </row>
        <row r="410">
          <cell r="B410" t="str">
            <v>1700G006 CUBRIMIENTO CON PUNTOS DE INFORMACION Y CONTROL</v>
          </cell>
        </row>
        <row r="411">
          <cell r="B411" t="str">
            <v>1700G007 PUESTOS DE INFORMACION Y CONTROL EN DESTINOS TURISTICOS</v>
          </cell>
        </row>
        <row r="412">
          <cell r="B412" t="str">
            <v>1700G008 PARTICIPACION EN REUNIONES TECNICAS</v>
          </cell>
        </row>
        <row r="413">
          <cell r="B413" t="str">
            <v>1700G009 INVERSION EN ACTIVIDADES DE APROVECHAMIENTO Y PARTICIPACION DENTRO DEL PRESUPUESTO DE LA ENTIDAD</v>
          </cell>
        </row>
        <row r="414">
          <cell r="B414" t="str">
            <v>1700G010 DIVISAS RECIBIDAS POR TURISMO</v>
          </cell>
        </row>
        <row r="415">
          <cell r="B415" t="str">
            <v>1700G011 QUEJAS Y RECLAMOS CONTRA PRESTADORES DE SERVICIOS TURISTICOS ANTES DE LA CERTIFICACION.</v>
          </cell>
        </row>
        <row r="416">
          <cell r="B416" t="str">
            <v>1700G012 QUEJAS Y RECLAMOS CONTRA PRESTADORES DE SERVICIOS TURISTICOS DESPUES DE LA CERTIFICACION</v>
          </cell>
        </row>
        <row r="417">
          <cell r="B417" t="str">
            <v>1700G013 RECURSOS INVERTIDOS EN LICITACION ABIERTAS</v>
          </cell>
        </row>
        <row r="418">
          <cell r="B418" t="str">
            <v>19000000 SECTOR ARTESANIAS</v>
          </cell>
        </row>
        <row r="419">
          <cell r="B419" t="str">
            <v>1900G001 COSTO POR ARTESANO ATENDIDO POR ACTIVIDADES ORGANIZADAS O LIDERADAS POR ARTESANIAS DE COLOMBIA</v>
          </cell>
        </row>
        <row r="420">
          <cell r="B420" t="str">
            <v>20000000 CIENCIA Y TECNOLOGIA</v>
          </cell>
        </row>
        <row r="421">
          <cell r="B421" t="str">
            <v>2000G001 VALOR TOTAL QUE DEMANDA LA CONVOCATORIA DE LOS PROYECTOS</v>
          </cell>
        </row>
        <row r="422">
          <cell r="B422" t="str">
            <v>2000G002 EXCEDENTES DE APROPIACION DEL RUBRO</v>
          </cell>
        </row>
        <row r="423">
          <cell r="B423" t="str">
            <v>2000G003 MONTO DE LOS RECURSOS ASIGNADOS A LOS PROYECTOS</v>
          </cell>
        </row>
        <row r="424">
          <cell r="B424" t="str">
            <v>2000G004 MONTO DE LOS RECURSOS DE CONTRAPARTIDA MOVILIZADOS</v>
          </cell>
        </row>
        <row r="425">
          <cell r="B425" t="str">
            <v>2000G005 MONTO DE LOS RECURSOS EJECUTADOS</v>
          </cell>
        </row>
        <row r="426">
          <cell r="B426" t="str">
            <v>2000G006 MONTO TOTAL DE LAS GARANTIAS OTORGADAS</v>
          </cell>
        </row>
        <row r="427">
          <cell r="B427" t="str">
            <v>2000G007 MONTO TOTAL DE RECURSOS DESTINADOS AL RUBRO.</v>
          </cell>
        </row>
        <row r="428">
          <cell r="B428" t="str">
            <v>2000G008 MONTO TOTAL DE RECURSOS EJECUTADOS..</v>
          </cell>
        </row>
        <row r="429">
          <cell r="B429" t="str">
            <v>2000G009 MONTO TOTAL DE RECURSOS EJECUTADOS PARA AFIANZAR LA APROPIACION SOCIAL DEL CONOCIMIENTO</v>
          </cell>
        </row>
        <row r="430">
          <cell r="B430" t="str">
            <v>2000G010 PRESUPUESTO EJECUTADO FRENTE A PRESUPUESTO ASIGNADO.</v>
          </cell>
        </row>
        <row r="431">
          <cell r="B431" t="str">
            <v>2000G011 RELACION DE LOS FONDOS DE CONTRAPARTIDA CON RESPECTO AL APORTE NACIONAL</v>
          </cell>
        </row>
      </sheetData>
      <sheetData sheetId="16">
        <row r="4">
          <cell r="B4" t="str">
            <v>Costa Atlántica</v>
          </cell>
        </row>
        <row r="5">
          <cell r="B5" t="str">
            <v>Occidente</v>
          </cell>
        </row>
        <row r="6">
          <cell r="B6" t="str">
            <v>Centro Oriente</v>
          </cell>
        </row>
        <row r="7">
          <cell r="B7" t="str">
            <v>Orinoquía</v>
          </cell>
        </row>
        <row r="8">
          <cell r="B8" t="str">
            <v>Amazonía</v>
          </cell>
        </row>
        <row r="9">
          <cell r="B9" t="str">
            <v>Bogotá</v>
          </cell>
        </row>
      </sheetData>
      <sheetData sheetId="17">
        <row r="2">
          <cell r="B2" t="str">
            <v>Abejorral</v>
          </cell>
        </row>
        <row r="3">
          <cell r="B3" t="str">
            <v>Abrego</v>
          </cell>
        </row>
        <row r="4">
          <cell r="B4" t="str">
            <v>Abriaquí</v>
          </cell>
        </row>
        <row r="5">
          <cell r="B5" t="str">
            <v>Acacías</v>
          </cell>
        </row>
        <row r="6">
          <cell r="B6" t="str">
            <v>Acandí</v>
          </cell>
        </row>
        <row r="7">
          <cell r="B7" t="str">
            <v>Acevedo</v>
          </cell>
        </row>
        <row r="8">
          <cell r="B8" t="str">
            <v>Achí</v>
          </cell>
        </row>
        <row r="9">
          <cell r="B9" t="str">
            <v>Agrado</v>
          </cell>
        </row>
        <row r="10">
          <cell r="B10" t="str">
            <v>Agua De Dios</v>
          </cell>
        </row>
        <row r="11">
          <cell r="B11" t="str">
            <v>Aguachica</v>
          </cell>
        </row>
        <row r="12">
          <cell r="B12" t="str">
            <v>Aguada</v>
          </cell>
        </row>
        <row r="13">
          <cell r="B13" t="str">
            <v>Aguadas</v>
          </cell>
        </row>
        <row r="14">
          <cell r="B14" t="str">
            <v>Aguazul</v>
          </cell>
        </row>
        <row r="15">
          <cell r="B15" t="str">
            <v>Agustín Codazzi</v>
          </cell>
        </row>
        <row r="16">
          <cell r="B16" t="str">
            <v>Aipe</v>
          </cell>
        </row>
        <row r="17">
          <cell r="B17" t="str">
            <v>Alban</v>
          </cell>
        </row>
        <row r="18">
          <cell r="B18" t="str">
            <v>Albán</v>
          </cell>
        </row>
        <row r="19">
          <cell r="B19" t="str">
            <v>Albania</v>
          </cell>
        </row>
        <row r="20">
          <cell r="B20" t="str">
            <v>Albania--La Guajira</v>
          </cell>
        </row>
        <row r="21">
          <cell r="B21" t="str">
            <v>Albania--Santander</v>
          </cell>
        </row>
        <row r="22">
          <cell r="B22" t="str">
            <v>Alcalá</v>
          </cell>
        </row>
        <row r="23">
          <cell r="B23" t="str">
            <v>Aldana</v>
          </cell>
        </row>
        <row r="24">
          <cell r="B24" t="str">
            <v>Alejandría</v>
          </cell>
        </row>
        <row r="25">
          <cell r="B25" t="str">
            <v>Algarrobo</v>
          </cell>
        </row>
        <row r="26">
          <cell r="B26" t="str">
            <v>Algeciras</v>
          </cell>
        </row>
        <row r="27">
          <cell r="B27" t="str">
            <v>Almaguer</v>
          </cell>
        </row>
        <row r="28">
          <cell r="B28" t="str">
            <v>Almeida</v>
          </cell>
        </row>
        <row r="29">
          <cell r="B29" t="str">
            <v>Alpujarra</v>
          </cell>
        </row>
        <row r="30">
          <cell r="B30" t="str">
            <v>Altamira</v>
          </cell>
        </row>
        <row r="31">
          <cell r="B31" t="str">
            <v>Alto Baudo</v>
          </cell>
        </row>
        <row r="32">
          <cell r="B32" t="str">
            <v>Altos Del Rosario</v>
          </cell>
        </row>
        <row r="33">
          <cell r="B33" t="str">
            <v>Alvarado</v>
          </cell>
        </row>
        <row r="34">
          <cell r="B34" t="str">
            <v>Amagá</v>
          </cell>
        </row>
        <row r="35">
          <cell r="B35" t="str">
            <v>Amalfi</v>
          </cell>
        </row>
        <row r="36">
          <cell r="B36" t="str">
            <v>Ambalema</v>
          </cell>
        </row>
        <row r="37">
          <cell r="B37" t="str">
            <v>Anapoima</v>
          </cell>
        </row>
        <row r="38">
          <cell r="B38" t="str">
            <v>Ancuyá</v>
          </cell>
        </row>
        <row r="39">
          <cell r="B39" t="str">
            <v>Andalucía</v>
          </cell>
        </row>
        <row r="40">
          <cell r="B40" t="str">
            <v>Andes</v>
          </cell>
        </row>
        <row r="41">
          <cell r="B41" t="str">
            <v>Angelópolis</v>
          </cell>
        </row>
        <row r="42">
          <cell r="B42" t="str">
            <v>Angostura</v>
          </cell>
        </row>
        <row r="43">
          <cell r="B43" t="str">
            <v>Anolaima</v>
          </cell>
        </row>
        <row r="44">
          <cell r="B44" t="str">
            <v>Anorí</v>
          </cell>
        </row>
        <row r="45">
          <cell r="B45" t="str">
            <v>Anserma</v>
          </cell>
        </row>
        <row r="46">
          <cell r="B46" t="str">
            <v>Ansermanuevo</v>
          </cell>
        </row>
        <row r="47">
          <cell r="B47" t="str">
            <v>Anza</v>
          </cell>
        </row>
        <row r="48">
          <cell r="B48" t="str">
            <v>Anzoátegui</v>
          </cell>
        </row>
        <row r="49">
          <cell r="B49" t="str">
            <v>Apartadó</v>
          </cell>
        </row>
        <row r="50">
          <cell r="B50" t="str">
            <v>Apía</v>
          </cell>
        </row>
        <row r="51">
          <cell r="B51" t="str">
            <v>Apulo</v>
          </cell>
        </row>
        <row r="52">
          <cell r="B52" t="str">
            <v>Aquitania</v>
          </cell>
        </row>
        <row r="53">
          <cell r="B53" t="str">
            <v>Aracataca</v>
          </cell>
        </row>
        <row r="54">
          <cell r="B54" t="str">
            <v>Aranzazu</v>
          </cell>
        </row>
        <row r="55">
          <cell r="B55" t="str">
            <v>Aratoca</v>
          </cell>
        </row>
        <row r="56">
          <cell r="B56" t="str">
            <v>Arauca</v>
          </cell>
        </row>
        <row r="57">
          <cell r="B57" t="str">
            <v>Arauquita</v>
          </cell>
        </row>
        <row r="58">
          <cell r="B58" t="str">
            <v>Arbeláez</v>
          </cell>
        </row>
        <row r="59">
          <cell r="B59" t="str">
            <v>Arboleda</v>
          </cell>
        </row>
        <row r="60">
          <cell r="B60" t="str">
            <v>Arboledas</v>
          </cell>
        </row>
        <row r="61">
          <cell r="B61" t="str">
            <v>Arboletes</v>
          </cell>
        </row>
        <row r="62">
          <cell r="B62" t="str">
            <v>Arcabuco</v>
          </cell>
        </row>
        <row r="63">
          <cell r="B63" t="str">
            <v>Arenal</v>
          </cell>
        </row>
        <row r="64">
          <cell r="B64" t="str">
            <v>Argelia -- Antioquia</v>
          </cell>
        </row>
        <row r="65">
          <cell r="B65" t="str">
            <v>Argelia -- Cauca</v>
          </cell>
        </row>
        <row r="66">
          <cell r="B66" t="str">
            <v>Argelia -- Valle del Cauca</v>
          </cell>
        </row>
        <row r="67">
          <cell r="B67" t="str">
            <v>Ariguaní</v>
          </cell>
        </row>
        <row r="68">
          <cell r="B68" t="str">
            <v>Arjona</v>
          </cell>
        </row>
        <row r="69">
          <cell r="B69" t="str">
            <v>Armenia--Antioquia</v>
          </cell>
        </row>
        <row r="70">
          <cell r="B70" t="str">
            <v>Armenia--Quindio</v>
          </cell>
        </row>
        <row r="71">
          <cell r="B71" t="str">
            <v>Armero</v>
          </cell>
        </row>
        <row r="72">
          <cell r="B72" t="str">
            <v>Arroyohondo</v>
          </cell>
        </row>
        <row r="73">
          <cell r="B73" t="str">
            <v>Astrea</v>
          </cell>
        </row>
        <row r="74">
          <cell r="B74" t="str">
            <v>Ataco</v>
          </cell>
        </row>
        <row r="75">
          <cell r="B75" t="str">
            <v>Atrato</v>
          </cell>
        </row>
        <row r="76">
          <cell r="B76" t="str">
            <v>Ayapel</v>
          </cell>
        </row>
        <row r="77">
          <cell r="B77" t="str">
            <v>Bagadó</v>
          </cell>
        </row>
        <row r="78">
          <cell r="B78" t="str">
            <v>Bahía Solano</v>
          </cell>
        </row>
        <row r="79">
          <cell r="B79" t="str">
            <v>Bajo Baudó</v>
          </cell>
        </row>
        <row r="80">
          <cell r="B80" t="str">
            <v>Balboa--Cauca</v>
          </cell>
        </row>
        <row r="81">
          <cell r="B81" t="str">
            <v>Balboa--Risaralda</v>
          </cell>
        </row>
        <row r="82">
          <cell r="B82" t="str">
            <v>Baranoa</v>
          </cell>
        </row>
        <row r="83">
          <cell r="B83" t="str">
            <v>Baraya</v>
          </cell>
        </row>
        <row r="84">
          <cell r="B84" t="str">
            <v>Barbacoas</v>
          </cell>
        </row>
        <row r="85">
          <cell r="B85" t="str">
            <v>Barbosa--Antioquia</v>
          </cell>
        </row>
        <row r="86">
          <cell r="B86" t="str">
            <v>Barbosa--Santander</v>
          </cell>
        </row>
        <row r="87">
          <cell r="B87" t="str">
            <v>Barichara</v>
          </cell>
        </row>
        <row r="88">
          <cell r="B88" t="str">
            <v>Barranca De Upía</v>
          </cell>
        </row>
        <row r="89">
          <cell r="B89" t="str">
            <v>Barrancabermeja</v>
          </cell>
        </row>
        <row r="90">
          <cell r="B90" t="str">
            <v>Barrancas</v>
          </cell>
        </row>
        <row r="91">
          <cell r="B91" t="str">
            <v>Barranco De Loba</v>
          </cell>
        </row>
        <row r="92">
          <cell r="B92" t="str">
            <v>Barranco Minas</v>
          </cell>
        </row>
        <row r="93">
          <cell r="B93" t="str">
            <v>Barranquilla</v>
          </cell>
        </row>
        <row r="94">
          <cell r="B94" t="str">
            <v>Becerril</v>
          </cell>
        </row>
        <row r="95">
          <cell r="B95" t="str">
            <v>Belalcázar</v>
          </cell>
        </row>
        <row r="96">
          <cell r="B96" t="str">
            <v>Belén De Bajirá</v>
          </cell>
        </row>
        <row r="97">
          <cell r="B97" t="str">
            <v>Belén De Los Andaquies</v>
          </cell>
        </row>
        <row r="98">
          <cell r="B98" t="str">
            <v>Belén De Umbría</v>
          </cell>
        </row>
        <row r="99">
          <cell r="B99" t="str">
            <v>Belén--Boyacá</v>
          </cell>
        </row>
        <row r="100">
          <cell r="B100" t="str">
            <v>Belén--Nariño</v>
          </cell>
        </row>
        <row r="101">
          <cell r="B101" t="str">
            <v>Bello</v>
          </cell>
        </row>
        <row r="102">
          <cell r="B102" t="str">
            <v>Belmira</v>
          </cell>
        </row>
        <row r="103">
          <cell r="B103" t="str">
            <v>Beltrán</v>
          </cell>
        </row>
        <row r="104">
          <cell r="B104" t="str">
            <v>Berbeo</v>
          </cell>
        </row>
        <row r="105">
          <cell r="B105" t="str">
            <v>Betania</v>
          </cell>
        </row>
        <row r="106">
          <cell r="B106" t="str">
            <v>Betéitiva</v>
          </cell>
        </row>
        <row r="107">
          <cell r="B107" t="str">
            <v>Betulia--Antioquia</v>
          </cell>
        </row>
        <row r="108">
          <cell r="B108" t="str">
            <v>Betulia--Santander</v>
          </cell>
        </row>
        <row r="109">
          <cell r="B109" t="str">
            <v>Bituima</v>
          </cell>
        </row>
        <row r="110">
          <cell r="B110" t="str">
            <v>Boavita</v>
          </cell>
        </row>
        <row r="111">
          <cell r="B111" t="str">
            <v>Bochalema</v>
          </cell>
        </row>
        <row r="112">
          <cell r="B112" t="str">
            <v>Bogotá</v>
          </cell>
        </row>
        <row r="113">
          <cell r="B113" t="str">
            <v>Bojacá</v>
          </cell>
        </row>
        <row r="114">
          <cell r="B114" t="str">
            <v>Bojaya</v>
          </cell>
        </row>
        <row r="115">
          <cell r="B115" t="str">
            <v>Bolívar--Cauca</v>
          </cell>
        </row>
        <row r="116">
          <cell r="B116" t="str">
            <v>Bolivar--Santander</v>
          </cell>
        </row>
        <row r="117">
          <cell r="B117" t="str">
            <v>Bolívar--Valle del Cauca</v>
          </cell>
        </row>
        <row r="118">
          <cell r="B118" t="str">
            <v>Bosconia</v>
          </cell>
        </row>
        <row r="119">
          <cell r="B119" t="str">
            <v>Boyacá</v>
          </cell>
        </row>
        <row r="120">
          <cell r="B120" t="str">
            <v>Briceño--Antioquia</v>
          </cell>
        </row>
        <row r="121">
          <cell r="B121" t="str">
            <v>Briceño--Boyacá</v>
          </cell>
        </row>
        <row r="122">
          <cell r="B122" t="str">
            <v>Bucaramanga</v>
          </cell>
        </row>
        <row r="123">
          <cell r="B123" t="str">
            <v>Bucarasica</v>
          </cell>
        </row>
        <row r="124">
          <cell r="B124" t="str">
            <v>Buenaventura</v>
          </cell>
        </row>
        <row r="125">
          <cell r="B125" t="str">
            <v>Buenavista--Boyacá</v>
          </cell>
        </row>
        <row r="126">
          <cell r="B126" t="str">
            <v>Buenavista--Córdoba</v>
          </cell>
        </row>
        <row r="127">
          <cell r="B127" t="str">
            <v>Buenavista--Quindio</v>
          </cell>
        </row>
        <row r="128">
          <cell r="B128" t="str">
            <v>Buenavista--Sucre</v>
          </cell>
        </row>
        <row r="129">
          <cell r="B129" t="str">
            <v>Buenos Aires</v>
          </cell>
        </row>
        <row r="130">
          <cell r="B130" t="str">
            <v>Buesaco</v>
          </cell>
        </row>
        <row r="131">
          <cell r="B131" t="str">
            <v>Bugalagrande</v>
          </cell>
        </row>
        <row r="132">
          <cell r="B132" t="str">
            <v>Buriticá</v>
          </cell>
        </row>
        <row r="133">
          <cell r="B133" t="str">
            <v>Busbanzá</v>
          </cell>
        </row>
        <row r="134">
          <cell r="B134" t="str">
            <v>Cabrera--Cundinamarca</v>
          </cell>
        </row>
        <row r="135">
          <cell r="B135" t="str">
            <v>Cabrera--Santander</v>
          </cell>
        </row>
        <row r="136">
          <cell r="B136" t="str">
            <v>Cabuyaro</v>
          </cell>
        </row>
        <row r="137">
          <cell r="B137" t="str">
            <v>Cacahual</v>
          </cell>
        </row>
        <row r="138">
          <cell r="B138" t="str">
            <v>Cáceres</v>
          </cell>
        </row>
        <row r="139">
          <cell r="B139" t="str">
            <v>Cachipay</v>
          </cell>
        </row>
        <row r="140">
          <cell r="B140" t="str">
            <v>Cachirá</v>
          </cell>
        </row>
        <row r="141">
          <cell r="B141" t="str">
            <v>Cácota</v>
          </cell>
        </row>
        <row r="142">
          <cell r="B142" t="str">
            <v>Caicedo</v>
          </cell>
        </row>
        <row r="143">
          <cell r="B143" t="str">
            <v>Caicedonia</v>
          </cell>
        </row>
        <row r="144">
          <cell r="B144" t="str">
            <v>Caimito</v>
          </cell>
        </row>
        <row r="145">
          <cell r="B145" t="str">
            <v>Cajamarca</v>
          </cell>
        </row>
        <row r="146">
          <cell r="B146" t="str">
            <v>Cajibío</v>
          </cell>
        </row>
        <row r="147">
          <cell r="B147" t="str">
            <v>Cajicá</v>
          </cell>
        </row>
        <row r="148">
          <cell r="B148" t="str">
            <v>Calamar--Bolívar</v>
          </cell>
        </row>
        <row r="149">
          <cell r="B149" t="str">
            <v>Calamar--Guaviare</v>
          </cell>
        </row>
        <row r="150">
          <cell r="B150" t="str">
            <v>Calarca</v>
          </cell>
        </row>
        <row r="151">
          <cell r="B151" t="str">
            <v>Caldas--Antioquia</v>
          </cell>
        </row>
        <row r="152">
          <cell r="B152" t="str">
            <v>Caldas--Boyacá</v>
          </cell>
        </row>
        <row r="153">
          <cell r="B153" t="str">
            <v>Caldono</v>
          </cell>
        </row>
        <row r="154">
          <cell r="B154" t="str">
            <v>Cali</v>
          </cell>
        </row>
        <row r="155">
          <cell r="B155" t="str">
            <v>California</v>
          </cell>
        </row>
        <row r="156">
          <cell r="B156" t="str">
            <v>Calima</v>
          </cell>
        </row>
        <row r="157">
          <cell r="B157" t="str">
            <v>Caloto</v>
          </cell>
        </row>
        <row r="158">
          <cell r="B158" t="str">
            <v>Campamento</v>
          </cell>
        </row>
        <row r="159">
          <cell r="B159" t="str">
            <v>Campo De La Cruz</v>
          </cell>
        </row>
        <row r="160">
          <cell r="B160" t="str">
            <v>Campoalegre</v>
          </cell>
        </row>
        <row r="161">
          <cell r="B161" t="str">
            <v>Campohermoso</v>
          </cell>
        </row>
        <row r="162">
          <cell r="B162" t="str">
            <v>Canalete</v>
          </cell>
        </row>
        <row r="163">
          <cell r="B163" t="str">
            <v>Candelaria--Atlántico</v>
          </cell>
        </row>
        <row r="164">
          <cell r="B164" t="str">
            <v>Candelaria--Valle del Cauca</v>
          </cell>
        </row>
        <row r="165">
          <cell r="B165" t="str">
            <v>Cantagallo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Chigorodó</v>
          </cell>
        </row>
        <row r="200">
          <cell r="B200" t="str">
            <v>Chima</v>
          </cell>
        </row>
        <row r="201">
          <cell r="B201" t="str">
            <v>Chimá</v>
          </cell>
        </row>
        <row r="202">
          <cell r="B202" t="str">
            <v>Chimichagua</v>
          </cell>
        </row>
        <row r="203">
          <cell r="B203" t="str">
            <v>Chinácota</v>
          </cell>
        </row>
        <row r="204">
          <cell r="B204" t="str">
            <v>Chinavita</v>
          </cell>
        </row>
        <row r="205">
          <cell r="B205" t="str">
            <v>Chinchiná</v>
          </cell>
        </row>
        <row r="206">
          <cell r="B206" t="str">
            <v>Chinú</v>
          </cell>
        </row>
        <row r="207">
          <cell r="B207" t="str">
            <v>Chipaque</v>
          </cell>
        </row>
        <row r="208">
          <cell r="B208" t="str">
            <v>Chipatá</v>
          </cell>
        </row>
        <row r="209">
          <cell r="B209" t="str">
            <v>Chiquinquirá</v>
          </cell>
        </row>
        <row r="210">
          <cell r="B210" t="str">
            <v>Chíquiza</v>
          </cell>
        </row>
        <row r="211">
          <cell r="B211" t="str">
            <v>Chiriguaná</v>
          </cell>
        </row>
        <row r="212">
          <cell r="B212" t="str">
            <v>Chiscas</v>
          </cell>
        </row>
        <row r="213">
          <cell r="B213" t="str">
            <v>Chita</v>
          </cell>
        </row>
        <row r="214">
          <cell r="B214" t="str">
            <v>Chitagá</v>
          </cell>
        </row>
        <row r="215">
          <cell r="B215" t="str">
            <v>Chitaraque</v>
          </cell>
        </row>
        <row r="216">
          <cell r="B216" t="str">
            <v>Chivatá</v>
          </cell>
        </row>
        <row r="217">
          <cell r="B217" t="str">
            <v>Chivolo</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Colon</v>
          </cell>
        </row>
        <row r="235">
          <cell r="B235" t="str">
            <v>Colón</v>
          </cell>
        </row>
        <row r="236">
          <cell r="B236" t="str">
            <v>Coloso</v>
          </cell>
        </row>
        <row r="237">
          <cell r="B237" t="str">
            <v>Cómbita</v>
          </cell>
        </row>
        <row r="238">
          <cell r="B238" t="str">
            <v>Concepción--Antioquia</v>
          </cell>
        </row>
        <row r="239">
          <cell r="B239" t="str">
            <v>Concepción--Santander</v>
          </cell>
        </row>
        <row r="240">
          <cell r="B240" t="str">
            <v>Concordia--Antioquia</v>
          </cell>
        </row>
        <row r="241">
          <cell r="B241" t="str">
            <v>Concordia--Magdalena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Cordoba--Nariño</v>
          </cell>
        </row>
        <row r="252">
          <cell r="B252" t="str">
            <v>Cordoba--Quindio</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Cantón Del San Pablo</v>
          </cell>
        </row>
        <row r="295">
          <cell r="B295" t="str">
            <v>El Carmen</v>
          </cell>
        </row>
        <row r="296">
          <cell r="B296" t="str">
            <v>El Carmen De Atrato</v>
          </cell>
        </row>
        <row r="297">
          <cell r="B297" t="str">
            <v>El Carmen De Bolívar</v>
          </cell>
        </row>
        <row r="298">
          <cell r="B298" t="str">
            <v>El Carmen De Chucurí</v>
          </cell>
        </row>
        <row r="299">
          <cell r="B299" t="str">
            <v>El Carmen De Viboral</v>
          </cell>
        </row>
        <row r="300">
          <cell r="B300" t="str">
            <v>El Castillo</v>
          </cell>
        </row>
        <row r="301">
          <cell r="B301" t="str">
            <v>El Cerrito</v>
          </cell>
        </row>
        <row r="302">
          <cell r="B302" t="str">
            <v>El Charco</v>
          </cell>
        </row>
        <row r="303">
          <cell r="B303" t="str">
            <v>El Cocuy</v>
          </cell>
        </row>
        <row r="304">
          <cell r="B304" t="str">
            <v>El Colegio</v>
          </cell>
        </row>
        <row r="305">
          <cell r="B305" t="str">
            <v>El Copey</v>
          </cell>
        </row>
        <row r="306">
          <cell r="B306" t="str">
            <v>El Doncello</v>
          </cell>
        </row>
        <row r="307">
          <cell r="B307" t="str">
            <v>El Dorado</v>
          </cell>
        </row>
        <row r="308">
          <cell r="B308" t="str">
            <v>El Dovio</v>
          </cell>
        </row>
        <row r="309">
          <cell r="B309" t="str">
            <v>El Encanto</v>
          </cell>
        </row>
        <row r="310">
          <cell r="B310" t="str">
            <v>El Espino</v>
          </cell>
        </row>
        <row r="311">
          <cell r="B311" t="str">
            <v>El Guacamayo</v>
          </cell>
        </row>
        <row r="312">
          <cell r="B312" t="str">
            <v>El Guamo</v>
          </cell>
        </row>
        <row r="313">
          <cell r="B313" t="str">
            <v>El Litoral Del San Juan</v>
          </cell>
        </row>
        <row r="314">
          <cell r="B314" t="str">
            <v>El Molino</v>
          </cell>
        </row>
        <row r="315">
          <cell r="B315" t="str">
            <v>El Paso</v>
          </cell>
        </row>
        <row r="316">
          <cell r="B316" t="str">
            <v>El Paujil</v>
          </cell>
        </row>
        <row r="317">
          <cell r="B317" t="str">
            <v>El Peñol</v>
          </cell>
        </row>
        <row r="318">
          <cell r="B318" t="str">
            <v>El Peñón</v>
          </cell>
        </row>
        <row r="319">
          <cell r="B319" t="str">
            <v>El Peñon--Cundinamarca</v>
          </cell>
        </row>
        <row r="320">
          <cell r="B320" t="str">
            <v>El Peñon--Santander</v>
          </cell>
        </row>
        <row r="321">
          <cell r="B321" t="str">
            <v>El Piñon</v>
          </cell>
        </row>
        <row r="322">
          <cell r="B322" t="str">
            <v>El Playón</v>
          </cell>
        </row>
        <row r="323">
          <cell r="B323" t="str">
            <v>El Retén</v>
          </cell>
        </row>
        <row r="324">
          <cell r="B324" t="str">
            <v>El Retorno</v>
          </cell>
        </row>
        <row r="325">
          <cell r="B325" t="str">
            <v>El Roble</v>
          </cell>
        </row>
        <row r="326">
          <cell r="B326" t="str">
            <v>El Rosal</v>
          </cell>
        </row>
        <row r="327">
          <cell r="B327" t="str">
            <v>El Rosario</v>
          </cell>
        </row>
        <row r="328">
          <cell r="B328" t="str">
            <v>El Santuario</v>
          </cell>
        </row>
        <row r="329">
          <cell r="B329" t="str">
            <v>El Tablón De Gómez</v>
          </cell>
        </row>
        <row r="330">
          <cell r="B330" t="str">
            <v>El Tambo--Cauca</v>
          </cell>
        </row>
        <row r="331">
          <cell r="B331" t="str">
            <v>El Tambo--Nariño</v>
          </cell>
        </row>
        <row r="332">
          <cell r="B332" t="str">
            <v>El Tarra</v>
          </cell>
        </row>
        <row r="333">
          <cell r="B333" t="str">
            <v>El Zulia</v>
          </cell>
        </row>
        <row r="334">
          <cell r="B334" t="str">
            <v>Elías</v>
          </cell>
        </row>
        <row r="335">
          <cell r="B335" t="str">
            <v>Encino</v>
          </cell>
        </row>
        <row r="336">
          <cell r="B336" t="str">
            <v>Enciso</v>
          </cell>
        </row>
        <row r="337">
          <cell r="B337" t="str">
            <v>Entrerrios</v>
          </cell>
        </row>
        <row r="338">
          <cell r="B338" t="str">
            <v>Envigado</v>
          </cell>
        </row>
        <row r="339">
          <cell r="B339" t="str">
            <v>Espinal</v>
          </cell>
        </row>
        <row r="340">
          <cell r="B340" t="str">
            <v>Facatativá</v>
          </cell>
        </row>
        <row r="341">
          <cell r="B341" t="str">
            <v>Falan</v>
          </cell>
        </row>
        <row r="342">
          <cell r="B342" t="str">
            <v>Filadelfia</v>
          </cell>
        </row>
        <row r="343">
          <cell r="B343" t="str">
            <v>Filandia</v>
          </cell>
        </row>
        <row r="344">
          <cell r="B344" t="str">
            <v>Firavitoba</v>
          </cell>
        </row>
        <row r="345">
          <cell r="B345" t="str">
            <v>Flandes</v>
          </cell>
        </row>
        <row r="346">
          <cell r="B346" t="str">
            <v>Florencia--Caquetá</v>
          </cell>
        </row>
        <row r="347">
          <cell r="B347" t="str">
            <v>Florencia--Cauca</v>
          </cell>
        </row>
        <row r="348">
          <cell r="B348" t="str">
            <v>Floresta</v>
          </cell>
        </row>
        <row r="349">
          <cell r="B349" t="str">
            <v>Florián</v>
          </cell>
        </row>
        <row r="350">
          <cell r="B350" t="str">
            <v>Florida</v>
          </cell>
        </row>
        <row r="351">
          <cell r="B351" t="str">
            <v>Floridablanca</v>
          </cell>
        </row>
        <row r="352">
          <cell r="B352" t="str">
            <v>Fomeque</v>
          </cell>
        </row>
        <row r="353">
          <cell r="B353" t="str">
            <v>Fonseca</v>
          </cell>
        </row>
        <row r="354">
          <cell r="B354" t="str">
            <v>Fortul</v>
          </cell>
        </row>
        <row r="355">
          <cell r="B355" t="str">
            <v>Fosca</v>
          </cell>
        </row>
        <row r="356">
          <cell r="B356" t="str">
            <v>Francisco Pizarro</v>
          </cell>
        </row>
        <row r="357">
          <cell r="B357" t="str">
            <v>Fredonia</v>
          </cell>
        </row>
        <row r="358">
          <cell r="B358" t="str">
            <v>Fresno</v>
          </cell>
        </row>
        <row r="359">
          <cell r="B359" t="str">
            <v>Frontino</v>
          </cell>
        </row>
        <row r="360">
          <cell r="B360" t="str">
            <v>Fuente De Oro</v>
          </cell>
        </row>
        <row r="361">
          <cell r="B361" t="str">
            <v>Fundación</v>
          </cell>
        </row>
        <row r="362">
          <cell r="B362" t="str">
            <v>Funes</v>
          </cell>
        </row>
        <row r="363">
          <cell r="B363" t="str">
            <v>Funza</v>
          </cell>
        </row>
        <row r="364">
          <cell r="B364" t="str">
            <v>Fúquene</v>
          </cell>
        </row>
        <row r="365">
          <cell r="B365" t="str">
            <v>Fusagasugá</v>
          </cell>
        </row>
        <row r="366">
          <cell r="B366" t="str">
            <v>Gachala</v>
          </cell>
        </row>
        <row r="367">
          <cell r="B367" t="str">
            <v>Gachancipá</v>
          </cell>
        </row>
        <row r="368">
          <cell r="B368" t="str">
            <v>Gachantivá</v>
          </cell>
        </row>
        <row r="369">
          <cell r="B369" t="str">
            <v>Gachetá</v>
          </cell>
        </row>
        <row r="370">
          <cell r="B370" t="str">
            <v>Galán</v>
          </cell>
        </row>
        <row r="371">
          <cell r="B371" t="str">
            <v>Galapa</v>
          </cell>
        </row>
        <row r="372">
          <cell r="B372" t="str">
            <v>Galeras</v>
          </cell>
        </row>
        <row r="373">
          <cell r="B373" t="str">
            <v>Gama</v>
          </cell>
        </row>
        <row r="374">
          <cell r="B374" t="str">
            <v>Gamarra</v>
          </cell>
        </row>
        <row r="375">
          <cell r="B375" t="str">
            <v>Gambita</v>
          </cell>
        </row>
        <row r="376">
          <cell r="B376" t="str">
            <v>Gameza</v>
          </cell>
        </row>
        <row r="377">
          <cell r="B377" t="str">
            <v>Garagoa</v>
          </cell>
        </row>
        <row r="378">
          <cell r="B378" t="str">
            <v>Garzón</v>
          </cell>
        </row>
        <row r="379">
          <cell r="B379" t="str">
            <v>Génova</v>
          </cell>
        </row>
        <row r="380">
          <cell r="B380" t="str">
            <v>Gigante</v>
          </cell>
        </row>
        <row r="381">
          <cell r="B381" t="str">
            <v>Ginebra</v>
          </cell>
        </row>
        <row r="382">
          <cell r="B382" t="str">
            <v>Giraldo</v>
          </cell>
        </row>
        <row r="383">
          <cell r="B383" t="str">
            <v>Girardot</v>
          </cell>
        </row>
        <row r="384">
          <cell r="B384" t="str">
            <v>Girardota</v>
          </cell>
        </row>
        <row r="385">
          <cell r="B385" t="str">
            <v>Girón</v>
          </cell>
        </row>
        <row r="386">
          <cell r="B386" t="str">
            <v>Gómez Plata</v>
          </cell>
        </row>
        <row r="387">
          <cell r="B387" t="str">
            <v>González</v>
          </cell>
        </row>
        <row r="388">
          <cell r="B388" t="str">
            <v>Gramalote</v>
          </cell>
        </row>
        <row r="389">
          <cell r="B389" t="str">
            <v>Granada--Antioquia</v>
          </cell>
        </row>
        <row r="390">
          <cell r="B390" t="str">
            <v>Granada--Cundinamarca</v>
          </cell>
        </row>
        <row r="391">
          <cell r="B391" t="str">
            <v>Granada--Meta</v>
          </cell>
        </row>
        <row r="392">
          <cell r="B392" t="str">
            <v>Guaca</v>
          </cell>
        </row>
        <row r="393">
          <cell r="B393" t="str">
            <v>Guacamayas</v>
          </cell>
        </row>
        <row r="394">
          <cell r="B394" t="str">
            <v>Guacarí</v>
          </cell>
        </row>
        <row r="395">
          <cell r="B395" t="str">
            <v>Guachetá</v>
          </cell>
        </row>
        <row r="396">
          <cell r="B396" t="str">
            <v>Guachucal</v>
          </cell>
        </row>
        <row r="397">
          <cell r="B397" t="str">
            <v>Guadalajara De Buga</v>
          </cell>
        </row>
        <row r="398">
          <cell r="B398" t="str">
            <v>Guadalupe--Antioquia</v>
          </cell>
        </row>
        <row r="399">
          <cell r="B399" t="str">
            <v>Guadalupe--Huila</v>
          </cell>
        </row>
        <row r="400">
          <cell r="B400" t="str">
            <v>Guadalupe--Santander</v>
          </cell>
        </row>
        <row r="401">
          <cell r="B401" t="str">
            <v>Guaduas</v>
          </cell>
        </row>
        <row r="402">
          <cell r="B402" t="str">
            <v>Guaitarilla</v>
          </cell>
        </row>
        <row r="403">
          <cell r="B403" t="str">
            <v>Gualmatán</v>
          </cell>
        </row>
        <row r="404">
          <cell r="B404" t="str">
            <v>Guamal--Magdalena</v>
          </cell>
        </row>
        <row r="405">
          <cell r="B405" t="str">
            <v>Guamal--Meta</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Guatape</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Jericó--Antioquia</v>
          </cell>
        </row>
        <row r="453">
          <cell r="B453" t="str">
            <v>Jerico--Boyaca</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Magdalena</v>
          </cell>
        </row>
        <row r="481">
          <cell r="B481" t="str">
            <v>La Merced</v>
          </cell>
        </row>
        <row r="482">
          <cell r="B482" t="str">
            <v>La Mesa</v>
          </cell>
        </row>
        <row r="483">
          <cell r="B483" t="str">
            <v>La Montañita</v>
          </cell>
        </row>
        <row r="484">
          <cell r="B484" t="str">
            <v>La Palma</v>
          </cell>
        </row>
        <row r="485">
          <cell r="B485" t="str">
            <v>La Paz--Cesar</v>
          </cell>
        </row>
        <row r="486">
          <cell r="B486" t="str">
            <v>La Paz--Santander</v>
          </cell>
        </row>
        <row r="487">
          <cell r="B487" t="str">
            <v>La Pedrera</v>
          </cell>
        </row>
        <row r="488">
          <cell r="B488" t="str">
            <v>La Peña</v>
          </cell>
        </row>
        <row r="489">
          <cell r="B489" t="str">
            <v>La Pintada</v>
          </cell>
        </row>
        <row r="490">
          <cell r="B490" t="str">
            <v>La Plata</v>
          </cell>
        </row>
        <row r="491">
          <cell r="B491" t="str">
            <v>La Playa</v>
          </cell>
        </row>
        <row r="492">
          <cell r="B492" t="str">
            <v>La Primavera</v>
          </cell>
        </row>
        <row r="493">
          <cell r="B493" t="str">
            <v>La Salina</v>
          </cell>
        </row>
        <row r="494">
          <cell r="B494" t="str">
            <v>La Sierra</v>
          </cell>
        </row>
        <row r="495">
          <cell r="B495" t="str">
            <v>La Tebaida</v>
          </cell>
        </row>
        <row r="496">
          <cell r="B496" t="str">
            <v>La Tola</v>
          </cell>
        </row>
        <row r="497">
          <cell r="B497" t="str">
            <v>La Unión--Antioquia</v>
          </cell>
        </row>
        <row r="498">
          <cell r="B498" t="str">
            <v>La Unión--Nariño</v>
          </cell>
        </row>
        <row r="499">
          <cell r="B499" t="str">
            <v>La Unión--Sucre</v>
          </cell>
        </row>
        <row r="500">
          <cell r="B500" t="str">
            <v>La Unión--Valle del Cauca</v>
          </cell>
        </row>
        <row r="501">
          <cell r="B501" t="str">
            <v>La Uvita</v>
          </cell>
        </row>
        <row r="502">
          <cell r="B502" t="str">
            <v>La Vega--Cauca</v>
          </cell>
        </row>
        <row r="503">
          <cell r="B503" t="str">
            <v>La Vega--Cundinamarca</v>
          </cell>
        </row>
        <row r="504">
          <cell r="B504" t="str">
            <v>La Victoria--Amazonas</v>
          </cell>
        </row>
        <row r="505">
          <cell r="B505" t="str">
            <v>La Victoria--Boyacá</v>
          </cell>
        </row>
        <row r="506">
          <cell r="B506" t="str">
            <v>La Victoria--Valle del Cauca</v>
          </cell>
        </row>
        <row r="507">
          <cell r="B507" t="str">
            <v>La Virginia</v>
          </cell>
        </row>
        <row r="508">
          <cell r="B508" t="str">
            <v>Labateca</v>
          </cell>
        </row>
        <row r="509">
          <cell r="B509" t="str">
            <v>Labranzagrande</v>
          </cell>
        </row>
        <row r="510">
          <cell r="B510" t="str">
            <v>Landázuri</v>
          </cell>
        </row>
        <row r="511">
          <cell r="B511" t="str">
            <v>Lebríja</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Manaure--Cesar</v>
          </cell>
        </row>
        <row r="545">
          <cell r="B545" t="str">
            <v>Manaure--La Guajira</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Miraflores--Boyacá</v>
          </cell>
        </row>
        <row r="572">
          <cell r="B572" t="str">
            <v>Miraflores--Guaviare</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Morales--Bolívar</v>
          </cell>
        </row>
        <row r="593">
          <cell r="B593" t="str">
            <v>Morales--Cauca</v>
          </cell>
        </row>
        <row r="594">
          <cell r="B594" t="str">
            <v>Morelia</v>
          </cell>
        </row>
        <row r="595">
          <cell r="B595" t="str">
            <v>Morichal</v>
          </cell>
        </row>
        <row r="596">
          <cell r="B596" t="str">
            <v>Morroa</v>
          </cell>
        </row>
        <row r="597">
          <cell r="B597" t="str">
            <v>Mosquera--Cundinamarca</v>
          </cell>
        </row>
        <row r="598">
          <cell r="B598" t="str">
            <v>Mosquera--Nariño</v>
          </cell>
        </row>
        <row r="599">
          <cell r="B599" t="str">
            <v>Motavita</v>
          </cell>
        </row>
        <row r="600">
          <cell r="B600" t="str">
            <v>Murillo</v>
          </cell>
        </row>
        <row r="601">
          <cell r="B601" t="str">
            <v>Murindó</v>
          </cell>
        </row>
        <row r="602">
          <cell r="B602" t="str">
            <v>Mutata</v>
          </cell>
        </row>
        <row r="603">
          <cell r="B603" t="str">
            <v>Mutiscua</v>
          </cell>
        </row>
        <row r="604">
          <cell r="B604" t="str">
            <v>Muzo</v>
          </cell>
        </row>
        <row r="605">
          <cell r="B605" t="str">
            <v>Nariño--Antioquia</v>
          </cell>
        </row>
        <row r="606">
          <cell r="B606" t="str">
            <v>Nariño--Cundinamarca</v>
          </cell>
        </row>
        <row r="607">
          <cell r="B607" t="str">
            <v>Nariño--Nariño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Palestina--Caldas</v>
          </cell>
        </row>
        <row r="654">
          <cell r="B654" t="str">
            <v>Palestina--Huila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Providencia--Nariño</v>
          </cell>
        </row>
        <row r="708">
          <cell r="B708" t="str">
            <v>Providencia--San Andrés</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Berrio</v>
          </cell>
        </row>
        <row r="720">
          <cell r="B720" t="str">
            <v>Puerto Boyacá</v>
          </cell>
        </row>
        <row r="721">
          <cell r="B721" t="str">
            <v>Puerto Caicedo</v>
          </cell>
        </row>
        <row r="722">
          <cell r="B722" t="str">
            <v>Puerto Carreño</v>
          </cell>
        </row>
        <row r="723">
          <cell r="B723" t="str">
            <v>Puerto Colombia--Atlántico</v>
          </cell>
        </row>
        <row r="724">
          <cell r="B724" t="str">
            <v>Puerto Colombia--Guainía</v>
          </cell>
        </row>
        <row r="725">
          <cell r="B725" t="str">
            <v>Puerto Concordia</v>
          </cell>
        </row>
        <row r="726">
          <cell r="B726" t="str">
            <v>Puerto Escondido</v>
          </cell>
        </row>
        <row r="727">
          <cell r="B727" t="str">
            <v>Puerto Gaitán</v>
          </cell>
        </row>
        <row r="728">
          <cell r="B728" t="str">
            <v>Puerto Guzmán</v>
          </cell>
        </row>
        <row r="729">
          <cell r="B729" t="str">
            <v>Puerto Leguízamo</v>
          </cell>
        </row>
        <row r="730">
          <cell r="B730" t="str">
            <v>Puerto Libertador</v>
          </cell>
        </row>
        <row r="731">
          <cell r="B731" t="str">
            <v>Puerto Lleras</v>
          </cell>
        </row>
        <row r="732">
          <cell r="B732" t="str">
            <v>Puerto López</v>
          </cell>
        </row>
        <row r="733">
          <cell r="B733" t="str">
            <v>Puerto Nariño</v>
          </cell>
        </row>
        <row r="734">
          <cell r="B734" t="str">
            <v>Puerto Parra</v>
          </cell>
        </row>
        <row r="735">
          <cell r="B735" t="str">
            <v>Puerto Rico--Caquetá</v>
          </cell>
        </row>
        <row r="736">
          <cell r="B736" t="str">
            <v>Puerto Rico--Meta</v>
          </cell>
        </row>
        <row r="737">
          <cell r="B737" t="str">
            <v>Puerto Rondón</v>
          </cell>
        </row>
        <row r="738">
          <cell r="B738" t="str">
            <v>Puerto Salgar</v>
          </cell>
        </row>
        <row r="739">
          <cell r="B739" t="str">
            <v>Puerto Santander--Caquetá</v>
          </cell>
        </row>
        <row r="740">
          <cell r="B740" t="str">
            <v>Puerto Santander--Norte de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Restrepo--Meta</v>
          </cell>
        </row>
        <row r="765">
          <cell r="B765" t="str">
            <v>Restrepo--Valle del Cauca</v>
          </cell>
        </row>
        <row r="766">
          <cell r="B766" t="str">
            <v>Retiro</v>
          </cell>
        </row>
        <row r="767">
          <cell r="B767" t="str">
            <v>Ricaurte--Cundinamarca</v>
          </cell>
        </row>
        <row r="768">
          <cell r="B768" t="str">
            <v>Ricaurte--Nariño</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Rionegro--Antioquia</v>
          </cell>
        </row>
        <row r="777">
          <cell r="B777" t="str">
            <v>Rionegro--Santander</v>
          </cell>
        </row>
        <row r="778">
          <cell r="B778" t="str">
            <v>Riosucio--Caldas</v>
          </cell>
        </row>
        <row r="779">
          <cell r="B779" t="str">
            <v>Riosucio--Chocó</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Sabanalarga--Antioquia</v>
          </cell>
        </row>
        <row r="791">
          <cell r="B791" t="str">
            <v>Sabanalarga--Atlántico</v>
          </cell>
        </row>
        <row r="792">
          <cell r="B792" t="str">
            <v>Sabanalarga--Casanare</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Salamina--Caldas</v>
          </cell>
        </row>
        <row r="801">
          <cell r="B801" t="str">
            <v>Salamina--Magdalena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 Sotavento</v>
          </cell>
        </row>
        <row r="813">
          <cell r="B813" t="str">
            <v>San Andres--Antioquia</v>
          </cell>
        </row>
        <row r="814">
          <cell r="B814" t="str">
            <v>San Andrés--San Andrés</v>
          </cell>
        </row>
        <row r="815">
          <cell r="B815" t="str">
            <v>San Andres--Santander</v>
          </cell>
        </row>
        <row r="816">
          <cell r="B816" t="str">
            <v>San Antero</v>
          </cell>
        </row>
        <row r="817">
          <cell r="B817" t="str">
            <v>San Antonio</v>
          </cell>
        </row>
        <row r="818">
          <cell r="B818" t="str">
            <v>San Antonio Del Tequendama</v>
          </cell>
        </row>
        <row r="819">
          <cell r="B819" t="str">
            <v>San Benito</v>
          </cell>
        </row>
        <row r="820">
          <cell r="B820" t="str">
            <v>San Benito Abad</v>
          </cell>
        </row>
        <row r="821">
          <cell r="B821" t="str">
            <v>San Bernardo Del Viento</v>
          </cell>
        </row>
        <row r="822">
          <cell r="B822" t="str">
            <v>San Bernardo--Cundinamarca</v>
          </cell>
        </row>
        <row r="823">
          <cell r="B823" t="str">
            <v>San Bernardo--Nariño</v>
          </cell>
        </row>
        <row r="824">
          <cell r="B824" t="str">
            <v>San Calixto</v>
          </cell>
        </row>
        <row r="825">
          <cell r="B825" t="str">
            <v>San Carlos De Guaroa</v>
          </cell>
        </row>
        <row r="826">
          <cell r="B826" t="str">
            <v>San Carlos--Antioquia</v>
          </cell>
        </row>
        <row r="827">
          <cell r="B827" t="str">
            <v>San Carlos--Córdoba</v>
          </cell>
        </row>
        <row r="828">
          <cell r="B828" t="str">
            <v>San Cayetano--Cundinamarca</v>
          </cell>
        </row>
        <row r="829">
          <cell r="B829" t="str">
            <v>San Cayetano--Norte de Santander</v>
          </cell>
        </row>
        <row r="830">
          <cell r="B830" t="str">
            <v>San Cristóbal</v>
          </cell>
        </row>
        <row r="831">
          <cell r="B831" t="str">
            <v>San Diego</v>
          </cell>
        </row>
        <row r="832">
          <cell r="B832" t="str">
            <v>San Eduardo</v>
          </cell>
        </row>
        <row r="833">
          <cell r="B833" t="str">
            <v>San Estanislao</v>
          </cell>
        </row>
        <row r="834">
          <cell r="B834" t="str">
            <v>San Felipe</v>
          </cell>
        </row>
        <row r="835">
          <cell r="B835" t="str">
            <v>San Fernando</v>
          </cell>
        </row>
        <row r="836">
          <cell r="B836" t="str">
            <v>San Francisco--Antioquia</v>
          </cell>
        </row>
        <row r="837">
          <cell r="B837" t="str">
            <v>San Francisco--Cundinamarca</v>
          </cell>
        </row>
        <row r="838">
          <cell r="B838" t="str">
            <v>San Francisco--Putumayo</v>
          </cell>
        </row>
        <row r="839">
          <cell r="B839" t="str">
            <v>San Gil</v>
          </cell>
        </row>
        <row r="840">
          <cell r="B840" t="str">
            <v>San Jacinto</v>
          </cell>
        </row>
        <row r="841">
          <cell r="B841" t="str">
            <v>San Jacinto Del Cauca</v>
          </cell>
        </row>
        <row r="842">
          <cell r="B842" t="str">
            <v>San Jerónimo</v>
          </cell>
        </row>
        <row r="843">
          <cell r="B843" t="str">
            <v>San Joaquín</v>
          </cell>
        </row>
        <row r="844">
          <cell r="B844" t="str">
            <v>San José</v>
          </cell>
        </row>
        <row r="845">
          <cell r="B845" t="str">
            <v>San José De La Montaña</v>
          </cell>
        </row>
        <row r="846">
          <cell r="B846" t="str">
            <v>San José De Miranda</v>
          </cell>
        </row>
        <row r="847">
          <cell r="B847" t="str">
            <v>San José De Pare</v>
          </cell>
        </row>
        <row r="848">
          <cell r="B848" t="str">
            <v>San José Del Fragua</v>
          </cell>
        </row>
        <row r="849">
          <cell r="B849" t="str">
            <v>San José Del Guaviare</v>
          </cell>
        </row>
        <row r="850">
          <cell r="B850" t="str">
            <v>San José Del Palmar</v>
          </cell>
        </row>
        <row r="851">
          <cell r="B851" t="str">
            <v>San Juan De Arama</v>
          </cell>
        </row>
        <row r="852">
          <cell r="B852" t="str">
            <v>San Juan De Betulia</v>
          </cell>
        </row>
        <row r="853">
          <cell r="B853" t="str">
            <v>San Juan De Río Seco</v>
          </cell>
        </row>
        <row r="854">
          <cell r="B854" t="str">
            <v>San Juan De Uraba</v>
          </cell>
        </row>
        <row r="855">
          <cell r="B855" t="str">
            <v>San Juan Del Cesar</v>
          </cell>
        </row>
        <row r="856">
          <cell r="B856" t="str">
            <v>San Juan Nepomuceno</v>
          </cell>
        </row>
        <row r="857">
          <cell r="B857" t="str">
            <v>San Juanito</v>
          </cell>
        </row>
        <row r="858">
          <cell r="B858" t="str">
            <v>San Lorenzo</v>
          </cell>
        </row>
        <row r="859">
          <cell r="B859" t="str">
            <v>San Luis De Gaceno</v>
          </cell>
        </row>
        <row r="860">
          <cell r="B860" t="str">
            <v>San Luis De Palenque</v>
          </cell>
        </row>
        <row r="861">
          <cell r="B861" t="str">
            <v>San Luis--Antioquia</v>
          </cell>
        </row>
        <row r="862">
          <cell r="B862" t="str">
            <v>San Luis--Tolima</v>
          </cell>
        </row>
        <row r="863">
          <cell r="B863" t="str">
            <v>San Marcos</v>
          </cell>
        </row>
        <row r="864">
          <cell r="B864" t="str">
            <v>San Martín De Loba</v>
          </cell>
        </row>
        <row r="865">
          <cell r="B865" t="str">
            <v>San Martín--Cesar</v>
          </cell>
        </row>
        <row r="866">
          <cell r="B866" t="str">
            <v>San Martín--Meta</v>
          </cell>
        </row>
        <row r="867">
          <cell r="B867" t="str">
            <v>San Mateo</v>
          </cell>
        </row>
        <row r="868">
          <cell r="B868" t="str">
            <v>San Miguel De Sema</v>
          </cell>
        </row>
        <row r="869">
          <cell r="B869" t="str">
            <v>San Miguel--Putumayo</v>
          </cell>
        </row>
        <row r="870">
          <cell r="B870" t="str">
            <v>San Miguel--Santander</v>
          </cell>
        </row>
        <row r="871">
          <cell r="B871" t="str">
            <v>San Onofre</v>
          </cell>
        </row>
        <row r="872">
          <cell r="B872" t="str">
            <v>San Pablo De Borbur</v>
          </cell>
        </row>
        <row r="873">
          <cell r="B873" t="str">
            <v>San Pablo--Bolívar</v>
          </cell>
        </row>
        <row r="874">
          <cell r="B874" t="str">
            <v>San Pablo--Nariño</v>
          </cell>
        </row>
        <row r="875">
          <cell r="B875" t="str">
            <v>San Pedro De Cartago</v>
          </cell>
        </row>
        <row r="876">
          <cell r="B876" t="str">
            <v>San Pedro De Uraba</v>
          </cell>
        </row>
        <row r="877">
          <cell r="B877" t="str">
            <v>San Pedro--Antioquia</v>
          </cell>
        </row>
        <row r="878">
          <cell r="B878" t="str">
            <v>San Pedro--Sucre</v>
          </cell>
        </row>
        <row r="879">
          <cell r="B879" t="str">
            <v>San Pedro--Valle del Cauca</v>
          </cell>
        </row>
        <row r="880">
          <cell r="B880" t="str">
            <v>San Pelayo</v>
          </cell>
        </row>
        <row r="881">
          <cell r="B881" t="str">
            <v>San Rafael</v>
          </cell>
        </row>
        <row r="882">
          <cell r="B882" t="str">
            <v>San Roque</v>
          </cell>
        </row>
        <row r="883">
          <cell r="B883" t="str">
            <v>San Sebastián</v>
          </cell>
        </row>
        <row r="884">
          <cell r="B884" t="str">
            <v>San Sebastián De Buenavista</v>
          </cell>
        </row>
        <row r="885">
          <cell r="B885" t="str">
            <v>San Vicente</v>
          </cell>
        </row>
        <row r="886">
          <cell r="B886" t="str">
            <v>San Vicente De Chucurí</v>
          </cell>
        </row>
        <row r="887">
          <cell r="B887" t="str">
            <v>San Vicente Del Caguán</v>
          </cell>
        </row>
        <row r="888">
          <cell r="B888" t="str">
            <v>San Zenón</v>
          </cell>
        </row>
        <row r="889">
          <cell r="B889" t="str">
            <v>Sandoná</v>
          </cell>
        </row>
        <row r="890">
          <cell r="B890" t="str">
            <v>Santa Ana</v>
          </cell>
        </row>
        <row r="891">
          <cell r="B891" t="str">
            <v>Santa Bárbara De Pinto</v>
          </cell>
        </row>
        <row r="892">
          <cell r="B892" t="str">
            <v>Santa Bárbara--Antioquia</v>
          </cell>
        </row>
        <row r="893">
          <cell r="B893" t="str">
            <v>Santa Barbara--Nariño</v>
          </cell>
        </row>
        <row r="894">
          <cell r="B894" t="str">
            <v>Santa Barbara--Santander</v>
          </cell>
        </row>
        <row r="895">
          <cell r="B895" t="str">
            <v>Santa Catalina</v>
          </cell>
        </row>
        <row r="896">
          <cell r="B896" t="str">
            <v>Santa Helena Del Opón</v>
          </cell>
        </row>
        <row r="897">
          <cell r="B897" t="str">
            <v>Santa Isabel</v>
          </cell>
        </row>
        <row r="898">
          <cell r="B898" t="str">
            <v>Santa Lucía</v>
          </cell>
        </row>
        <row r="899">
          <cell r="B899" t="str">
            <v>Santa María--Boyacá</v>
          </cell>
        </row>
        <row r="900">
          <cell r="B900" t="str">
            <v>Santa María--Huila</v>
          </cell>
        </row>
        <row r="901">
          <cell r="B901" t="str">
            <v>Santa Marta--Magdalena</v>
          </cell>
        </row>
        <row r="902">
          <cell r="B902" t="str">
            <v>Santa Rosa De Cabal</v>
          </cell>
        </row>
        <row r="903">
          <cell r="B903" t="str">
            <v>Santa Rosa De Osos</v>
          </cell>
        </row>
        <row r="904">
          <cell r="B904" t="str">
            <v>Santa Rosa De Viterbo</v>
          </cell>
        </row>
        <row r="905">
          <cell r="B905" t="str">
            <v>Santa Rosa Del Sur</v>
          </cell>
        </row>
        <row r="906">
          <cell r="B906" t="str">
            <v>Santa Rosa--Bolívar</v>
          </cell>
        </row>
        <row r="907">
          <cell r="B907" t="str">
            <v>Santa Rosa--Cauca</v>
          </cell>
        </row>
        <row r="908">
          <cell r="B908" t="str">
            <v>Santa Rosalía</v>
          </cell>
        </row>
        <row r="909">
          <cell r="B909" t="str">
            <v>Santa Sofía</v>
          </cell>
        </row>
        <row r="910">
          <cell r="B910" t="str">
            <v>Santacruz</v>
          </cell>
        </row>
        <row r="911">
          <cell r="B911" t="str">
            <v>Santafé De Antioquia</v>
          </cell>
        </row>
        <row r="912">
          <cell r="B912" t="str">
            <v>Santana</v>
          </cell>
        </row>
        <row r="913">
          <cell r="B913" t="str">
            <v>Santander De Quilichao</v>
          </cell>
        </row>
        <row r="914">
          <cell r="B914" t="str">
            <v>Santiago De Tolú</v>
          </cell>
        </row>
        <row r="915">
          <cell r="B915" t="str">
            <v>Santiago--Norte de Santander</v>
          </cell>
        </row>
        <row r="916">
          <cell r="B916" t="str">
            <v>Santiago--Putumayo</v>
          </cell>
        </row>
        <row r="917">
          <cell r="B917" t="str">
            <v>Santo Domingo</v>
          </cell>
        </row>
        <row r="918">
          <cell r="B918" t="str">
            <v>Santo Tomás</v>
          </cell>
        </row>
        <row r="919">
          <cell r="B919" t="str">
            <v>Santuario</v>
          </cell>
        </row>
        <row r="920">
          <cell r="B920" t="str">
            <v>Sapuyes</v>
          </cell>
        </row>
        <row r="921">
          <cell r="B921" t="str">
            <v>Saravena</v>
          </cell>
        </row>
        <row r="922">
          <cell r="B922" t="str">
            <v>Sardinata</v>
          </cell>
        </row>
        <row r="923">
          <cell r="B923" t="str">
            <v>Sasaima</v>
          </cell>
        </row>
        <row r="924">
          <cell r="B924" t="str">
            <v>Sativanorte</v>
          </cell>
        </row>
        <row r="925">
          <cell r="B925" t="str">
            <v>Sativasur</v>
          </cell>
        </row>
        <row r="926">
          <cell r="B926" t="str">
            <v>Segovia</v>
          </cell>
        </row>
        <row r="927">
          <cell r="B927" t="str">
            <v>Sesquilé</v>
          </cell>
        </row>
        <row r="928">
          <cell r="B928" t="str">
            <v>Sevilla</v>
          </cell>
        </row>
        <row r="929">
          <cell r="B929" t="str">
            <v>Siachoque</v>
          </cell>
        </row>
        <row r="930">
          <cell r="B930" t="str">
            <v>Sibaté</v>
          </cell>
        </row>
        <row r="931">
          <cell r="B931" t="str">
            <v>Sibundoy</v>
          </cell>
        </row>
        <row r="932">
          <cell r="B932" t="str">
            <v>Silos</v>
          </cell>
        </row>
        <row r="933">
          <cell r="B933" t="str">
            <v>Silvania</v>
          </cell>
        </row>
        <row r="934">
          <cell r="B934" t="str">
            <v>Silvia</v>
          </cell>
        </row>
        <row r="935">
          <cell r="B935" t="str">
            <v>Simacota</v>
          </cell>
        </row>
        <row r="936">
          <cell r="B936" t="str">
            <v>Simijaca</v>
          </cell>
        </row>
        <row r="937">
          <cell r="B937" t="str">
            <v>Simití</v>
          </cell>
        </row>
        <row r="938">
          <cell r="B938" t="str">
            <v>Sincé</v>
          </cell>
        </row>
        <row r="939">
          <cell r="B939" t="str">
            <v>Sincelejo</v>
          </cell>
        </row>
        <row r="940">
          <cell r="B940" t="str">
            <v>Sipí</v>
          </cell>
        </row>
        <row r="941">
          <cell r="B941" t="str">
            <v>Sitionuevo</v>
          </cell>
        </row>
        <row r="942">
          <cell r="B942" t="str">
            <v>Soacha</v>
          </cell>
        </row>
        <row r="943">
          <cell r="B943" t="str">
            <v>Soatá</v>
          </cell>
        </row>
        <row r="944">
          <cell r="B944" t="str">
            <v>Socha</v>
          </cell>
        </row>
        <row r="945">
          <cell r="B945" t="str">
            <v>Socorro</v>
          </cell>
        </row>
        <row r="946">
          <cell r="B946" t="str">
            <v>Socotá</v>
          </cell>
        </row>
        <row r="947">
          <cell r="B947" t="str">
            <v>Sogamoso</v>
          </cell>
        </row>
        <row r="948">
          <cell r="B948" t="str">
            <v>Solano</v>
          </cell>
        </row>
        <row r="949">
          <cell r="B949" t="str">
            <v>Soledad</v>
          </cell>
        </row>
        <row r="950">
          <cell r="B950" t="str">
            <v>Solita</v>
          </cell>
        </row>
        <row r="951">
          <cell r="B951" t="str">
            <v>Somondoco</v>
          </cell>
        </row>
        <row r="952">
          <cell r="B952" t="str">
            <v>Sonson</v>
          </cell>
        </row>
        <row r="953">
          <cell r="B953" t="str">
            <v>Sopetrán</v>
          </cell>
        </row>
        <row r="954">
          <cell r="B954" t="str">
            <v>Soplaviento</v>
          </cell>
        </row>
        <row r="955">
          <cell r="B955" t="str">
            <v>Sopó</v>
          </cell>
        </row>
        <row r="956">
          <cell r="B956" t="str">
            <v>Sora</v>
          </cell>
        </row>
        <row r="957">
          <cell r="B957" t="str">
            <v>Soracá</v>
          </cell>
        </row>
        <row r="958">
          <cell r="B958" t="str">
            <v>Sotaquirá</v>
          </cell>
        </row>
        <row r="959">
          <cell r="B959" t="str">
            <v>Sotara</v>
          </cell>
        </row>
        <row r="960">
          <cell r="B960" t="str">
            <v>Suaita</v>
          </cell>
        </row>
        <row r="961">
          <cell r="B961" t="str">
            <v>Suan</v>
          </cell>
        </row>
        <row r="962">
          <cell r="B962" t="str">
            <v>Suarez</v>
          </cell>
        </row>
        <row r="963">
          <cell r="B963" t="str">
            <v>Suárez</v>
          </cell>
        </row>
        <row r="964">
          <cell r="B964" t="str">
            <v>Suaza</v>
          </cell>
        </row>
        <row r="965">
          <cell r="B965" t="str">
            <v>Subachoque</v>
          </cell>
        </row>
        <row r="966">
          <cell r="B966" t="str">
            <v>Sucre</v>
          </cell>
        </row>
        <row r="967">
          <cell r="B967" t="str">
            <v>Sucre--Cauca</v>
          </cell>
        </row>
        <row r="968">
          <cell r="B968" t="str">
            <v>Sucre--Sucre</v>
          </cell>
        </row>
        <row r="969">
          <cell r="B969" t="str">
            <v>Suesca</v>
          </cell>
        </row>
        <row r="970">
          <cell r="B970" t="str">
            <v>Supatá</v>
          </cell>
        </row>
        <row r="971">
          <cell r="B971" t="str">
            <v>Supía</v>
          </cell>
        </row>
        <row r="972">
          <cell r="B972" t="str">
            <v>Suratá</v>
          </cell>
        </row>
        <row r="973">
          <cell r="B973" t="str">
            <v>Susa</v>
          </cell>
        </row>
        <row r="974">
          <cell r="B974" t="str">
            <v>Susacón</v>
          </cell>
        </row>
        <row r="975">
          <cell r="B975" t="str">
            <v>Sutamarchán</v>
          </cell>
        </row>
        <row r="976">
          <cell r="B976" t="str">
            <v>Sutatausa</v>
          </cell>
        </row>
        <row r="977">
          <cell r="B977" t="str">
            <v>Sutatenza</v>
          </cell>
        </row>
        <row r="978">
          <cell r="B978" t="str">
            <v>Tabio</v>
          </cell>
        </row>
        <row r="979">
          <cell r="B979" t="str">
            <v>Tadó</v>
          </cell>
        </row>
        <row r="980">
          <cell r="B980" t="str">
            <v>Talaigua Nuevo</v>
          </cell>
        </row>
        <row r="981">
          <cell r="B981" t="str">
            <v>Tamalameque</v>
          </cell>
        </row>
        <row r="982">
          <cell r="B982" t="str">
            <v>Támara</v>
          </cell>
        </row>
        <row r="983">
          <cell r="B983" t="str">
            <v>Tame</v>
          </cell>
        </row>
        <row r="984">
          <cell r="B984" t="str">
            <v>Támesis</v>
          </cell>
        </row>
        <row r="985">
          <cell r="B985" t="str">
            <v>Taminango</v>
          </cell>
        </row>
        <row r="986">
          <cell r="B986" t="str">
            <v>Tangua</v>
          </cell>
        </row>
        <row r="987">
          <cell r="B987" t="str">
            <v>Taraira</v>
          </cell>
        </row>
        <row r="988">
          <cell r="B988" t="str">
            <v>Tarapacá</v>
          </cell>
        </row>
        <row r="989">
          <cell r="B989" t="str">
            <v>Tarazá</v>
          </cell>
        </row>
        <row r="990">
          <cell r="B990" t="str">
            <v>Tarqui</v>
          </cell>
        </row>
        <row r="991">
          <cell r="B991" t="str">
            <v>Tarso</v>
          </cell>
        </row>
        <row r="992">
          <cell r="B992" t="str">
            <v>Tasco</v>
          </cell>
        </row>
        <row r="993">
          <cell r="B993" t="str">
            <v>Tauramena</v>
          </cell>
        </row>
        <row r="994">
          <cell r="B994" t="str">
            <v>Tausa</v>
          </cell>
        </row>
        <row r="995">
          <cell r="B995" t="str">
            <v>Tello</v>
          </cell>
        </row>
        <row r="996">
          <cell r="B996" t="str">
            <v>Tena</v>
          </cell>
        </row>
        <row r="997">
          <cell r="B997" t="str">
            <v>Tenerife</v>
          </cell>
        </row>
        <row r="998">
          <cell r="B998" t="str">
            <v>Tenjo</v>
          </cell>
        </row>
        <row r="999">
          <cell r="B999" t="str">
            <v>Tenza</v>
          </cell>
        </row>
        <row r="1000">
          <cell r="B1000" t="str">
            <v>Teorama</v>
          </cell>
        </row>
        <row r="1001">
          <cell r="B1001" t="str">
            <v>Teruel</v>
          </cell>
        </row>
        <row r="1002">
          <cell r="B1002" t="str">
            <v>Tesalia</v>
          </cell>
        </row>
        <row r="1003">
          <cell r="B1003" t="str">
            <v>Tibacuy</v>
          </cell>
        </row>
        <row r="1004">
          <cell r="B1004" t="str">
            <v>Tibaná</v>
          </cell>
        </row>
        <row r="1005">
          <cell r="B1005" t="str">
            <v>Tibasosa</v>
          </cell>
        </row>
        <row r="1006">
          <cell r="B1006" t="str">
            <v>Tibirita</v>
          </cell>
        </row>
        <row r="1007">
          <cell r="B1007" t="str">
            <v>Tibú</v>
          </cell>
        </row>
        <row r="1008">
          <cell r="B1008" t="str">
            <v>Tierralta</v>
          </cell>
        </row>
        <row r="1009">
          <cell r="B1009" t="str">
            <v>Timaná</v>
          </cell>
        </row>
        <row r="1010">
          <cell r="B1010" t="str">
            <v>Timbío</v>
          </cell>
        </row>
        <row r="1011">
          <cell r="B1011" t="str">
            <v>Timbiquí</v>
          </cell>
        </row>
        <row r="1012">
          <cell r="B1012" t="str">
            <v>Tinjacá</v>
          </cell>
        </row>
        <row r="1013">
          <cell r="B1013" t="str">
            <v>Tipacoque</v>
          </cell>
        </row>
        <row r="1014">
          <cell r="B1014" t="str">
            <v>Tiquisio</v>
          </cell>
        </row>
        <row r="1015">
          <cell r="B1015" t="str">
            <v>Titiribí</v>
          </cell>
        </row>
        <row r="1016">
          <cell r="B1016" t="str">
            <v>Toca</v>
          </cell>
        </row>
        <row r="1017">
          <cell r="B1017" t="str">
            <v>Tocaima</v>
          </cell>
        </row>
        <row r="1018">
          <cell r="B1018" t="str">
            <v>Tocancipá</v>
          </cell>
        </row>
        <row r="1019">
          <cell r="B1019" t="str">
            <v>Togüí</v>
          </cell>
        </row>
        <row r="1020">
          <cell r="B1020" t="str">
            <v>Toledo--Antioquia</v>
          </cell>
        </row>
        <row r="1021">
          <cell r="B1021" t="str">
            <v>Toledo--Norte de Santander</v>
          </cell>
        </row>
        <row r="1022">
          <cell r="B1022" t="str">
            <v>Tolú Viejo</v>
          </cell>
        </row>
        <row r="1023">
          <cell r="B1023" t="str">
            <v>Tona</v>
          </cell>
        </row>
        <row r="1024">
          <cell r="B1024" t="str">
            <v>Tópaga</v>
          </cell>
        </row>
        <row r="1025">
          <cell r="B1025" t="str">
            <v>Topaipí</v>
          </cell>
        </row>
        <row r="1026">
          <cell r="B1026" t="str">
            <v>Toribio</v>
          </cell>
        </row>
        <row r="1027">
          <cell r="B1027" t="str">
            <v>Toro</v>
          </cell>
        </row>
        <row r="1028">
          <cell r="B1028" t="str">
            <v>Tota</v>
          </cell>
        </row>
        <row r="1029">
          <cell r="B1029" t="str">
            <v>Totoró</v>
          </cell>
        </row>
        <row r="1030">
          <cell r="B1030" t="str">
            <v>Trinidad</v>
          </cell>
        </row>
        <row r="1031">
          <cell r="B1031" t="str">
            <v>Trujillo</v>
          </cell>
        </row>
        <row r="1032">
          <cell r="B1032" t="str">
            <v>Tubará</v>
          </cell>
        </row>
        <row r="1033">
          <cell r="B1033" t="str">
            <v>Tuluá</v>
          </cell>
        </row>
        <row r="1034">
          <cell r="B1034" t="str">
            <v>Tumaco</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Valparaiso</v>
          </cell>
        </row>
        <row r="1065">
          <cell r="B1065" t="str">
            <v>Valparaíso</v>
          </cell>
        </row>
        <row r="1066">
          <cell r="B1066" t="str">
            <v>Vegachí</v>
          </cell>
        </row>
        <row r="1067">
          <cell r="B1067" t="str">
            <v>Vélez</v>
          </cell>
        </row>
        <row r="1068">
          <cell r="B1068" t="str">
            <v>Venadillo</v>
          </cell>
        </row>
        <row r="1069">
          <cell r="B1069" t="str">
            <v>Venecia--Antioquia</v>
          </cell>
        </row>
        <row r="1070">
          <cell r="B1070" t="str">
            <v>Venecia--Cundinamarca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Villanueva--Bolívar</v>
          </cell>
        </row>
        <row r="1089">
          <cell r="B1089" t="str">
            <v>Villanueva--Casanare</v>
          </cell>
        </row>
        <row r="1090">
          <cell r="B1090" t="str">
            <v>Villanueva--La Guajira</v>
          </cell>
        </row>
        <row r="1091">
          <cell r="B1091" t="str">
            <v>Villanueva--Santander</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9,01"/>
      <sheetName val="10,9,02"/>
      <sheetName val="10,6,17777"/>
      <sheetName val="10,6,05B"/>
      <sheetName val="10,6,05D"/>
      <sheetName val="10,6,06"/>
      <sheetName val="10,6,07"/>
      <sheetName val="10,6,08"/>
      <sheetName val="10,6,10"/>
      <sheetName val="10,6,12"/>
      <sheetName val="10,6,01"/>
      <sheetName val="10,6,02"/>
      <sheetName val="10,6,03"/>
      <sheetName val="10,6,04"/>
      <sheetName val="10,6,05"/>
      <sheetName val="10,5,04"/>
      <sheetName val="10,5,08"/>
      <sheetName val="10,5,08A"/>
      <sheetName val="10,01,16"/>
      <sheetName val="10,01,17"/>
      <sheetName val="10,01,18"/>
      <sheetName val="10,01,19"/>
      <sheetName val="10,1,20"/>
      <sheetName val="10,1,22"/>
      <sheetName val="10,1,21"/>
      <sheetName val="10,1,23"/>
      <sheetName val="10,1,24"/>
      <sheetName val="10,1,25"/>
      <sheetName val="10,1,26"/>
      <sheetName val="10,1,27"/>
      <sheetName val="10,5,10NO"/>
      <sheetName val="3,14"/>
      <sheetName val="4,05"/>
      <sheetName val="3,29"/>
      <sheetName val="3,30"/>
      <sheetName val="3,20"/>
      <sheetName val="3,07"/>
      <sheetName val="2,11"/>
      <sheetName val="10,2,122"/>
      <sheetName val="CONDUIT"/>
      <sheetName val="calculos"/>
      <sheetName val="CANTIDADES"/>
      <sheetName val="4-4"/>
      <sheetName val="3-6"/>
      <sheetName val="Hoja1"/>
      <sheetName val="3-10"/>
      <sheetName val="BALANCE"/>
      <sheetName val="Hoja2"/>
      <sheetName val="Hoja3"/>
      <sheetName val="D"/>
      <sheetName val="E"/>
      <sheetName val="COSTOS viviendas"/>
      <sheetName val="1,1"/>
      <sheetName val="1,2"/>
      <sheetName val="2,1"/>
      <sheetName val="2,2"/>
      <sheetName val="3,1"/>
      <sheetName val="3,2"/>
      <sheetName val="3,3"/>
      <sheetName val="3,4"/>
      <sheetName val="3,5"/>
      <sheetName val="3,6"/>
      <sheetName val="3,7"/>
      <sheetName val="4,1"/>
      <sheetName val="4,3"/>
      <sheetName val="5,1"/>
      <sheetName val="5,2"/>
      <sheetName val="6,1"/>
      <sheetName val="CAPITULOS"/>
      <sheetName val="SECTORES"/>
      <sheetName val="MAT MO HERR"/>
      <sheetName val="POR FAMILIA"/>
      <sheetName val="1,1,1"/>
      <sheetName val="1,3,1"/>
      <sheetName val="1,3,3"/>
      <sheetName val="1,3,4"/>
      <sheetName val="1,3,5"/>
      <sheetName val="1,3,6"/>
      <sheetName val="1,3,7"/>
      <sheetName val="1,3,8"/>
      <sheetName val="1,3,9"/>
      <sheetName val="2,1,1"/>
      <sheetName val="2,1,2"/>
      <sheetName val="2,2,1"/>
      <sheetName val="2,2,2"/>
      <sheetName val="2,2,3"/>
      <sheetName val="2,2,4"/>
      <sheetName val="2,2,5"/>
      <sheetName val="2,3,1"/>
      <sheetName val="2,3,2"/>
      <sheetName val="2,3,3"/>
      <sheetName val="2,5,1"/>
      <sheetName val="2,5,2"/>
      <sheetName val="2,6,1"/>
      <sheetName val="2,7,1"/>
      <sheetName val="2,7,2"/>
      <sheetName val="2,7,3"/>
      <sheetName val="3,111"/>
      <sheetName val="3,333"/>
      <sheetName val="3,555"/>
      <sheetName val="3,666"/>
      <sheetName val="3,777"/>
      <sheetName val="3,8"/>
      <sheetName val="3,9"/>
      <sheetName val="4,1,1"/>
      <sheetName val="4,1,2"/>
      <sheetName val="4,1,3"/>
      <sheetName val="4,1,4"/>
      <sheetName val="4,1,5"/>
      <sheetName val="4,2,1"/>
      <sheetName val="4,2,2"/>
      <sheetName val="4,2,3"/>
      <sheetName val="4,3,1"/>
      <sheetName val="7,1,1"/>
      <sheetName val="7,1,2"/>
      <sheetName val="7,1,3"/>
      <sheetName val="7,1,4"/>
      <sheetName val="7,1,5"/>
      <sheetName val="7,1,6"/>
      <sheetName val="7,1,7"/>
      <sheetName val="7,1,8"/>
      <sheetName val="7,1,9"/>
      <sheetName val="7,4,1"/>
      <sheetName val="7,4,2"/>
      <sheetName val="PRESUPUESTO TOTAL 150KVA"/>
      <sheetName val="MEDIDORES"/>
      <sheetName val="5-1"/>
      <sheetName val="-5,4"/>
      <sheetName val="5,6"/>
      <sheetName val="ACOMETIDAS T. MEDIDORES"/>
      <sheetName val="6,-1"/>
      <sheetName val="6,-2"/>
      <sheetName val="6,-3"/>
      <sheetName val="6,-4"/>
      <sheetName val="ACOMETIDA A VIVIENDAS"/>
      <sheetName val="  ACOMETIDA S E    "/>
      <sheetName val="Electrico"/>
      <sheetName val="Hoja2 (2)"/>
      <sheetName val="tpte"/>
      <sheetName val="herr"/>
      <sheetName val="RESUMEN"/>
      <sheetName val="mo"/>
      <sheetName val="mat"/>
      <sheetName val="DESDE AQUI"/>
      <sheetName val="C"/>
      <sheetName val="10,1,01"/>
      <sheetName val="10,1,02"/>
      <sheetName val="10,1,03"/>
      <sheetName val="10,1,04"/>
      <sheetName val="10,1,05"/>
      <sheetName val="10,1,06"/>
      <sheetName val="10,1,07"/>
      <sheetName val="10,01,8"/>
      <sheetName val="10,01,9"/>
      <sheetName val="10,01,10"/>
      <sheetName val="10,01,11"/>
      <sheetName val="10,01,12"/>
      <sheetName val="10,01,13"/>
      <sheetName val="10,1,14"/>
      <sheetName val="10,01,15"/>
      <sheetName val="10,01,15A"/>
      <sheetName val="10,01,15B"/>
      <sheetName val="10,2,01"/>
      <sheetName val="10,2,02"/>
      <sheetName val="10,2,03"/>
      <sheetName val="10,2,04"/>
      <sheetName val="10,2,05"/>
      <sheetName val="10,2,06"/>
      <sheetName val="10,2,07"/>
      <sheetName val="10,2,08"/>
      <sheetName val="10,2,09"/>
      <sheetName val="10,2,10"/>
      <sheetName val="10,2,11"/>
      <sheetName val="10,2,12"/>
      <sheetName val="10,3,01"/>
      <sheetName val="10,3,02"/>
      <sheetName val="10,3,03"/>
      <sheetName val="10,3,04"/>
      <sheetName val="10,3,05"/>
      <sheetName val="10,3,06"/>
      <sheetName val="10,3,07"/>
      <sheetName val="10,3,08"/>
      <sheetName val="10,3,09"/>
      <sheetName val="10,3,10"/>
      <sheetName val="10,3,11"/>
      <sheetName val="10,3,12"/>
      <sheetName val="10,3,13"/>
      <sheetName val="10,3,14"/>
      <sheetName val="10,3,15"/>
      <sheetName val="10,4,01"/>
      <sheetName val="10,4,02"/>
      <sheetName val="10,4,03"/>
      <sheetName val="10,4,04"/>
      <sheetName val="10,4,05"/>
      <sheetName val="10,5,01"/>
      <sheetName val="10,5,02"/>
      <sheetName val="10,5,03"/>
      <sheetName val="10,5,05"/>
      <sheetName val="10,5,06"/>
      <sheetName val="10,5,07"/>
      <sheetName val="10,5,08B"/>
      <sheetName val="10,5,09"/>
      <sheetName val="10,5,10"/>
      <sheetName val="10,5,11"/>
      <sheetName val="10,5,12"/>
      <sheetName val="10,5,13"/>
      <sheetName val="10,5,14"/>
      <sheetName val="10,5,15"/>
      <sheetName val="10,5,16"/>
      <sheetName val="10,6,05A"/>
      <sheetName val="10,6,09"/>
      <sheetName val="10,6,11"/>
      <sheetName val="10,6,13"/>
      <sheetName val="10,6,14"/>
      <sheetName val="10,6,15"/>
      <sheetName val="10,6,16"/>
      <sheetName val="10,6,05C"/>
      <sheetName val="10,6,17"/>
      <sheetName val="10,6,18"/>
      <sheetName val="10,6,19"/>
      <sheetName val="10,6,20"/>
      <sheetName val="10,6,21"/>
      <sheetName val="10,7,01"/>
      <sheetName val="10,7,02"/>
      <sheetName val="10,7,03"/>
      <sheetName val="10,7,04"/>
      <sheetName val="10,7,05"/>
      <sheetName val="10,7,06"/>
      <sheetName val="10,8,01"/>
      <sheetName val="10,8,02"/>
      <sheetName val="10,8,03"/>
      <sheetName val="10,8,04"/>
      <sheetName val="10,9,03"/>
      <sheetName val="10,9,04"/>
      <sheetName val="10,9,05"/>
      <sheetName val="10,9,06"/>
      <sheetName val="10,9,07"/>
      <sheetName val="10,9,08"/>
      <sheetName val="10,9,09"/>
      <sheetName val="10,10,01"/>
      <sheetName val="10,10,02"/>
      <sheetName val="10,10,03"/>
      <sheetName val="10,10,04"/>
      <sheetName val="10,10,05"/>
      <sheetName val="10,10,06"/>
      <sheetName val="10,10,07"/>
      <sheetName val="10,10,08"/>
      <sheetName val="10,10,09"/>
      <sheetName val="10,10,10"/>
      <sheetName val="10,10,11"/>
      <sheetName val="10,10,13"/>
      <sheetName val="10,10,14"/>
      <sheetName val="10,10,15"/>
      <sheetName val="10,10,16"/>
      <sheetName val="10,11,01"/>
      <sheetName val="10,11,02"/>
      <sheetName val="10,11,03"/>
      <sheetName val="10,11,04"/>
      <sheetName val="10,11,05"/>
      <sheetName val="10,11,06"/>
      <sheetName val="10,11,07"/>
      <sheetName val="10,11,08"/>
      <sheetName val="10,11,09"/>
      <sheetName val="10,12,01"/>
      <sheetName val="10,12,02"/>
      <sheetName val="10,12,03"/>
      <sheetName val="10,12,04"/>
      <sheetName val="10,12,05"/>
      <sheetName val="10,12,5A"/>
      <sheetName val="10,12,06"/>
      <sheetName val="10,12,07"/>
      <sheetName val="10,12,08"/>
      <sheetName val="10,12,09"/>
      <sheetName val="10,12,10"/>
      <sheetName val="10,13,01"/>
      <sheetName val="10,13,02"/>
      <sheetName val="10,13,03"/>
      <sheetName val="10,13,04"/>
      <sheetName val="10,13,05"/>
      <sheetName val="10,13,06"/>
      <sheetName val="10,13,07"/>
      <sheetName val="10,13,08"/>
      <sheetName val="10,13,09"/>
      <sheetName val="10,13,10"/>
      <sheetName val="10,13,11"/>
      <sheetName val="10,13,12"/>
      <sheetName val="10,13,13"/>
      <sheetName val="10,13,14"/>
      <sheetName val="10,13,15"/>
      <sheetName val="10,13,16"/>
      <sheetName val="HASTA AQUI"/>
      <sheetName val="5,22"/>
      <sheetName val="6,03"/>
      <sheetName val="6,04"/>
      <sheetName val="6,05"/>
      <sheetName val="6,06"/>
      <sheetName val="6,07"/>
      <sheetName val="6,08"/>
      <sheetName val="6,09"/>
      <sheetName val="6,10"/>
      <sheetName val="6,11"/>
      <sheetName val="6,13"/>
      <sheetName val="6,14"/>
      <sheetName val="6,15"/>
      <sheetName val="6,16"/>
      <sheetName val="6,17"/>
      <sheetName val="6,18"/>
      <sheetName val="ANTERIOR"/>
      <sheetName val="3,311"/>
      <sheetName val="2,066"/>
      <sheetName val="3,011"/>
      <sheetName val="3,0222"/>
      <sheetName val="3,0333"/>
      <sheetName val="3,0444"/>
      <sheetName val="3,05555"/>
      <sheetName val="3,0888"/>
      <sheetName val="3,0999"/>
      <sheetName val="3,1110"/>
      <sheetName val="3,11111"/>
      <sheetName val="4,001"/>
      <sheetName val="4,002"/>
      <sheetName val="4,003"/>
      <sheetName val="4,005"/>
      <sheetName val="5,002"/>
      <sheetName val="5,003"/>
      <sheetName val="5,005"/>
      <sheetName val="5,006"/>
      <sheetName val="5,007"/>
      <sheetName val="5,009"/>
      <sheetName val="5,10"/>
      <sheetName val="5,11"/>
      <sheetName val="5,12"/>
      <sheetName val="5,13"/>
      <sheetName val="5,14"/>
      <sheetName val="5,15"/>
      <sheetName val="5,16"/>
      <sheetName val="5,17"/>
      <sheetName val="5,18"/>
      <sheetName val="5,19"/>
      <sheetName val="5,20"/>
      <sheetName val="5,21"/>
      <sheetName val="5,23"/>
      <sheetName val="7,02"/>
      <sheetName val="7,033"/>
      <sheetName val="7,04"/>
      <sheetName val="7,08"/>
      <sheetName val="7,09"/>
      <sheetName val="7,10"/>
      <sheetName val="8,01"/>
      <sheetName val="8,02"/>
      <sheetName val="8,03"/>
      <sheetName val="8,04"/>
      <sheetName val="9,01"/>
      <sheetName val="9,02"/>
      <sheetName val="9,03"/>
      <sheetName val="9,04"/>
      <sheetName val="2,0777"/>
      <sheetName val="7,05"/>
      <sheetName val="7,06"/>
      <sheetName val="7,07"/>
      <sheetName val="2,23"/>
      <sheetName val="2,29"/>
      <sheetName val="2,25"/>
      <sheetName val="2,30"/>
      <sheetName val="2,34"/>
      <sheetName val="2,35"/>
      <sheetName val="2,36"/>
      <sheetName val="2,37"/>
      <sheetName val="3,044"/>
      <sheetName val="3,022"/>
      <sheetName val="3,033"/>
      <sheetName val="3,06a"/>
      <sheetName val="3,077"/>
      <sheetName val="3,088"/>
      <sheetName val="3,099"/>
      <sheetName val="4,006"/>
      <sheetName val="4,008"/>
      <sheetName val="4,009"/>
      <sheetName val="4,100"/>
      <sheetName val="4,11"/>
      <sheetName val="4,12"/>
      <sheetName val="4,13"/>
      <sheetName val="5,077"/>
      <sheetName val="5,099"/>
      <sheetName val="5,088"/>
      <sheetName val="5,08 (2)"/>
      <sheetName val="5,09 (2)"/>
      <sheetName val="5,133"/>
      <sheetName val="5,144"/>
      <sheetName val="5,155"/>
      <sheetName val="5,177"/>
      <sheetName val="5,199"/>
      <sheetName val="5,220"/>
      <sheetName val="5,211"/>
      <sheetName val="5,222"/>
      <sheetName val="5,266"/>
      <sheetName val="5,288"/>
      <sheetName val="5,28a"/>
      <sheetName val="5,28c"/>
      <sheetName val="5,299"/>
      <sheetName val="5,322"/>
      <sheetName val="5,333"/>
      <sheetName val="5,344"/>
      <sheetName val="5,35"/>
      <sheetName val="5,36"/>
      <sheetName val="5,37"/>
      <sheetName val="5,38"/>
      <sheetName val="5,39"/>
      <sheetName val="5,40"/>
      <sheetName val="5,41"/>
      <sheetName val="5,42"/>
      <sheetName val="5,43"/>
      <sheetName val="5,44"/>
      <sheetName val="5,45"/>
      <sheetName val="5,46"/>
      <sheetName val="5,47"/>
      <sheetName val="7,11"/>
      <sheetName val="7,12"/>
      <sheetName val="7,13"/>
      <sheetName val="7,14"/>
      <sheetName val="5,55"/>
      <sheetName val="PreUniCap.rpt"/>
      <sheetName val="6,001"/>
      <sheetName val="6,007"/>
      <sheetName val="6,002"/>
      <sheetName val="6,003"/>
      <sheetName val="6,004"/>
      <sheetName val="6,005"/>
      <sheetName val="6,006"/>
      <sheetName val="6,008"/>
      <sheetName val="6,009"/>
      <sheetName val="6,100"/>
      <sheetName val="Hoja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row r="1">
          <cell r="E1">
            <v>0.5</v>
          </cell>
          <cell r="F1">
            <v>1</v>
          </cell>
        </row>
        <row r="2">
          <cell r="A2" t="str">
            <v>COD</v>
          </cell>
          <cell r="B2" t="str">
            <v>DESCRIPCION</v>
          </cell>
          <cell r="C2" t="str">
            <v>UN</v>
          </cell>
          <cell r="D2" t="str">
            <v>V/unit hr</v>
          </cell>
          <cell r="E2" t="str">
            <v>V/TOTAL</v>
          </cell>
          <cell r="F2" t="str">
            <v>PROVEEDOR</v>
          </cell>
          <cell r="G2" t="str">
            <v>PROYECTO</v>
          </cell>
        </row>
        <row r="3">
          <cell r="A3">
            <v>4001</v>
          </cell>
          <cell r="B3" t="str">
            <v xml:space="preserve">Herramientas Varias </v>
          </cell>
          <cell r="C3" t="str">
            <v>gl</v>
          </cell>
          <cell r="D3">
            <v>6000</v>
          </cell>
          <cell r="E3">
            <v>9000</v>
          </cell>
        </row>
        <row r="4">
          <cell r="A4">
            <v>4002</v>
          </cell>
          <cell r="B4" t="str">
            <v xml:space="preserve">Dobladora </v>
          </cell>
          <cell r="C4" t="str">
            <v>gl</v>
          </cell>
          <cell r="D4">
            <v>2500</v>
          </cell>
          <cell r="E4">
            <v>3750</v>
          </cell>
        </row>
        <row r="5">
          <cell r="A5">
            <v>4003</v>
          </cell>
          <cell r="B5" t="str">
            <v>Tarraja</v>
          </cell>
          <cell r="C5" t="str">
            <v>gl</v>
          </cell>
          <cell r="D5">
            <v>2000</v>
          </cell>
          <cell r="E5">
            <v>3000</v>
          </cell>
        </row>
        <row r="6">
          <cell r="A6">
            <v>4004</v>
          </cell>
          <cell r="B6" t="str">
            <v>Herramienta menor</v>
          </cell>
          <cell r="C6" t="str">
            <v>gl</v>
          </cell>
          <cell r="D6">
            <v>1500</v>
          </cell>
          <cell r="E6">
            <v>2250</v>
          </cell>
        </row>
        <row r="7">
          <cell r="A7">
            <v>4005</v>
          </cell>
          <cell r="B7" t="str">
            <v>Soldador</v>
          </cell>
          <cell r="C7" t="str">
            <v>gl</v>
          </cell>
          <cell r="D7">
            <v>12000</v>
          </cell>
          <cell r="E7">
            <v>18000</v>
          </cell>
        </row>
        <row r="8">
          <cell r="A8">
            <v>4006</v>
          </cell>
          <cell r="B8" t="str">
            <v>Grua Hidraulica 5 ton y tpte</v>
          </cell>
          <cell r="C8" t="str">
            <v>Hr</v>
          </cell>
          <cell r="D8">
            <v>70000</v>
          </cell>
          <cell r="E8">
            <v>105000</v>
          </cell>
        </row>
        <row r="9">
          <cell r="A9">
            <v>4007</v>
          </cell>
          <cell r="B9" t="str">
            <v>Aparejos</v>
          </cell>
          <cell r="C9" t="str">
            <v>UND</v>
          </cell>
          <cell r="D9">
            <v>12000</v>
          </cell>
          <cell r="E9">
            <v>18000</v>
          </cell>
        </row>
        <row r="10">
          <cell r="A10">
            <v>4008</v>
          </cell>
          <cell r="B10" t="str">
            <v xml:space="preserve">Mezcladora A GASOLINA 1 1/2" SACO </v>
          </cell>
          <cell r="C10">
            <v>284200</v>
          </cell>
          <cell r="D10">
            <v>57000</v>
          </cell>
          <cell r="E10">
            <v>85500</v>
          </cell>
        </row>
        <row r="11">
          <cell r="A11">
            <v>4009</v>
          </cell>
          <cell r="B11" t="str">
            <v xml:space="preserve">Vibrador a Gasolina </v>
          </cell>
          <cell r="C11">
            <v>1100</v>
          </cell>
          <cell r="D11">
            <v>37500</v>
          </cell>
          <cell r="E11">
            <v>56250</v>
          </cell>
        </row>
        <row r="12">
          <cell r="A12">
            <v>4010</v>
          </cell>
          <cell r="B12" t="str">
            <v xml:space="preserve">Motobomba a gasolina 3" </v>
          </cell>
          <cell r="C12" t="str">
            <v>dia</v>
          </cell>
          <cell r="D12">
            <v>37500</v>
          </cell>
          <cell r="E12">
            <v>56250</v>
          </cell>
        </row>
        <row r="13">
          <cell r="A13">
            <v>0</v>
          </cell>
          <cell r="E13">
            <v>0</v>
          </cell>
        </row>
        <row r="14">
          <cell r="A14">
            <v>4011</v>
          </cell>
          <cell r="B14" t="str">
            <v>Andamios de carga estructural</v>
          </cell>
          <cell r="C14" t="str">
            <v>dia</v>
          </cell>
          <cell r="D14">
            <v>500</v>
          </cell>
          <cell r="E14">
            <v>750</v>
          </cell>
          <cell r="F14" t="str">
            <v>EQUINORTE</v>
          </cell>
        </row>
        <row r="15">
          <cell r="A15">
            <v>4012</v>
          </cell>
          <cell r="B15" t="str">
            <v>Andamios colgantes cable 50 mts</v>
          </cell>
          <cell r="C15" t="str">
            <v>dia</v>
          </cell>
          <cell r="D15">
            <v>1500</v>
          </cell>
          <cell r="E15">
            <v>2250</v>
          </cell>
          <cell r="F15" t="str">
            <v>EQUINORTE</v>
          </cell>
        </row>
        <row r="16">
          <cell r="A16">
            <v>4013</v>
          </cell>
          <cell r="B16" t="str">
            <v>Andamios tubulares</v>
          </cell>
          <cell r="C16" t="str">
            <v>dia</v>
          </cell>
          <cell r="D16">
            <v>450</v>
          </cell>
          <cell r="E16">
            <v>675</v>
          </cell>
          <cell r="F16" t="str">
            <v>EQUINORTE</v>
          </cell>
        </row>
        <row r="17">
          <cell r="A17">
            <v>4014</v>
          </cell>
          <cell r="B17" t="str">
            <v>Cercha o vigas metalicas de 3.0 mts</v>
          </cell>
          <cell r="C17" t="str">
            <v>dia</v>
          </cell>
          <cell r="D17">
            <v>93</v>
          </cell>
          <cell r="E17">
            <v>139.5</v>
          </cell>
          <cell r="F17" t="str">
            <v>EQUINORTE</v>
          </cell>
        </row>
        <row r="18">
          <cell r="A18">
            <v>4015</v>
          </cell>
          <cell r="B18" t="str">
            <v>Chazas de madera</v>
          </cell>
          <cell r="C18" t="str">
            <v>dia</v>
          </cell>
          <cell r="D18">
            <v>99</v>
          </cell>
          <cell r="E18">
            <v>148.5</v>
          </cell>
          <cell r="F18" t="str">
            <v>EQUINORTE</v>
          </cell>
        </row>
        <row r="19">
          <cell r="A19">
            <v>4016</v>
          </cell>
          <cell r="B19" t="str">
            <v xml:space="preserve">Crucetas cortas y largas </v>
          </cell>
          <cell r="C19" t="str">
            <v>dia</v>
          </cell>
          <cell r="D19">
            <v>36</v>
          </cell>
          <cell r="E19">
            <v>54</v>
          </cell>
          <cell r="F19" t="str">
            <v>EQUINORTE</v>
          </cell>
        </row>
        <row r="20">
          <cell r="A20">
            <v>4017</v>
          </cell>
          <cell r="B20" t="str">
            <v>Cilindro de Pruebas</v>
          </cell>
          <cell r="C20" t="str">
            <v>dia</v>
          </cell>
          <cell r="D20">
            <v>1250</v>
          </cell>
          <cell r="E20">
            <v>1875</v>
          </cell>
          <cell r="F20" t="str">
            <v>EQUINORTE</v>
          </cell>
        </row>
        <row r="21">
          <cell r="A21">
            <v>4018</v>
          </cell>
          <cell r="B21" t="str">
            <v>Coche llanta neumatica</v>
          </cell>
          <cell r="C21" t="str">
            <v>dia</v>
          </cell>
          <cell r="D21">
            <v>990</v>
          </cell>
          <cell r="E21">
            <v>1485</v>
          </cell>
          <cell r="F21" t="str">
            <v>EQUINORTE</v>
          </cell>
        </row>
        <row r="22">
          <cell r="A22">
            <v>4019</v>
          </cell>
          <cell r="B22" t="str">
            <v>Gatos metalicos de 3.0 mts</v>
          </cell>
          <cell r="C22" t="str">
            <v>dia</v>
          </cell>
          <cell r="D22">
            <v>93</v>
          </cell>
          <cell r="E22">
            <v>139.5</v>
          </cell>
          <cell r="F22" t="str">
            <v>EQUINORTE</v>
          </cell>
        </row>
        <row r="23">
          <cell r="A23">
            <v>4020</v>
          </cell>
          <cell r="B23" t="str">
            <v>Gatos metalicos de 4.0 mts</v>
          </cell>
          <cell r="C23" t="str">
            <v>dia</v>
          </cell>
          <cell r="D23">
            <v>131</v>
          </cell>
          <cell r="E23">
            <v>196.5</v>
          </cell>
          <cell r="F23" t="str">
            <v>EQUINORTE</v>
          </cell>
        </row>
        <row r="24">
          <cell r="A24">
            <v>4021</v>
          </cell>
          <cell r="B24" t="str">
            <v>Guarders de madera</v>
          </cell>
          <cell r="C24" t="str">
            <v>dia</v>
          </cell>
          <cell r="D24">
            <v>70</v>
          </cell>
          <cell r="E24">
            <v>105</v>
          </cell>
          <cell r="F24" t="str">
            <v>EQUINORTE</v>
          </cell>
        </row>
        <row r="25">
          <cell r="A25">
            <v>4022</v>
          </cell>
          <cell r="B25" t="str">
            <v xml:space="preserve">Guarderas metalicas de 0.36 x 2.5 mts </v>
          </cell>
          <cell r="C25" t="str">
            <v>dia</v>
          </cell>
          <cell r="D25">
            <v>180</v>
          </cell>
          <cell r="E25">
            <v>270</v>
          </cell>
          <cell r="F25" t="str">
            <v>EQUINORTE</v>
          </cell>
        </row>
        <row r="26">
          <cell r="A26">
            <v>4023</v>
          </cell>
          <cell r="B26" t="str">
            <v>Platina de Pavimento</v>
          </cell>
          <cell r="C26" t="str">
            <v>dia</v>
          </cell>
          <cell r="D26">
            <v>250</v>
          </cell>
          <cell r="E26">
            <v>375</v>
          </cell>
          <cell r="F26" t="str">
            <v>EQUINORTE</v>
          </cell>
        </row>
        <row r="27">
          <cell r="A27">
            <v>4024</v>
          </cell>
          <cell r="B27" t="str">
            <v>Piso Concreto o burro metalico</v>
          </cell>
          <cell r="C27" t="str">
            <v>dia</v>
          </cell>
          <cell r="D27">
            <v>2000</v>
          </cell>
          <cell r="E27">
            <v>3000</v>
          </cell>
          <cell r="F27" t="str">
            <v>EQUINORTE</v>
          </cell>
        </row>
        <row r="28">
          <cell r="A28">
            <v>4025</v>
          </cell>
          <cell r="B28" t="str">
            <v>Pisones metalicos</v>
          </cell>
          <cell r="C28" t="str">
            <v>dia</v>
          </cell>
          <cell r="D28">
            <v>240</v>
          </cell>
          <cell r="E28">
            <v>360</v>
          </cell>
          <cell r="F28" t="str">
            <v>EQUINORTE</v>
          </cell>
        </row>
        <row r="29">
          <cell r="A29">
            <v>4026</v>
          </cell>
          <cell r="B29" t="str">
            <v>Rieles de Pavimento</v>
          </cell>
          <cell r="C29" t="str">
            <v>dia</v>
          </cell>
          <cell r="D29">
            <v>990</v>
          </cell>
          <cell r="E29">
            <v>1485</v>
          </cell>
          <cell r="F29" t="str">
            <v>EQUINORTE</v>
          </cell>
        </row>
        <row r="30">
          <cell r="A30">
            <v>4027</v>
          </cell>
          <cell r="B30" t="str">
            <v>Ruedas para andamio</v>
          </cell>
          <cell r="C30" t="str">
            <v>dia</v>
          </cell>
          <cell r="D30">
            <v>450</v>
          </cell>
          <cell r="E30">
            <v>675</v>
          </cell>
          <cell r="F30" t="str">
            <v>EQUINORTE</v>
          </cell>
        </row>
        <row r="31">
          <cell r="A31">
            <v>4028</v>
          </cell>
          <cell r="B31" t="str">
            <v>Tablones de Madera</v>
          </cell>
          <cell r="C31" t="str">
            <v>dia</v>
          </cell>
          <cell r="D31">
            <v>429</v>
          </cell>
          <cell r="E31">
            <v>643.5</v>
          </cell>
          <cell r="F31" t="str">
            <v>EQUINORTE</v>
          </cell>
        </row>
        <row r="32">
          <cell r="A32">
            <v>4029</v>
          </cell>
          <cell r="B32" t="str">
            <v>Bomba Antisol</v>
          </cell>
          <cell r="C32" t="str">
            <v>dia</v>
          </cell>
          <cell r="D32">
            <v>2800</v>
          </cell>
          <cell r="E32">
            <v>4200</v>
          </cell>
          <cell r="F32" t="str">
            <v>EQUINORTE</v>
          </cell>
        </row>
        <row r="33">
          <cell r="A33">
            <v>4030</v>
          </cell>
          <cell r="B33" t="str">
            <v>Apisonador Vertical o canguro</v>
          </cell>
          <cell r="C33" t="str">
            <v>dia</v>
          </cell>
          <cell r="D33">
            <v>45000</v>
          </cell>
          <cell r="E33">
            <v>67500</v>
          </cell>
          <cell r="F33" t="str">
            <v>EQUINORTE</v>
          </cell>
        </row>
        <row r="34">
          <cell r="A34">
            <v>4031</v>
          </cell>
          <cell r="B34" t="str">
            <v xml:space="preserve">Compresor con un martillo </v>
          </cell>
          <cell r="C34" t="str">
            <v>dia</v>
          </cell>
          <cell r="D34">
            <v>272500</v>
          </cell>
          <cell r="E34">
            <v>408750</v>
          </cell>
          <cell r="F34" t="str">
            <v>EQUINORTE</v>
          </cell>
        </row>
        <row r="35">
          <cell r="A35">
            <v>4032</v>
          </cell>
          <cell r="B35" t="str">
            <v>Compresor con dos martillos</v>
          </cell>
          <cell r="C35" t="str">
            <v>dia</v>
          </cell>
          <cell r="D35">
            <v>295000</v>
          </cell>
          <cell r="E35">
            <v>442500</v>
          </cell>
          <cell r="F35" t="str">
            <v>EQUINORTE</v>
          </cell>
        </row>
        <row r="36">
          <cell r="A36">
            <v>4033</v>
          </cell>
          <cell r="B36" t="str">
            <v>Corte de pavimento con equipo mecanico x M/l</v>
          </cell>
          <cell r="C36" t="str">
            <v>Mtl</v>
          </cell>
          <cell r="D36">
            <v>6000</v>
          </cell>
          <cell r="E36">
            <v>9000</v>
          </cell>
          <cell r="F36" t="str">
            <v>EQUINORTE</v>
          </cell>
        </row>
        <row r="37">
          <cell r="A37">
            <v>4034</v>
          </cell>
          <cell r="B37" t="str">
            <v xml:space="preserve">Mezcladora  </v>
          </cell>
          <cell r="C37" t="str">
            <v>dia</v>
          </cell>
          <cell r="D37">
            <v>22500</v>
          </cell>
          <cell r="E37">
            <v>33750</v>
          </cell>
          <cell r="F37" t="str">
            <v>EQUINORTE</v>
          </cell>
        </row>
        <row r="38">
          <cell r="A38">
            <v>4035</v>
          </cell>
          <cell r="B38" t="str">
            <v xml:space="preserve">Motobomba a gasolina de 2" y 3" </v>
          </cell>
          <cell r="C38" t="str">
            <v>dia</v>
          </cell>
          <cell r="D38">
            <v>22500</v>
          </cell>
          <cell r="E38">
            <v>33750</v>
          </cell>
          <cell r="F38" t="str">
            <v>EQUINORTE</v>
          </cell>
        </row>
        <row r="39">
          <cell r="A39">
            <v>4036</v>
          </cell>
          <cell r="B39" t="str">
            <v>Transporte Planta 50 KVA</v>
          </cell>
          <cell r="C39" t="str">
            <v>dia</v>
          </cell>
          <cell r="D39">
            <v>26500</v>
          </cell>
          <cell r="E39">
            <v>39750</v>
          </cell>
          <cell r="F39" t="str">
            <v>EQUINORTE</v>
          </cell>
        </row>
        <row r="40">
          <cell r="A40">
            <v>4037</v>
          </cell>
          <cell r="B40" t="str">
            <v>Camión Canasta</v>
          </cell>
          <cell r="C40" t="str">
            <v>dia</v>
          </cell>
          <cell r="D40">
            <v>800000</v>
          </cell>
          <cell r="E40">
            <v>1200000</v>
          </cell>
          <cell r="F40" t="str">
            <v>EQUINORTE</v>
          </cell>
        </row>
        <row r="41">
          <cell r="A41">
            <v>4038</v>
          </cell>
          <cell r="B41" t="str">
            <v>Motobomba sumergible</v>
          </cell>
          <cell r="C41" t="str">
            <v>dia</v>
          </cell>
          <cell r="D41">
            <v>26500</v>
          </cell>
          <cell r="E41">
            <v>39750</v>
          </cell>
          <cell r="F41" t="str">
            <v>EQUINORTE</v>
          </cell>
        </row>
        <row r="42">
          <cell r="A42">
            <v>4039</v>
          </cell>
          <cell r="B42" t="str">
            <v>Pulidora electrica</v>
          </cell>
          <cell r="C42" t="str">
            <v>dia</v>
          </cell>
          <cell r="D42">
            <v>12000</v>
          </cell>
          <cell r="E42">
            <v>18000</v>
          </cell>
          <cell r="F42" t="str">
            <v>EQUINORTE</v>
          </cell>
        </row>
        <row r="43">
          <cell r="A43">
            <v>4040</v>
          </cell>
          <cell r="B43" t="str">
            <v>Rodillo Compacatador sencillo ( .50 ton)</v>
          </cell>
          <cell r="C43" t="str">
            <v>dia</v>
          </cell>
          <cell r="D43">
            <v>90000</v>
          </cell>
          <cell r="E43">
            <v>135000</v>
          </cell>
          <cell r="F43" t="str">
            <v>EQUINORTE</v>
          </cell>
        </row>
        <row r="44">
          <cell r="A44">
            <v>4041</v>
          </cell>
          <cell r="B44" t="str">
            <v>Rodillo compactador Doble ( 1.0 Ton)</v>
          </cell>
          <cell r="C44" t="str">
            <v>dia</v>
          </cell>
          <cell r="D44">
            <v>180000</v>
          </cell>
          <cell r="E44">
            <v>270000</v>
          </cell>
          <cell r="F44" t="str">
            <v>EQUINORTE</v>
          </cell>
        </row>
        <row r="45">
          <cell r="A45">
            <v>4042</v>
          </cell>
          <cell r="B45" t="str">
            <v xml:space="preserve">Tronchadora de Metal </v>
          </cell>
          <cell r="C45" t="str">
            <v>dia</v>
          </cell>
          <cell r="D45">
            <v>12000</v>
          </cell>
          <cell r="E45">
            <v>18000</v>
          </cell>
          <cell r="F45" t="str">
            <v>EQUINORTE</v>
          </cell>
        </row>
        <row r="46">
          <cell r="A46">
            <v>4043</v>
          </cell>
          <cell r="B46" t="str">
            <v>Vibradores de Concreto</v>
          </cell>
          <cell r="C46" t="str">
            <v>dia</v>
          </cell>
          <cell r="D46">
            <v>22500</v>
          </cell>
          <cell r="E46">
            <v>33750</v>
          </cell>
          <cell r="F46" t="str">
            <v>EQUINORTE</v>
          </cell>
        </row>
        <row r="47">
          <cell r="A47">
            <v>4044</v>
          </cell>
          <cell r="B47" t="str">
            <v>Vibrocompactadoras o Ranas</v>
          </cell>
          <cell r="C47" t="str">
            <v>dia</v>
          </cell>
          <cell r="D47">
            <v>22500</v>
          </cell>
          <cell r="E47">
            <v>33750</v>
          </cell>
          <cell r="F47" t="str">
            <v>EQUINORTE</v>
          </cell>
        </row>
        <row r="48">
          <cell r="A48">
            <v>4045</v>
          </cell>
          <cell r="B48" t="str">
            <v>Machinero o Pistolero de compresor</v>
          </cell>
          <cell r="C48" t="str">
            <v>dia</v>
          </cell>
          <cell r="D48">
            <v>22000</v>
          </cell>
          <cell r="E48">
            <v>33000</v>
          </cell>
          <cell r="F48" t="str">
            <v>EQUINORTE</v>
          </cell>
        </row>
        <row r="49">
          <cell r="A49">
            <v>4046</v>
          </cell>
          <cell r="B49" t="str">
            <v>Operador</v>
          </cell>
          <cell r="C49" t="str">
            <v>dia</v>
          </cell>
          <cell r="D49">
            <v>16500</v>
          </cell>
          <cell r="E49">
            <v>24750</v>
          </cell>
          <cell r="F49" t="str">
            <v>EQUINORTE</v>
          </cell>
        </row>
        <row r="50">
          <cell r="A50">
            <v>4047</v>
          </cell>
          <cell r="B50" t="str">
            <v>compresor de Pintura</v>
          </cell>
          <cell r="C50" t="str">
            <v>dia</v>
          </cell>
          <cell r="D50">
            <v>18000</v>
          </cell>
          <cell r="E50">
            <v>27000</v>
          </cell>
          <cell r="F50" t="str">
            <v>EL MACHO</v>
          </cell>
        </row>
        <row r="51">
          <cell r="A51">
            <v>4048</v>
          </cell>
          <cell r="B51" t="str">
            <v>Tablones de Madera</v>
          </cell>
          <cell r="C51" t="str">
            <v>dia</v>
          </cell>
          <cell r="D51">
            <v>600</v>
          </cell>
          <cell r="E51">
            <v>900</v>
          </cell>
          <cell r="F51" t="str">
            <v>EL MACHO</v>
          </cell>
        </row>
        <row r="52">
          <cell r="A52">
            <v>4049</v>
          </cell>
          <cell r="B52" t="str">
            <v>Andamios de carga estructural</v>
          </cell>
          <cell r="C52" t="str">
            <v>dia</v>
          </cell>
          <cell r="D52">
            <v>450</v>
          </cell>
          <cell r="E52">
            <v>675</v>
          </cell>
          <cell r="F52" t="str">
            <v>EL MACHO</v>
          </cell>
        </row>
        <row r="53">
          <cell r="A53">
            <v>4050</v>
          </cell>
          <cell r="B53" t="str">
            <v xml:space="preserve">Herramientas  </v>
          </cell>
          <cell r="C53" t="str">
            <v>glb</v>
          </cell>
          <cell r="D53">
            <v>112000</v>
          </cell>
          <cell r="E53">
            <v>168000</v>
          </cell>
        </row>
        <row r="54">
          <cell r="A54">
            <v>4051</v>
          </cell>
          <cell r="B54" t="str">
            <v>volqueta 6 m3</v>
          </cell>
          <cell r="C54" t="str">
            <v>viaje</v>
          </cell>
          <cell r="D54">
            <v>50000</v>
          </cell>
          <cell r="E54">
            <v>75000</v>
          </cell>
        </row>
        <row r="55">
          <cell r="A55">
            <v>4052</v>
          </cell>
          <cell r="B55" t="str">
            <v>Taladro de percusion</v>
          </cell>
          <cell r="C55" t="str">
            <v>UND</v>
          </cell>
          <cell r="D55">
            <v>25500</v>
          </cell>
          <cell r="E55">
            <v>38250</v>
          </cell>
        </row>
        <row r="56">
          <cell r="A56">
            <v>4053</v>
          </cell>
          <cell r="B56" t="str">
            <v>Montacarga</v>
          </cell>
          <cell r="C56" t="str">
            <v>hora</v>
          </cell>
          <cell r="D56">
            <v>120000</v>
          </cell>
          <cell r="E56">
            <v>180000</v>
          </cell>
          <cell r="G56" t="str">
            <v>sao</v>
          </cell>
        </row>
        <row r="57">
          <cell r="A57">
            <v>4054</v>
          </cell>
          <cell r="B57" t="str">
            <v>transporte de transformador</v>
          </cell>
          <cell r="D57">
            <v>70000</v>
          </cell>
          <cell r="E57">
            <v>105000</v>
          </cell>
        </row>
        <row r="58">
          <cell r="A58">
            <v>4055</v>
          </cell>
          <cell r="B58" t="str">
            <v>Transporte de poste de 12x800 daN</v>
          </cell>
          <cell r="C58" t="str">
            <v>un</v>
          </cell>
          <cell r="D58">
            <v>800000</v>
          </cell>
          <cell r="E58">
            <v>1200000</v>
          </cell>
        </row>
        <row r="59">
          <cell r="A59">
            <v>4056</v>
          </cell>
          <cell r="B59" t="str">
            <v>Canasta aislada</v>
          </cell>
          <cell r="C59" t="str">
            <v>un</v>
          </cell>
          <cell r="D59">
            <v>80000</v>
          </cell>
          <cell r="E59">
            <v>120000</v>
          </cell>
        </row>
        <row r="60">
          <cell r="A60">
            <v>4057</v>
          </cell>
          <cell r="B60" t="str">
            <v>Transporte Planta 300 KVA</v>
          </cell>
          <cell r="C60" t="str">
            <v>UN</v>
          </cell>
          <cell r="D60">
            <v>900000</v>
          </cell>
          <cell r="E60">
            <v>1350000</v>
          </cell>
        </row>
      </sheetData>
      <sheetData sheetId="140" refreshError="1">
        <row r="15">
          <cell r="C15">
            <v>0.4</v>
          </cell>
        </row>
        <row r="39">
          <cell r="D39">
            <v>0.99999000009999894</v>
          </cell>
        </row>
        <row r="51">
          <cell r="D51">
            <v>1</v>
          </cell>
        </row>
        <row r="52">
          <cell r="D52">
            <v>1</v>
          </cell>
        </row>
      </sheetData>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refreshError="1"/>
      <sheetData sheetId="1" refreshError="1"/>
      <sheetData sheetId="2" refreshError="1">
        <row r="10">
          <cell r="A10" t="str">
            <v>Jornal - dia</v>
          </cell>
        </row>
        <row r="13">
          <cell r="A13" t="str">
            <v>Herramientas</v>
          </cell>
        </row>
      </sheetData>
      <sheetData sheetId="3" refreshError="1"/>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PREST"/>
      <sheetName val="CRONOGRAMA"/>
      <sheetName val="RESUMEN (2)"/>
      <sheetName val="costos"/>
      <sheetName val="RESUMEN"/>
      <sheetName val="Cantidades05"/>
      <sheetName val="Cantidades04"/>
      <sheetName val="Cantidades03"/>
      <sheetName val="Cantidades02"/>
      <sheetName val="Cantidades01"/>
      <sheetName val="Gaviones"/>
      <sheetName val="OBRAS ARTE"/>
      <sheetName val="volumen"/>
      <sheetName val="LISTA"/>
      <sheetName val="LISTA (2)"/>
      <sheetName val="4.14"/>
      <sheetName val="4.13"/>
      <sheetName val="4.12"/>
      <sheetName val="4.11"/>
      <sheetName val="4.10"/>
      <sheetName val="4.9"/>
      <sheetName val="4.8"/>
      <sheetName val="4.7"/>
      <sheetName val="4.6"/>
      <sheetName val="4.5"/>
      <sheetName val="4.4"/>
      <sheetName val="4.3"/>
      <sheetName val="4.2"/>
      <sheetName val="4.1"/>
      <sheetName val="1.1"/>
      <sheetName val="1.2"/>
      <sheetName val="1.3"/>
      <sheetName val="1.4"/>
      <sheetName val="2.1"/>
      <sheetName val="2.2"/>
      <sheetName val="2.3"/>
      <sheetName val="2.4"/>
      <sheetName val="2.5"/>
      <sheetName val="2.6"/>
      <sheetName val="3.1"/>
      <sheetName val="3.2"/>
      <sheetName val="3.3"/>
      <sheetName val="3.4"/>
      <sheetName val="3.5"/>
      <sheetName val="3.6"/>
      <sheetName val="3.7"/>
      <sheetName val="3.8"/>
      <sheetName val="3.9"/>
      <sheetName val="3.10"/>
      <sheetName val="3.11"/>
      <sheetName val="5.1"/>
      <sheetName val="5.2"/>
      <sheetName val="5.3"/>
      <sheetName val="RESUMEN_(2)"/>
      <sheetName val="OBRAS_ARTE"/>
      <sheetName val="LISTA_(2)"/>
      <sheetName val="4_14"/>
      <sheetName val="4_13"/>
      <sheetName val="4_12"/>
      <sheetName val="4_11"/>
      <sheetName val="4_10"/>
      <sheetName val="4_9"/>
      <sheetName val="4_8"/>
      <sheetName val="4_7"/>
      <sheetName val="4_6"/>
      <sheetName val="4_5"/>
      <sheetName val="4_4"/>
      <sheetName val="4_3"/>
      <sheetName val="4_2"/>
      <sheetName val="4_1"/>
      <sheetName val="1_1"/>
      <sheetName val="1_2"/>
      <sheetName val="1_3"/>
      <sheetName val="1_4"/>
      <sheetName val="2_1"/>
      <sheetName val="2_2"/>
      <sheetName val="2_3"/>
      <sheetName val="2_4"/>
      <sheetName val="2_5"/>
      <sheetName val="2_6"/>
      <sheetName val="3_1"/>
      <sheetName val="3_2"/>
      <sheetName val="3_3"/>
      <sheetName val="3_4"/>
      <sheetName val="3_5"/>
      <sheetName val="3_6"/>
      <sheetName val="3_7"/>
      <sheetName val="3_8"/>
      <sheetName val="3_9"/>
      <sheetName val="3_10"/>
      <sheetName val="3_11"/>
      <sheetName val="5_1"/>
      <sheetName val="5_2"/>
      <sheetName val="5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19"/>
      <sheetName val="aCCIDENTES_DE_1995_-_199620"/>
      <sheetName val="aCCIDENTES_DE_1995_-_199621"/>
      <sheetName val="aCCIDENTES_DE_1995_-_199622"/>
      <sheetName val="aCCIDENTES_DE_1995_-_199623"/>
      <sheetName val="aCCIDENTES_DE_1995_-_199624"/>
      <sheetName val="aCCIDENTES_DE_1995_-_1996_xls6"/>
      <sheetName val="aCCIDENTES_DE_1995_-_1996_xls7"/>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precios-básicos2002"/>
      <sheetName val="APUs"/>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TADO VÍA-CRIT.TECNICO"/>
      <sheetName val="MATERIALES"/>
      <sheetName val="Datos Básicos"/>
      <sheetName val="SALARIOS"/>
      <sheetName val="SUB APU"/>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PRESUPUESTO "/>
      <sheetName val="PRESUPUESTO VILLA"/>
      <sheetName val="CANTIDADES"/>
      <sheetName val="1.1"/>
      <sheetName val="1.2"/>
      <sheetName val="1.3"/>
      <sheetName val="1.4"/>
      <sheetName val="1.5"/>
      <sheetName val="2.1"/>
      <sheetName val="2.2"/>
      <sheetName val="2.3"/>
      <sheetName val="2.4"/>
      <sheetName val="3.1"/>
      <sheetName val="3.2"/>
      <sheetName val="3.3"/>
      <sheetName val="3.4"/>
      <sheetName val="3.5"/>
      <sheetName val="3.6"/>
      <sheetName val="3.7"/>
      <sheetName val="3.8"/>
      <sheetName val="3.9"/>
      <sheetName val="3.10"/>
      <sheetName val="3.11"/>
      <sheetName val="3.12"/>
      <sheetName val="3.13"/>
      <sheetName val="3.14"/>
      <sheetName val="4.1"/>
      <sheetName val="4.2"/>
      <sheetName val="4.3"/>
      <sheetName val="4.4"/>
    </sheetNames>
    <sheetDataSet>
      <sheetData sheetId="0" refreshError="1"/>
      <sheetData sheetId="1" refreshError="1">
        <row r="8">
          <cell r="C8">
            <v>1</v>
          </cell>
          <cell r="E8" t="str">
            <v xml:space="preserve">PRELIMINARES </v>
          </cell>
        </row>
        <row r="9">
          <cell r="C9" t="str">
            <v>1.1</v>
          </cell>
          <cell r="D9" t="str">
            <v>ETG-02-03</v>
          </cell>
          <cell r="E9" t="str">
            <v>Localizacion y replanteo</v>
          </cell>
          <cell r="K9" t="str">
            <v>ML</v>
          </cell>
          <cell r="L9">
            <v>1124.4100000000001</v>
          </cell>
          <cell r="M9">
            <v>1921</v>
          </cell>
          <cell r="N9">
            <v>2159991.6100000003</v>
          </cell>
        </row>
        <row r="10">
          <cell r="C10" t="str">
            <v>1.2</v>
          </cell>
          <cell r="D10" t="str">
            <v>ETG-02-05</v>
          </cell>
          <cell r="E10" t="str">
            <v>Apiques para verificación de redes hasta 1m3</v>
          </cell>
          <cell r="K10" t="str">
            <v>UND</v>
          </cell>
          <cell r="L10">
            <v>20</v>
          </cell>
          <cell r="M10">
            <v>14477</v>
          </cell>
          <cell r="N10">
            <v>289540</v>
          </cell>
        </row>
        <row r="11">
          <cell r="C11" t="str">
            <v>1.3</v>
          </cell>
          <cell r="D11" t="str">
            <v>ETG-02-07</v>
          </cell>
          <cell r="E11" t="str">
            <v>Valla publicitaria en estructura metálica, marco 2.5 x 4.0 m</v>
          </cell>
          <cell r="K11" t="str">
            <v>UND</v>
          </cell>
          <cell r="L11">
            <v>1</v>
          </cell>
          <cell r="M11">
            <v>1666875</v>
          </cell>
          <cell r="N11">
            <v>1666875</v>
          </cell>
        </row>
        <row r="12">
          <cell r="C12" t="str">
            <v>1.4</v>
          </cell>
          <cell r="D12" t="str">
            <v>ETG-05-01</v>
          </cell>
          <cell r="E12" t="str">
            <v>Corte de pavimento</v>
          </cell>
          <cell r="K12" t="str">
            <v>ML</v>
          </cell>
          <cell r="L12">
            <v>142.52000000000001</v>
          </cell>
          <cell r="M12">
            <v>9364</v>
          </cell>
          <cell r="N12">
            <v>1334557.28</v>
          </cell>
        </row>
        <row r="13">
          <cell r="C13" t="str">
            <v>1.5</v>
          </cell>
          <cell r="D13" t="str">
            <v>ETG-07-01</v>
          </cell>
          <cell r="E13" t="str">
            <v>Demolicion de pavimento rigido o flexible, incluye retiro</v>
          </cell>
          <cell r="K13" t="str">
            <v>M2</v>
          </cell>
          <cell r="L13">
            <v>41.882000000000005</v>
          </cell>
          <cell r="M13">
            <v>19260</v>
          </cell>
          <cell r="N13">
            <v>806647.32000000007</v>
          </cell>
        </row>
        <row r="14">
          <cell r="C14" t="str">
            <v xml:space="preserve">SUBTOTAL       </v>
          </cell>
          <cell r="N14">
            <v>6257611.2100000009</v>
          </cell>
        </row>
        <row r="15">
          <cell r="C15">
            <v>2</v>
          </cell>
          <cell r="E15" t="str">
            <v>MOVIMIENTOS DE TIERRAS</v>
          </cell>
        </row>
        <row r="16">
          <cell r="C16" t="str">
            <v>2.1</v>
          </cell>
          <cell r="D16" t="str">
            <v>ETG-03-00</v>
          </cell>
          <cell r="E16" t="str">
            <v>Excavación en material común, colector domiciliarias y redes de acueducto  (h=0-2m) sin entibado</v>
          </cell>
          <cell r="K16" t="str">
            <v>M3</v>
          </cell>
          <cell r="L16">
            <v>932.66649999999993</v>
          </cell>
          <cell r="M16">
            <v>18340</v>
          </cell>
          <cell r="N16">
            <v>17105103.609999999</v>
          </cell>
        </row>
        <row r="17">
          <cell r="C17" t="str">
            <v>2.2</v>
          </cell>
          <cell r="D17" t="str">
            <v>ETG-03-00</v>
          </cell>
          <cell r="E17" t="str">
            <v>Relleno conformado y vibrocompactado en capas de 10 cm con material de préstamo.</v>
          </cell>
          <cell r="K17" t="str">
            <v>M3</v>
          </cell>
          <cell r="L17">
            <v>15.741739999999998</v>
          </cell>
          <cell r="M17">
            <v>61206</v>
          </cell>
          <cell r="N17">
            <v>963488.93843999994</v>
          </cell>
        </row>
        <row r="18">
          <cell r="C18" t="str">
            <v>2.3</v>
          </cell>
          <cell r="D18" t="str">
            <v>ETG-03-00</v>
          </cell>
          <cell r="E18" t="str">
            <v>Relleno conformado y vibrocompactado con material seleccionado  de excavación</v>
          </cell>
          <cell r="K18" t="str">
            <v>M3</v>
          </cell>
          <cell r="L18">
            <v>688.67883739085175</v>
          </cell>
          <cell r="M18">
            <v>17576</v>
          </cell>
          <cell r="N18">
            <v>12104219.245981611</v>
          </cell>
        </row>
        <row r="19">
          <cell r="C19" t="str">
            <v>2.4</v>
          </cell>
          <cell r="D19" t="str">
            <v>ETG-03-06</v>
          </cell>
          <cell r="E19" t="str">
            <v>Retiro y disposición de material sobrante y/o escombros.</v>
          </cell>
          <cell r="K19" t="str">
            <v>M3</v>
          </cell>
          <cell r="L19">
            <v>107.13816260914815</v>
          </cell>
          <cell r="M19">
            <v>20871</v>
          </cell>
          <cell r="N19">
            <v>2236080.5918155313</v>
          </cell>
        </row>
        <row r="20">
          <cell r="C20" t="str">
            <v xml:space="preserve">SUBTOTAL       </v>
          </cell>
          <cell r="N20">
            <v>32408892.386237141</v>
          </cell>
        </row>
        <row r="21">
          <cell r="C21">
            <v>3</v>
          </cell>
          <cell r="E21" t="str">
            <v>INSTALACION RED DE ACUEDUCTO</v>
          </cell>
        </row>
        <row r="22">
          <cell r="C22" t="str">
            <v>3.1</v>
          </cell>
          <cell r="D22" t="str">
            <v>ETG-08-01.6</v>
          </cell>
          <cell r="E22" t="str">
            <v>Suministro e instalación tubería PEAD 90mm (3") PN 10 PE 100, incluye prueba hidrostatica</v>
          </cell>
          <cell r="K22" t="str">
            <v>ML</v>
          </cell>
          <cell r="L22">
            <v>1124.4100000000001</v>
          </cell>
          <cell r="M22">
            <v>26333</v>
          </cell>
          <cell r="N22">
            <v>29609088.530000001</v>
          </cell>
        </row>
        <row r="23">
          <cell r="C23" t="str">
            <v>3.2</v>
          </cell>
          <cell r="D23" t="str">
            <v>ETG-03-00</v>
          </cell>
          <cell r="E23" t="str">
            <v>Cama de arena para tubería e= 0,1 m</v>
          </cell>
          <cell r="K23" t="str">
            <v>M3</v>
          </cell>
          <cell r="L23">
            <v>78.767200000000003</v>
          </cell>
          <cell r="M23">
            <v>74942</v>
          </cell>
          <cell r="N23">
            <v>5902971.5024000006</v>
          </cell>
        </row>
        <row r="24">
          <cell r="C24" t="str">
            <v>3.3</v>
          </cell>
          <cell r="D24" t="str">
            <v>ETG-08-09</v>
          </cell>
          <cell r="E24" t="str">
            <v>Suministro e instalacion de acometida domiciliaria (tramo corto menor de 3m de longitud) D=1/2" (20 mm) sobre tuberia madre hasta D=12". (INCLUYE TENDIDO DE TUBERIA Y MEDIDOR. NO INCLUYE EMPALME E INSTALACION DE ABRAZADERA) CON PAVIMENTO.</v>
          </cell>
          <cell r="K24" t="str">
            <v xml:space="preserve"> UND</v>
          </cell>
          <cell r="L24">
            <v>7</v>
          </cell>
          <cell r="M24">
            <v>810550</v>
          </cell>
          <cell r="N24">
            <v>5673850</v>
          </cell>
        </row>
        <row r="25">
          <cell r="C25" t="str">
            <v>3.4</v>
          </cell>
          <cell r="D25" t="str">
            <v>ETG-08-09</v>
          </cell>
          <cell r="E25" t="str">
            <v>Suministro e instalacion de acometida domiciliaria (tramo largo hasta 6m de longitud CON TOPO) D=1/2" (20 mm) sobre tuberia madre hasta D=12". (INCLUYE TENDIDO DE TUBERIA Y MEDIDOR). NO INCLUYE EMPALME E INSTALACION DE ABRAZADERA) CON PAVIMENTO.</v>
          </cell>
          <cell r="K25" t="str">
            <v xml:space="preserve"> UND</v>
          </cell>
          <cell r="L25">
            <v>8</v>
          </cell>
          <cell r="M25">
            <v>1218259</v>
          </cell>
          <cell r="N25">
            <v>9746072</v>
          </cell>
        </row>
        <row r="26">
          <cell r="C26" t="str">
            <v>3.5</v>
          </cell>
          <cell r="D26" t="str">
            <v>ETG-08-09</v>
          </cell>
          <cell r="E26" t="str">
            <v xml:space="preserve"> Suministro e instalacion de acometida domiciliaria (tramo corto menor de 3m de longitud) D=1/2" (20 mm) sobre tuberia madre hasta D=12". (INCLUYE TENDIDO DE TUBERIA Y MEDIDOR). No incluye empalme e instalacion de abrazadera. SIN PAVIMENTO.</v>
          </cell>
          <cell r="K26" t="str">
            <v xml:space="preserve"> UND</v>
          </cell>
          <cell r="L26">
            <v>71</v>
          </cell>
          <cell r="M26">
            <v>621903</v>
          </cell>
          <cell r="N26">
            <v>44155113</v>
          </cell>
        </row>
        <row r="27">
          <cell r="C27" t="str">
            <v>3.6</v>
          </cell>
          <cell r="D27" t="str">
            <v>ETG-08-09</v>
          </cell>
          <cell r="E27" t="str">
            <v>Suministro e instalacion de acometida domiciliaria (tramo largo hasta 6m de longitud) D=1/2" (20 mm) SOBRE TUBERIA MADRE HASTA D=12". (INCLUYE TENDIDO DE TUBERIA Y MEDIDOR). No incluye empalme e instalacion de abrazadera) SIN PAVIMENTO.</v>
          </cell>
          <cell r="K27" t="str">
            <v xml:space="preserve"> UND</v>
          </cell>
          <cell r="L27">
            <v>71</v>
          </cell>
          <cell r="M27">
            <v>667940</v>
          </cell>
          <cell r="N27">
            <v>47423740</v>
          </cell>
        </row>
        <row r="28">
          <cell r="C28" t="str">
            <v>3.7</v>
          </cell>
          <cell r="D28" t="str">
            <v>ETG-08-01.6</v>
          </cell>
          <cell r="E28" t="str">
            <v>suministro e instalacion collarin de derivacion PEAD 90x1/2"</v>
          </cell>
          <cell r="K28" t="str">
            <v xml:space="preserve"> UND</v>
          </cell>
          <cell r="L28">
            <v>157</v>
          </cell>
          <cell r="M28">
            <v>33430</v>
          </cell>
          <cell r="N28">
            <v>5248510</v>
          </cell>
        </row>
        <row r="29">
          <cell r="C29" t="str">
            <v>3.8</v>
          </cell>
          <cell r="D29" t="str">
            <v>ETG-08-01.2</v>
          </cell>
          <cell r="E29" t="str">
            <v xml:space="preserve">suministro e instalacion union brida universal 3" </v>
          </cell>
          <cell r="K29" t="str">
            <v xml:space="preserve"> UND</v>
          </cell>
          <cell r="L29">
            <v>11</v>
          </cell>
          <cell r="M29">
            <v>108993</v>
          </cell>
          <cell r="N29">
            <v>1198923</v>
          </cell>
        </row>
        <row r="30">
          <cell r="C30" t="str">
            <v>3.9</v>
          </cell>
          <cell r="D30" t="str">
            <v>ETG-08-01.2</v>
          </cell>
          <cell r="E30" t="str">
            <v xml:space="preserve">suministro e instalacion union universal 3" </v>
          </cell>
          <cell r="K30" t="str">
            <v xml:space="preserve"> UND</v>
          </cell>
          <cell r="L30">
            <v>2</v>
          </cell>
          <cell r="M30">
            <v>86953</v>
          </cell>
          <cell r="N30">
            <v>173906</v>
          </cell>
        </row>
        <row r="31">
          <cell r="C31" t="str">
            <v>3.10</v>
          </cell>
          <cell r="D31" t="str">
            <v>ETG-08-01.6</v>
          </cell>
          <cell r="E31" t="str">
            <v>Suministro e instalacion reduccion 110x90mm PEAD (4X3") PN 10 PE 100</v>
          </cell>
          <cell r="K31" t="str">
            <v xml:space="preserve"> UND</v>
          </cell>
          <cell r="L31">
            <v>20</v>
          </cell>
          <cell r="M31">
            <v>59876</v>
          </cell>
          <cell r="N31">
            <v>1197520</v>
          </cell>
        </row>
        <row r="32">
          <cell r="C32" t="str">
            <v>3.11</v>
          </cell>
          <cell r="D32" t="str">
            <v>ETG-08-01.6</v>
          </cell>
          <cell r="E32" t="str">
            <v>Suministro e instalacion tee PEAD  90mm (3") PE 100 PN10</v>
          </cell>
          <cell r="K32" t="str">
            <v xml:space="preserve"> UND</v>
          </cell>
          <cell r="L32">
            <v>22</v>
          </cell>
          <cell r="M32">
            <v>80348</v>
          </cell>
          <cell r="N32">
            <v>1767656</v>
          </cell>
        </row>
        <row r="33">
          <cell r="C33" t="str">
            <v>3.12</v>
          </cell>
          <cell r="D33" t="str">
            <v>ETG-08-02</v>
          </cell>
          <cell r="E33" t="str">
            <v>Suministro e instalación válvula compuerta elástica brida iso o brida ansi con vástago no ascendente de 3"</v>
          </cell>
          <cell r="K33" t="str">
            <v xml:space="preserve"> UND</v>
          </cell>
          <cell r="L33">
            <v>1</v>
          </cell>
          <cell r="M33">
            <v>496404</v>
          </cell>
          <cell r="N33">
            <v>496404</v>
          </cell>
        </row>
        <row r="34">
          <cell r="C34" t="str">
            <v>3.13</v>
          </cell>
          <cell r="D34" t="str">
            <v>ETG-08-01.2</v>
          </cell>
          <cell r="E34" t="str">
            <v>Suministro e instalación portaflanche PEAD 3"</v>
          </cell>
          <cell r="K34" t="str">
            <v xml:space="preserve"> UND</v>
          </cell>
          <cell r="L34">
            <v>12</v>
          </cell>
          <cell r="M34">
            <v>44117</v>
          </cell>
          <cell r="N34">
            <v>529404</v>
          </cell>
        </row>
        <row r="35">
          <cell r="C35" t="str">
            <v>3.14</v>
          </cell>
          <cell r="D35" t="str">
            <v>ETG-08-01.2</v>
          </cell>
          <cell r="E35" t="str">
            <v>Suministro e instalación brida loca 3"</v>
          </cell>
          <cell r="K35" t="str">
            <v xml:space="preserve"> UND</v>
          </cell>
          <cell r="L35">
            <v>12</v>
          </cell>
          <cell r="M35">
            <v>58520</v>
          </cell>
          <cell r="N35">
            <v>702240</v>
          </cell>
        </row>
        <row r="36">
          <cell r="C36" t="str">
            <v xml:space="preserve">SUBTOTAL       </v>
          </cell>
          <cell r="N36">
            <v>153825398.03240001</v>
          </cell>
        </row>
        <row r="37">
          <cell r="C37">
            <v>4</v>
          </cell>
          <cell r="E37" t="str">
            <v>OBRA CIVIL COMPLEMENTARIA</v>
          </cell>
        </row>
        <row r="38">
          <cell r="C38" t="str">
            <v>4.1</v>
          </cell>
          <cell r="D38" t="str">
            <v>ETG-04-01</v>
          </cell>
          <cell r="E38" t="str">
            <v>Sub-base granular mopt compactada en capas de 10 cm, E= 0.20 M</v>
          </cell>
          <cell r="K38" t="str">
            <v>M3</v>
          </cell>
          <cell r="L38">
            <v>8.3764000000000021</v>
          </cell>
          <cell r="M38">
            <v>68740</v>
          </cell>
          <cell r="N38">
            <v>575793.73600000015</v>
          </cell>
        </row>
        <row r="39">
          <cell r="C39" t="str">
            <v>4.2</v>
          </cell>
          <cell r="D39" t="str">
            <v>ETG-05-07</v>
          </cell>
          <cell r="E39" t="str">
            <v xml:space="preserve">Construcción pavimento rígido 3000 PSI e= 0,15 incluye refuerzo y juntas en asfalto </v>
          </cell>
          <cell r="K39" t="str">
            <v>M2</v>
          </cell>
          <cell r="L39">
            <v>41.882000000000005</v>
          </cell>
          <cell r="M39">
            <v>95693</v>
          </cell>
          <cell r="N39">
            <v>4007814.2260000003</v>
          </cell>
        </row>
        <row r="40">
          <cell r="C40" t="str">
            <v>4.3</v>
          </cell>
          <cell r="D40" t="str">
            <v>ETG-05-07</v>
          </cell>
          <cell r="E40" t="str">
            <v>Construcción Sardinel en concreto 3000 psi 0,15*0,30M. Incluye refuerzo</v>
          </cell>
          <cell r="K40" t="str">
            <v>ML</v>
          </cell>
          <cell r="L40">
            <v>17.100000000000001</v>
          </cell>
          <cell r="M40">
            <v>48058</v>
          </cell>
          <cell r="N40">
            <v>821791.8</v>
          </cell>
        </row>
        <row r="41">
          <cell r="C41" t="str">
            <v>4.4</v>
          </cell>
          <cell r="D41" t="str">
            <v>ETG-04-01</v>
          </cell>
          <cell r="E41" t="str">
            <v>Construcción andén en concreto, fc= 21 Mpa, e=0,10 m</v>
          </cell>
          <cell r="K41" t="str">
            <v>M2</v>
          </cell>
          <cell r="L41">
            <v>17.100000000000001</v>
          </cell>
          <cell r="M41">
            <v>51231</v>
          </cell>
          <cell r="N41">
            <v>876050.10000000009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LOCALIZAC-REPLANT"/>
      <sheetName val="CERCAS-MADERA"/>
      <sheetName val="DESMONT-BOSQUE"/>
      <sheetName val="DESMONT-NO BOSQUE"/>
      <sheetName val="EXC-MATER-COMUN"/>
      <sheetName val="EXC-ROCA"/>
      <sheetName val="TERRAPLEN"/>
      <sheetName val="MAT. AFIRMADO"/>
      <sheetName val="SUBBASE-GRANULAR"/>
      <sheetName val="BASE-GRANULAR"/>
      <sheetName val="EXCAVAC ESTR-MAT-COM"/>
      <sheetName val="EXCAVAC ESTR-ROCA"/>
      <sheetName val="REMOC-DERRUMB"/>
      <sheetName val="RELLEN-MAT-SELECC"/>
      <sheetName val="GEOTEXTIL"/>
      <sheetName val="TRANSP-MATER"/>
      <sheetName val="ACERO-60"/>
      <sheetName val="ACERO-37"/>
      <sheetName val="CUNETAS-CTO"/>
      <sheetName val="FILTROS-GEOT"/>
      <sheetName val="ALCANTARILLA-36&quot;"/>
      <sheetName val="GAVIONES"/>
      <sheetName val="EMPRADIZ-TALUD"/>
      <sheetName val="ESTRUCT-CTO-G"/>
      <sheetName val="ESTRUCT-CTO-F"/>
      <sheetName val="CTO-D-BASES-ELEV"/>
      <sheetName val="CTO-D-SUPEREST"/>
      <sheetName val="CONCRETO ASFALTICO"/>
      <sheetName val="TRATAM-SUP-DOBLE"/>
      <sheetName val="DEMOLIC-CONC-SIMP"/>
      <sheetName val="DEMOLIC-CONC-REF"/>
      <sheetName val="PARCHEO-PAV-ASF"/>
      <sheetName val="IMPRIMACION"/>
      <sheetName val="ESTABILIZ-SUBBASE"/>
      <sheetName val="ROCERIA"/>
      <sheetName val="CONFORMC-BANCA"/>
      <sheetName val="LIMPIEZA-CUNET-REVEST"/>
      <sheetName val="LIMPIEZA-CUNET-TIERR"/>
      <sheetName val="LIMPIEZA ALCANT-36&quot;"/>
      <sheetName val="BACHEO-AFIRM"/>
      <sheetName val="DESMONT-NO_BOSQUE"/>
      <sheetName val="MAT__AFIRMADO"/>
      <sheetName val="EXCAVAC_ESTR-MAT-COM"/>
      <sheetName val="EXCAVAC_ESTR-ROCA"/>
      <sheetName val="CONCRETO_ASFALTICO"/>
      <sheetName val="LIMPIEZA_ALCANT-36&quot;"/>
    </sheetNames>
    <sheetDataSet>
      <sheetData sheetId="0"/>
      <sheetData sheetId="1">
        <row r="4">
          <cell r="B4" t="str">
            <v>Septiembre 30 de 1999</v>
          </cell>
        </row>
      </sheetData>
      <sheetData sheetId="2"/>
      <sheetData sheetId="3">
        <row r="3">
          <cell r="A3" t="str">
            <v>CODIGO</v>
          </cell>
        </row>
        <row r="152">
          <cell r="A152" t="str">
            <v>CODIGO</v>
          </cell>
          <cell r="B152" t="str">
            <v>DESCRIPCION</v>
          </cell>
          <cell r="C152" t="str">
            <v>ZONA 1</v>
          </cell>
          <cell r="E152" t="str">
            <v>PRESTACIONES</v>
          </cell>
          <cell r="F152" t="str">
            <v>JORNAL TOTAL</v>
          </cell>
        </row>
        <row r="153">
          <cell r="A153" t="str">
            <v>O0001</v>
          </cell>
          <cell r="B153" t="str">
            <v>CUADRILLA 1</v>
          </cell>
          <cell r="E153">
            <v>0.7</v>
          </cell>
          <cell r="F153">
            <v>0</v>
          </cell>
        </row>
        <row r="154">
          <cell r="A154" t="str">
            <v>O0002</v>
          </cell>
          <cell r="B154" t="str">
            <v>CUADRILLA 2</v>
          </cell>
          <cell r="E154">
            <v>0.7</v>
          </cell>
          <cell r="F154">
            <v>0</v>
          </cell>
        </row>
        <row r="155">
          <cell r="A155" t="str">
            <v>O0003</v>
          </cell>
          <cell r="B155" t="str">
            <v>CUADRILLA 3</v>
          </cell>
          <cell r="E155">
            <v>0.7</v>
          </cell>
          <cell r="F155">
            <v>0</v>
          </cell>
        </row>
        <row r="156">
          <cell r="A156" t="str">
            <v>O0004</v>
          </cell>
          <cell r="B156" t="str">
            <v>CUADRILLA 4</v>
          </cell>
          <cell r="E156">
            <v>0.7</v>
          </cell>
          <cell r="F156">
            <v>0</v>
          </cell>
        </row>
        <row r="157">
          <cell r="A157" t="str">
            <v>O0005</v>
          </cell>
          <cell r="B157" t="str">
            <v>CUADRILLA 5</v>
          </cell>
          <cell r="E157">
            <v>0.7</v>
          </cell>
          <cell r="F157">
            <v>0</v>
          </cell>
        </row>
        <row r="158">
          <cell r="A158" t="str">
            <v>O0006</v>
          </cell>
          <cell r="B158" t="str">
            <v>CUADRILLA 6</v>
          </cell>
          <cell r="E158">
            <v>0.7</v>
          </cell>
          <cell r="F158">
            <v>0</v>
          </cell>
        </row>
        <row r="159">
          <cell r="A159" t="str">
            <v>O0007</v>
          </cell>
          <cell r="B159" t="str">
            <v>CUAD. 3 (PRODUCCION)</v>
          </cell>
          <cell r="E159">
            <v>0.7</v>
          </cell>
          <cell r="F159">
            <v>0</v>
          </cell>
        </row>
        <row r="160">
          <cell r="A160" t="str">
            <v>O0008</v>
          </cell>
          <cell r="B160" t="str">
            <v>CUAD. 2 (TRANSP-COLOCAC)</v>
          </cell>
          <cell r="E160">
            <v>0.7</v>
          </cell>
          <cell r="F160">
            <v>0</v>
          </cell>
        </row>
        <row r="161">
          <cell r="A161" t="str">
            <v>O0009</v>
          </cell>
          <cell r="B161" t="str">
            <v>2 CUAD. 3 (Prod, Transp y Coloc)</v>
          </cell>
          <cell r="E161">
            <v>0.7</v>
          </cell>
          <cell r="F161">
            <v>0</v>
          </cell>
        </row>
        <row r="162">
          <cell r="A162" t="str">
            <v>O0010</v>
          </cell>
          <cell r="B162" t="str">
            <v xml:space="preserve">2 CUAD. 3 </v>
          </cell>
          <cell r="E162">
            <v>0.7</v>
          </cell>
          <cell r="F162">
            <v>0</v>
          </cell>
        </row>
        <row r="163">
          <cell r="A163" t="str">
            <v>O0011</v>
          </cell>
          <cell r="B163" t="str">
            <v>MAMPOSTERIA CUADRILLA</v>
          </cell>
          <cell r="E163">
            <v>0.7</v>
          </cell>
          <cell r="F163">
            <v>0</v>
          </cell>
        </row>
        <row r="164">
          <cell r="A164" t="str">
            <v>O0020</v>
          </cell>
          <cell r="B164" t="str">
            <v>MAESTRO GENERAL</v>
          </cell>
          <cell r="C164">
            <v>25000</v>
          </cell>
          <cell r="E164">
            <v>0.7</v>
          </cell>
          <cell r="F164">
            <v>42500</v>
          </cell>
        </row>
        <row r="165">
          <cell r="A165" t="str">
            <v>O0021</v>
          </cell>
          <cell r="B165" t="str">
            <v>ORNAMENTADOR</v>
          </cell>
          <cell r="C165">
            <v>24000</v>
          </cell>
          <cell r="E165">
            <v>0.7</v>
          </cell>
          <cell r="F165">
            <v>40800</v>
          </cell>
        </row>
        <row r="166">
          <cell r="A166" t="str">
            <v>O0022</v>
          </cell>
          <cell r="B166" t="str">
            <v>OFICIAL</v>
          </cell>
          <cell r="C166">
            <v>19000</v>
          </cell>
          <cell r="E166">
            <v>0.7</v>
          </cell>
          <cell r="F166">
            <v>32300</v>
          </cell>
        </row>
        <row r="167">
          <cell r="A167" t="str">
            <v>O0023</v>
          </cell>
          <cell r="B167" t="str">
            <v>EBANISTERIA</v>
          </cell>
          <cell r="E167">
            <v>0.7</v>
          </cell>
          <cell r="F167">
            <v>0</v>
          </cell>
        </row>
        <row r="168">
          <cell r="A168" t="str">
            <v>O0024</v>
          </cell>
          <cell r="B168" t="str">
            <v>AYUDANTE</v>
          </cell>
          <cell r="C168">
            <v>9200</v>
          </cell>
          <cell r="E168">
            <v>0.7</v>
          </cell>
          <cell r="F168">
            <v>15640</v>
          </cell>
        </row>
        <row r="169">
          <cell r="A169" t="str">
            <v>O0025</v>
          </cell>
          <cell r="B169" t="str">
            <v>OPERADOR (1)</v>
          </cell>
          <cell r="C169">
            <v>25000</v>
          </cell>
          <cell r="E169">
            <v>0.7</v>
          </cell>
          <cell r="F169">
            <v>42500</v>
          </cell>
        </row>
        <row r="170">
          <cell r="A170" t="str">
            <v>O0026</v>
          </cell>
          <cell r="B170" t="str">
            <v>MACHINERO/TACADOR</v>
          </cell>
          <cell r="C170">
            <v>20000</v>
          </cell>
          <cell r="E170">
            <v>0.7</v>
          </cell>
          <cell r="F170">
            <v>34000</v>
          </cell>
        </row>
        <row r="171">
          <cell r="A171" t="str">
            <v>O0027</v>
          </cell>
          <cell r="B171" t="str">
            <v>2 AYUDANTES</v>
          </cell>
          <cell r="C171">
            <v>18400</v>
          </cell>
          <cell r="E171">
            <v>0.7</v>
          </cell>
          <cell r="F171">
            <v>31280</v>
          </cell>
        </row>
        <row r="172">
          <cell r="A172" t="str">
            <v>O0028</v>
          </cell>
          <cell r="B172" t="str">
            <v>OPERADOR (2)</v>
          </cell>
          <cell r="C172">
            <v>50000</v>
          </cell>
          <cell r="E172">
            <v>0.7</v>
          </cell>
          <cell r="F172">
            <v>85000</v>
          </cell>
        </row>
        <row r="173">
          <cell r="A173" t="str">
            <v>O0029</v>
          </cell>
          <cell r="B173" t="str">
            <v>3 AYUDANTES</v>
          </cell>
          <cell r="C173">
            <v>27600</v>
          </cell>
          <cell r="E173">
            <v>0.7</v>
          </cell>
          <cell r="F173">
            <v>46920</v>
          </cell>
        </row>
        <row r="174">
          <cell r="A174" t="str">
            <v>O0030</v>
          </cell>
          <cell r="B174" t="str">
            <v>4 AYUDANTES</v>
          </cell>
          <cell r="C174">
            <v>36800</v>
          </cell>
          <cell r="E174">
            <v>0.7</v>
          </cell>
          <cell r="F174">
            <v>62560</v>
          </cell>
        </row>
        <row r="175">
          <cell r="A175" t="str">
            <v>O0031</v>
          </cell>
          <cell r="B175" t="str">
            <v>5 AYUDANTES</v>
          </cell>
          <cell r="C175">
            <v>46000</v>
          </cell>
          <cell r="E175">
            <v>0.7</v>
          </cell>
          <cell r="F175">
            <v>78200</v>
          </cell>
        </row>
        <row r="176">
          <cell r="A176" t="str">
            <v>O0032</v>
          </cell>
          <cell r="B176" t="str">
            <v>6 AYUDANTES</v>
          </cell>
          <cell r="C176">
            <v>55200</v>
          </cell>
          <cell r="E176">
            <v>0.7</v>
          </cell>
          <cell r="F176">
            <v>93840</v>
          </cell>
        </row>
        <row r="177">
          <cell r="A177" t="str">
            <v>O0033</v>
          </cell>
          <cell r="B177" t="str">
            <v>7 AYUDANTES</v>
          </cell>
          <cell r="C177">
            <v>64400</v>
          </cell>
          <cell r="E177">
            <v>0.7</v>
          </cell>
          <cell r="F177">
            <v>109480</v>
          </cell>
        </row>
        <row r="178">
          <cell r="A178" t="str">
            <v xml:space="preserve">O0034 </v>
          </cell>
          <cell r="B178" t="str">
            <v>8 AYUDANTES</v>
          </cell>
          <cell r="C178">
            <v>73600</v>
          </cell>
          <cell r="E178">
            <v>0.7</v>
          </cell>
          <cell r="F178">
            <v>125120</v>
          </cell>
        </row>
        <row r="179">
          <cell r="A179" t="str">
            <v>O0035</v>
          </cell>
          <cell r="B179" t="str">
            <v>TUBERO</v>
          </cell>
          <cell r="E179">
            <v>0.7</v>
          </cell>
          <cell r="F179">
            <v>0</v>
          </cell>
        </row>
        <row r="180">
          <cell r="A180" t="str">
            <v>O0050</v>
          </cell>
          <cell r="B180" t="str">
            <v>COMISION DE TOPOGRAFIA</v>
          </cell>
          <cell r="C180">
            <v>60000</v>
          </cell>
          <cell r="E180">
            <v>0.7</v>
          </cell>
          <cell r="F180">
            <v>102000</v>
          </cell>
        </row>
        <row r="181">
          <cell r="A181" t="str">
            <v>O0051</v>
          </cell>
          <cell r="B181" t="str">
            <v>INSPECTOR OFICIAL</v>
          </cell>
          <cell r="C181">
            <v>20000</v>
          </cell>
          <cell r="E181">
            <v>0.7</v>
          </cell>
          <cell r="F181">
            <v>34000</v>
          </cell>
        </row>
        <row r="182">
          <cell r="A182" t="str">
            <v>O0053</v>
          </cell>
          <cell r="B182" t="str">
            <v xml:space="preserve">METALICA </v>
          </cell>
          <cell r="E182">
            <v>0.7</v>
          </cell>
          <cell r="F182">
            <v>0</v>
          </cell>
        </row>
        <row r="183">
          <cell r="A183" t="str">
            <v>O9999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sheetName val="PRESUPUESTO"/>
      <sheetName val="1.1"/>
      <sheetName val="1.2"/>
      <sheetName val="1.3"/>
      <sheetName val="1.4"/>
      <sheetName val="1.5"/>
      <sheetName val="1.6"/>
      <sheetName val="1.7"/>
      <sheetName val="1.8"/>
      <sheetName val="2.1"/>
      <sheetName val="2.2 "/>
      <sheetName val="2.3"/>
      <sheetName val="2.4"/>
      <sheetName val="2.5"/>
      <sheetName val="3.1"/>
      <sheetName val="3.2"/>
      <sheetName val="3.3"/>
      <sheetName val="3.4"/>
      <sheetName val="3.5"/>
      <sheetName val="3.6"/>
      <sheetName val="3.7"/>
      <sheetName val="3.8"/>
      <sheetName val="3.9"/>
      <sheetName val="3.10"/>
      <sheetName val="3.11"/>
      <sheetName val="3.12"/>
      <sheetName val="3.13"/>
      <sheetName val="3.14"/>
      <sheetName val="4.1"/>
      <sheetName val="4.2"/>
      <sheetName val="4.3"/>
      <sheetName val="4.4"/>
    </sheetNames>
    <sheetDataSet>
      <sheetData sheetId="0"/>
      <sheetData sheetId="1">
        <row r="5">
          <cell r="E5" t="str">
            <v>REPOSICION DE REDES DE ALCANTARILLADO DEL COLECTOR DE LA CALLE 33 EN EL BARRIO 15 DE MAYO DEL DISTRITO DE RIOHACHA, LA GUAJIRA, CARIBE</v>
          </cell>
        </row>
        <row r="8">
          <cell r="C8">
            <v>1</v>
          </cell>
          <cell r="D8">
            <v>0</v>
          </cell>
          <cell r="E8" t="str">
            <v xml:space="preserve">PRELIMINARES </v>
          </cell>
          <cell r="F8">
            <v>0</v>
          </cell>
          <cell r="G8">
            <v>0</v>
          </cell>
          <cell r="H8">
            <v>0</v>
          </cell>
          <cell r="I8">
            <v>0</v>
          </cell>
          <cell r="J8">
            <v>0</v>
          </cell>
          <cell r="K8">
            <v>0</v>
          </cell>
          <cell r="L8">
            <v>0</v>
          </cell>
          <cell r="M8">
            <v>0</v>
          </cell>
          <cell r="N8">
            <v>0</v>
          </cell>
        </row>
        <row r="9">
          <cell r="C9">
            <v>1.1000000000000001</v>
          </cell>
          <cell r="D9" t="str">
            <v>ETG-02-03</v>
          </cell>
          <cell r="E9" t="str">
            <v>Localizacion y replanteo</v>
          </cell>
          <cell r="F9">
            <v>0</v>
          </cell>
          <cell r="G9">
            <v>0</v>
          </cell>
          <cell r="H9">
            <v>0</v>
          </cell>
          <cell r="I9">
            <v>0</v>
          </cell>
          <cell r="J9">
            <v>0</v>
          </cell>
          <cell r="K9" t="str">
            <v>ML</v>
          </cell>
          <cell r="L9">
            <v>629.36</v>
          </cell>
          <cell r="M9">
            <v>1921</v>
          </cell>
          <cell r="N9">
            <v>1209000.56</v>
          </cell>
        </row>
        <row r="10">
          <cell r="C10">
            <v>1.2</v>
          </cell>
          <cell r="D10" t="str">
            <v>ETG-02-05</v>
          </cell>
          <cell r="E10" t="str">
            <v>Apiques para verificación de redes hasta 1m3</v>
          </cell>
          <cell r="F10">
            <v>0</v>
          </cell>
          <cell r="G10">
            <v>0</v>
          </cell>
          <cell r="H10">
            <v>0</v>
          </cell>
          <cell r="I10">
            <v>0</v>
          </cell>
          <cell r="J10">
            <v>0</v>
          </cell>
          <cell r="K10" t="str">
            <v>UND</v>
          </cell>
          <cell r="L10">
            <v>12</v>
          </cell>
          <cell r="M10">
            <v>14477</v>
          </cell>
          <cell r="N10">
            <v>173724</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UND</v>
          </cell>
          <cell r="L12">
            <v>2149.8000000000002</v>
          </cell>
          <cell r="M12">
            <v>9364</v>
          </cell>
          <cell r="N12">
            <v>20130727.200000003</v>
          </cell>
        </row>
        <row r="13">
          <cell r="C13">
            <v>1.5</v>
          </cell>
          <cell r="D13" t="str">
            <v>ETG-07-01</v>
          </cell>
          <cell r="E13" t="str">
            <v>Demolicion de pavimento rigido o flexible, incluye retiro</v>
          </cell>
          <cell r="F13">
            <v>0</v>
          </cell>
          <cell r="G13">
            <v>0</v>
          </cell>
          <cell r="H13">
            <v>0</v>
          </cell>
          <cell r="I13">
            <v>0</v>
          </cell>
          <cell r="J13">
            <v>0</v>
          </cell>
          <cell r="K13" t="str">
            <v>UND</v>
          </cell>
          <cell r="L13">
            <v>511.68430499999999</v>
          </cell>
          <cell r="M13">
            <v>19260</v>
          </cell>
          <cell r="N13">
            <v>9855039.7142999992</v>
          </cell>
        </row>
        <row r="14">
          <cell r="C14">
            <v>1.6</v>
          </cell>
          <cell r="D14" t="str">
            <v>ETG-07-01</v>
          </cell>
          <cell r="E14" t="str">
            <v>Demolicion de pozos existentes en concreto o ladrillo, incluye retiro</v>
          </cell>
          <cell r="F14">
            <v>0</v>
          </cell>
          <cell r="G14">
            <v>0</v>
          </cell>
          <cell r="H14">
            <v>0</v>
          </cell>
          <cell r="I14">
            <v>0</v>
          </cell>
          <cell r="J14">
            <v>0</v>
          </cell>
          <cell r="K14" t="str">
            <v>UND</v>
          </cell>
          <cell r="L14">
            <v>12</v>
          </cell>
          <cell r="M14">
            <v>80371</v>
          </cell>
          <cell r="N14">
            <v>964452</v>
          </cell>
        </row>
        <row r="15">
          <cell r="C15">
            <v>1.7</v>
          </cell>
          <cell r="D15" t="str">
            <v>ETG-07-01</v>
          </cell>
          <cell r="E15" t="str">
            <v>Demolicion de andenes, incluye retiro</v>
          </cell>
          <cell r="F15">
            <v>0</v>
          </cell>
          <cell r="G15">
            <v>0</v>
          </cell>
          <cell r="H15">
            <v>0</v>
          </cell>
          <cell r="I15">
            <v>0</v>
          </cell>
          <cell r="J15">
            <v>0</v>
          </cell>
          <cell r="K15" t="str">
            <v>M2</v>
          </cell>
          <cell r="L15">
            <v>25</v>
          </cell>
          <cell r="M15">
            <v>14755</v>
          </cell>
          <cell r="N15">
            <v>368875</v>
          </cell>
        </row>
        <row r="16">
          <cell r="C16">
            <v>1.8</v>
          </cell>
          <cell r="D16" t="str">
            <v>ETG-07-01</v>
          </cell>
          <cell r="E16" t="str">
            <v>Demolicion de sardineles, incluye retiro</v>
          </cell>
          <cell r="F16">
            <v>0</v>
          </cell>
          <cell r="G16">
            <v>0</v>
          </cell>
          <cell r="H16">
            <v>0</v>
          </cell>
          <cell r="I16">
            <v>0</v>
          </cell>
          <cell r="J16">
            <v>0</v>
          </cell>
          <cell r="K16" t="str">
            <v>ML</v>
          </cell>
          <cell r="L16">
            <v>25</v>
          </cell>
          <cell r="M16">
            <v>7753</v>
          </cell>
          <cell r="N16">
            <v>193825</v>
          </cell>
        </row>
        <row r="17">
          <cell r="C17" t="str">
            <v xml:space="preserve">SUBTOTAL       </v>
          </cell>
          <cell r="D17">
            <v>0</v>
          </cell>
          <cell r="E17">
            <v>0</v>
          </cell>
          <cell r="F17">
            <v>0</v>
          </cell>
          <cell r="G17">
            <v>0</v>
          </cell>
          <cell r="H17">
            <v>0</v>
          </cell>
          <cell r="I17">
            <v>0</v>
          </cell>
          <cell r="J17">
            <v>0</v>
          </cell>
          <cell r="K17">
            <v>0</v>
          </cell>
          <cell r="L17">
            <v>0</v>
          </cell>
          <cell r="M17">
            <v>0</v>
          </cell>
          <cell r="N17">
            <v>34562518.474299997</v>
          </cell>
        </row>
        <row r="18">
          <cell r="C18">
            <v>2</v>
          </cell>
          <cell r="D18">
            <v>0</v>
          </cell>
          <cell r="E18" t="str">
            <v>MOVIMIENTOS DE TIERRAS</v>
          </cell>
          <cell r="F18">
            <v>0</v>
          </cell>
          <cell r="G18">
            <v>0</v>
          </cell>
          <cell r="H18">
            <v>0</v>
          </cell>
          <cell r="I18">
            <v>0</v>
          </cell>
          <cell r="J18">
            <v>0</v>
          </cell>
          <cell r="K18">
            <v>0</v>
          </cell>
          <cell r="L18">
            <v>0</v>
          </cell>
          <cell r="M18">
            <v>0</v>
          </cell>
          <cell r="N18">
            <v>0</v>
          </cell>
        </row>
        <row r="19">
          <cell r="C19">
            <v>2.1</v>
          </cell>
          <cell r="D19" t="str">
            <v>ETG-03-01</v>
          </cell>
          <cell r="E19" t="str">
            <v>Excavación en material común, colector domiciliarias y redes de alcantarillado  (h=0-2m) sin entibado</v>
          </cell>
          <cell r="F19">
            <v>0</v>
          </cell>
          <cell r="G19">
            <v>0</v>
          </cell>
          <cell r="H19">
            <v>0</v>
          </cell>
          <cell r="I19">
            <v>0</v>
          </cell>
          <cell r="J19">
            <v>0</v>
          </cell>
          <cell r="K19" t="str">
            <v>M3</v>
          </cell>
          <cell r="L19">
            <v>2277.8508242999997</v>
          </cell>
          <cell r="M19">
            <v>18340</v>
          </cell>
          <cell r="N19">
            <v>41775784.11766199</v>
          </cell>
        </row>
        <row r="20">
          <cell r="C20">
            <v>2.2000000000000002</v>
          </cell>
          <cell r="D20" t="str">
            <v>ETG-03-01</v>
          </cell>
          <cell r="E20" t="str">
            <v>Excavación en material común, colector domiciliarias y redes de alcantarillado  (h=2-4m) con entibado</v>
          </cell>
          <cell r="F20">
            <v>0</v>
          </cell>
          <cell r="G20">
            <v>0</v>
          </cell>
          <cell r="H20">
            <v>0</v>
          </cell>
          <cell r="I20">
            <v>0</v>
          </cell>
          <cell r="J20">
            <v>0</v>
          </cell>
          <cell r="K20" t="str">
            <v>M3</v>
          </cell>
          <cell r="L20">
            <v>359.44353957499999</v>
          </cell>
          <cell r="M20">
            <v>36930</v>
          </cell>
          <cell r="N20">
            <v>13274249.91650475</v>
          </cell>
        </row>
        <row r="21">
          <cell r="C21">
            <v>2.2999999999999998</v>
          </cell>
          <cell r="D21" t="str">
            <v>ETG-03-05</v>
          </cell>
          <cell r="E21" t="str">
            <v>Relleno conformado y vibrocompactado en capas de 10 cm con material de préstamo.</v>
          </cell>
          <cell r="F21">
            <v>0</v>
          </cell>
          <cell r="G21">
            <v>0</v>
          </cell>
          <cell r="H21">
            <v>0</v>
          </cell>
          <cell r="I21">
            <v>0</v>
          </cell>
          <cell r="J21">
            <v>0</v>
          </cell>
          <cell r="K21" t="str">
            <v>M3</v>
          </cell>
          <cell r="L21">
            <v>113.89254121499999</v>
          </cell>
          <cell r="M21">
            <v>61206</v>
          </cell>
          <cell r="N21">
            <v>6970906.8776052892</v>
          </cell>
        </row>
        <row r="22">
          <cell r="C22">
            <v>2.4</v>
          </cell>
          <cell r="D22" t="str">
            <v>ETG-03-05</v>
          </cell>
          <cell r="E22" t="str">
            <v>Relleno conformado y vibrocompactado con material seleccionado  de excavación</v>
          </cell>
          <cell r="F22">
            <v>0</v>
          </cell>
          <cell r="G22">
            <v>0</v>
          </cell>
          <cell r="H22">
            <v>0</v>
          </cell>
          <cell r="I22">
            <v>0</v>
          </cell>
          <cell r="J22">
            <v>0</v>
          </cell>
          <cell r="K22" t="str">
            <v>M3</v>
          </cell>
          <cell r="L22">
            <v>2437.0617235314976</v>
          </cell>
          <cell r="M22">
            <v>17576</v>
          </cell>
          <cell r="N22">
            <v>42833796.852789603</v>
          </cell>
        </row>
        <row r="23">
          <cell r="C23">
            <v>2.5</v>
          </cell>
          <cell r="D23" t="str">
            <v>ETG-03-06</v>
          </cell>
          <cell r="E23" t="str">
            <v>Retiro y disposición de material sobrante y/o escombros.</v>
          </cell>
          <cell r="F23">
            <v>0</v>
          </cell>
          <cell r="G23">
            <v>0</v>
          </cell>
          <cell r="H23">
            <v>0</v>
          </cell>
          <cell r="I23">
            <v>0</v>
          </cell>
          <cell r="J23">
            <v>0</v>
          </cell>
          <cell r="K23" t="str">
            <v>M3</v>
          </cell>
          <cell r="L23">
            <v>336.4101815585027</v>
          </cell>
          <cell r="M23">
            <v>20871</v>
          </cell>
          <cell r="N23">
            <v>7021216.8993075099</v>
          </cell>
        </row>
        <row r="24">
          <cell r="C24" t="str">
            <v xml:space="preserve">SUBTOTAL       </v>
          </cell>
          <cell r="D24">
            <v>0</v>
          </cell>
          <cell r="E24">
            <v>0</v>
          </cell>
          <cell r="F24">
            <v>0</v>
          </cell>
          <cell r="G24">
            <v>0</v>
          </cell>
          <cell r="H24">
            <v>0</v>
          </cell>
          <cell r="I24">
            <v>0</v>
          </cell>
          <cell r="J24">
            <v>0</v>
          </cell>
          <cell r="K24">
            <v>0</v>
          </cell>
          <cell r="L24">
            <v>0</v>
          </cell>
          <cell r="M24">
            <v>0</v>
          </cell>
          <cell r="N24">
            <v>111875954.66386913</v>
          </cell>
        </row>
        <row r="25">
          <cell r="C25">
            <v>3</v>
          </cell>
          <cell r="D25">
            <v>0</v>
          </cell>
          <cell r="E25" t="str">
            <v>INSTALACION RED DE ALCANTARILLADO</v>
          </cell>
          <cell r="F25">
            <v>0</v>
          </cell>
          <cell r="G25">
            <v>0</v>
          </cell>
          <cell r="H25">
            <v>0</v>
          </cell>
          <cell r="I25">
            <v>0</v>
          </cell>
          <cell r="J25">
            <v>0</v>
          </cell>
          <cell r="K25">
            <v>0</v>
          </cell>
          <cell r="L25">
            <v>0</v>
          </cell>
          <cell r="M25">
            <v>0</v>
          </cell>
          <cell r="N25">
            <v>0</v>
          </cell>
        </row>
        <row r="26">
          <cell r="C26">
            <v>3.1</v>
          </cell>
          <cell r="D26" t="str">
            <v>ETG-09-01</v>
          </cell>
          <cell r="E26" t="str">
            <v>Suministro e instalación de tubería PVC, alcantarillado 6" tipo novafort</v>
          </cell>
          <cell r="F26">
            <v>0</v>
          </cell>
          <cell r="G26">
            <v>0</v>
          </cell>
          <cell r="H26">
            <v>0</v>
          </cell>
          <cell r="I26">
            <v>0</v>
          </cell>
          <cell r="J26">
            <v>0</v>
          </cell>
          <cell r="K26" t="str">
            <v>ML</v>
          </cell>
          <cell r="L26">
            <v>810</v>
          </cell>
          <cell r="M26">
            <v>41493</v>
          </cell>
          <cell r="N26">
            <v>33609330</v>
          </cell>
        </row>
        <row r="27">
          <cell r="C27">
            <v>3.2</v>
          </cell>
          <cell r="D27" t="str">
            <v>ETG-09-01</v>
          </cell>
          <cell r="E27" t="str">
            <v>Suministro e instalación de tubería PVC, alcantarillado 14" tipo novafort</v>
          </cell>
          <cell r="F27">
            <v>0</v>
          </cell>
          <cell r="G27">
            <v>0</v>
          </cell>
          <cell r="H27">
            <v>0</v>
          </cell>
          <cell r="I27">
            <v>0</v>
          </cell>
          <cell r="J27">
            <v>0</v>
          </cell>
          <cell r="K27" t="str">
            <v>ML</v>
          </cell>
          <cell r="L27">
            <v>264.90000000000003</v>
          </cell>
          <cell r="M27">
            <v>131140</v>
          </cell>
          <cell r="N27">
            <v>34738986.000000007</v>
          </cell>
        </row>
        <row r="28">
          <cell r="C28">
            <v>3.3</v>
          </cell>
          <cell r="D28" t="str">
            <v>ETG-09-01</v>
          </cell>
          <cell r="E28" t="str">
            <v>Suministro e instalación de tubería PVC, alcantarillado 16" tipo novafort</v>
          </cell>
          <cell r="F28">
            <v>0</v>
          </cell>
          <cell r="G28">
            <v>0</v>
          </cell>
          <cell r="H28">
            <v>0</v>
          </cell>
          <cell r="I28">
            <v>0</v>
          </cell>
          <cell r="J28">
            <v>0</v>
          </cell>
          <cell r="K28" t="str">
            <v>ML</v>
          </cell>
          <cell r="L28">
            <v>53.71</v>
          </cell>
          <cell r="M28">
            <v>179190</v>
          </cell>
          <cell r="N28">
            <v>9624294.9000000004</v>
          </cell>
        </row>
        <row r="29">
          <cell r="C29">
            <v>3.4</v>
          </cell>
          <cell r="D29" t="str">
            <v>ETG-09-01</v>
          </cell>
          <cell r="E29" t="str">
            <v>Suministro e instalación de tubería PVC, alcantarillado 18" tipo novafort</v>
          </cell>
          <cell r="F29">
            <v>0</v>
          </cell>
          <cell r="G29">
            <v>0</v>
          </cell>
          <cell r="H29">
            <v>0</v>
          </cell>
          <cell r="I29">
            <v>0</v>
          </cell>
          <cell r="J29">
            <v>0</v>
          </cell>
          <cell r="K29" t="str">
            <v>ML</v>
          </cell>
          <cell r="L29">
            <v>310.75</v>
          </cell>
          <cell r="M29">
            <v>234751</v>
          </cell>
          <cell r="N29">
            <v>72948873.25</v>
          </cell>
        </row>
        <row r="30">
          <cell r="C30">
            <v>3.5</v>
          </cell>
          <cell r="D30" t="str">
            <v>ETG-09-01</v>
          </cell>
          <cell r="E30" t="str">
            <v>Suministro e Instalación de Kit silla YEE de 8"x6"</v>
          </cell>
          <cell r="F30">
            <v>0</v>
          </cell>
          <cell r="G30">
            <v>0</v>
          </cell>
          <cell r="H30">
            <v>0</v>
          </cell>
          <cell r="I30">
            <v>0</v>
          </cell>
          <cell r="J30">
            <v>0</v>
          </cell>
          <cell r="K30" t="str">
            <v xml:space="preserve"> UND</v>
          </cell>
          <cell r="L30">
            <v>135</v>
          </cell>
          <cell r="M30">
            <v>150369</v>
          </cell>
          <cell r="N30">
            <v>20299815</v>
          </cell>
        </row>
        <row r="31">
          <cell r="C31">
            <v>3.6</v>
          </cell>
          <cell r="D31" t="str">
            <v>ETG-03-05</v>
          </cell>
          <cell r="E31" t="str">
            <v>Cama de arena para tuberías e= 0,15</v>
          </cell>
          <cell r="F31">
            <v>0</v>
          </cell>
          <cell r="G31">
            <v>0</v>
          </cell>
          <cell r="H31">
            <v>0</v>
          </cell>
          <cell r="I31">
            <v>0</v>
          </cell>
          <cell r="J31">
            <v>0</v>
          </cell>
          <cell r="K31" t="str">
            <v>M3</v>
          </cell>
          <cell r="L31">
            <v>99.06525000000002</v>
          </cell>
          <cell r="M31">
            <v>74942</v>
          </cell>
          <cell r="N31">
            <v>7424147.9655000018</v>
          </cell>
        </row>
        <row r="32">
          <cell r="C32">
            <v>3.7</v>
          </cell>
          <cell r="D32" t="str">
            <v>ETG-04-01</v>
          </cell>
          <cell r="E32" t="str">
            <v>Solado de fondo para pozos 1500psi e=0,05</v>
          </cell>
          <cell r="F32">
            <v>0</v>
          </cell>
          <cell r="G32">
            <v>0</v>
          </cell>
          <cell r="H32">
            <v>0</v>
          </cell>
          <cell r="I32">
            <v>0</v>
          </cell>
          <cell r="J32">
            <v>0</v>
          </cell>
          <cell r="K32" t="str">
            <v>M2</v>
          </cell>
          <cell r="L32">
            <v>48</v>
          </cell>
          <cell r="M32">
            <v>25548</v>
          </cell>
          <cell r="N32">
            <v>1226304</v>
          </cell>
        </row>
        <row r="33">
          <cell r="C33">
            <v>3.8</v>
          </cell>
          <cell r="D33" t="str">
            <v>ETG-09-03</v>
          </cell>
          <cell r="E33" t="str">
            <v>Cuerpo reforzado pozo de inspección D=1.4 M, 3000 PSI, e= 0,20 M. Incluye peldaño varilla 3/4 cada 40 cm</v>
          </cell>
          <cell r="F33">
            <v>0</v>
          </cell>
          <cell r="G33">
            <v>0</v>
          </cell>
          <cell r="H33">
            <v>0</v>
          </cell>
          <cell r="I33">
            <v>0</v>
          </cell>
          <cell r="J33">
            <v>0</v>
          </cell>
          <cell r="K33" t="str">
            <v>ML</v>
          </cell>
          <cell r="L33">
            <v>24.86</v>
          </cell>
          <cell r="M33">
            <v>641038</v>
          </cell>
          <cell r="N33">
            <v>15936204.68</v>
          </cell>
        </row>
        <row r="34">
          <cell r="C34">
            <v>3.9</v>
          </cell>
          <cell r="D34" t="str">
            <v>ETG-09-04</v>
          </cell>
          <cell r="E34" t="str">
            <v>Corona reforzada para pozo de inspección D=1,4 m, incluye tapa y aro, f'= 24  Mpa, e= 0,20M</v>
          </cell>
          <cell r="F34">
            <v>0</v>
          </cell>
          <cell r="G34">
            <v>0</v>
          </cell>
          <cell r="H34">
            <v>0</v>
          </cell>
          <cell r="I34">
            <v>0</v>
          </cell>
          <cell r="J34">
            <v>0</v>
          </cell>
          <cell r="K34" t="str">
            <v xml:space="preserve"> UND</v>
          </cell>
          <cell r="L34">
            <v>12</v>
          </cell>
          <cell r="M34">
            <v>855172</v>
          </cell>
          <cell r="N34">
            <v>10262064</v>
          </cell>
        </row>
        <row r="35">
          <cell r="C35" t="str">
            <v>3.10</v>
          </cell>
          <cell r="D35" t="str">
            <v>ETG-09-05</v>
          </cell>
          <cell r="E35" t="str">
            <v>Base reforzada pozo de inspección D=2m incluye cañuela en concreto y emboquillado, 3000 PSI</v>
          </cell>
          <cell r="F35">
            <v>0</v>
          </cell>
          <cell r="G35">
            <v>0</v>
          </cell>
          <cell r="H35">
            <v>0</v>
          </cell>
          <cell r="I35">
            <v>0</v>
          </cell>
          <cell r="J35">
            <v>0</v>
          </cell>
          <cell r="K35" t="str">
            <v xml:space="preserve"> UND</v>
          </cell>
          <cell r="L35">
            <v>12</v>
          </cell>
          <cell r="M35">
            <v>598899</v>
          </cell>
          <cell r="N35">
            <v>7186788</v>
          </cell>
        </row>
        <row r="36">
          <cell r="C36">
            <v>3.11</v>
          </cell>
          <cell r="D36" t="str">
            <v>ETG-09-04</v>
          </cell>
          <cell r="E36" t="str">
            <v>Caja de inspección en concreto de (0,5mx0,5mx0,5m int. ) e=0,1m, incluye tapa reforzada y cañuela.</v>
          </cell>
          <cell r="F36">
            <v>0</v>
          </cell>
          <cell r="G36">
            <v>0</v>
          </cell>
          <cell r="H36">
            <v>0</v>
          </cell>
          <cell r="I36">
            <v>0</v>
          </cell>
          <cell r="J36">
            <v>0</v>
          </cell>
          <cell r="K36" t="str">
            <v xml:space="preserve"> UND</v>
          </cell>
          <cell r="L36">
            <v>135</v>
          </cell>
          <cell r="M36">
            <v>227999</v>
          </cell>
          <cell r="N36">
            <v>30779865</v>
          </cell>
        </row>
        <row r="37">
          <cell r="C37">
            <v>3.12</v>
          </cell>
          <cell r="D37" t="str">
            <v>ETG-04-01</v>
          </cell>
          <cell r="E37" t="str">
            <v>Impermeabilización de paredes exteriores de pozos</v>
          </cell>
          <cell r="F37">
            <v>0</v>
          </cell>
          <cell r="G37">
            <v>0</v>
          </cell>
          <cell r="H37">
            <v>0</v>
          </cell>
          <cell r="I37">
            <v>0</v>
          </cell>
          <cell r="J37">
            <v>0</v>
          </cell>
          <cell r="K37" t="str">
            <v>ML</v>
          </cell>
          <cell r="L37">
            <v>24.86</v>
          </cell>
          <cell r="M37">
            <v>36987</v>
          </cell>
          <cell r="N37">
            <v>919496.82</v>
          </cell>
        </row>
        <row r="38">
          <cell r="C38">
            <v>3.13</v>
          </cell>
          <cell r="D38" t="str">
            <v>ETG-09-01</v>
          </cell>
          <cell r="E38" t="str">
            <v>Empalme de tubería a pozo existente, incluye demolición y emboquillado</v>
          </cell>
          <cell r="F38">
            <v>0</v>
          </cell>
          <cell r="G38">
            <v>0</v>
          </cell>
          <cell r="H38">
            <v>0</v>
          </cell>
          <cell r="I38">
            <v>0</v>
          </cell>
          <cell r="J38">
            <v>0</v>
          </cell>
          <cell r="K38" t="str">
            <v xml:space="preserve"> UND</v>
          </cell>
          <cell r="L38">
            <v>34</v>
          </cell>
          <cell r="M38">
            <v>171287</v>
          </cell>
          <cell r="N38">
            <v>5823758</v>
          </cell>
        </row>
        <row r="39">
          <cell r="C39">
            <v>3.14</v>
          </cell>
          <cell r="D39" t="str">
            <v>ETG-09-01</v>
          </cell>
          <cell r="E39" t="str">
            <v>Suministro e instalacion de camara de caida</v>
          </cell>
          <cell r="F39">
            <v>0</v>
          </cell>
          <cell r="G39">
            <v>0</v>
          </cell>
          <cell r="H39">
            <v>0</v>
          </cell>
          <cell r="I39">
            <v>0</v>
          </cell>
          <cell r="J39">
            <v>0</v>
          </cell>
          <cell r="K39" t="str">
            <v xml:space="preserve"> UND</v>
          </cell>
          <cell r="L39">
            <v>1</v>
          </cell>
          <cell r="M39">
            <v>2378979</v>
          </cell>
          <cell r="N39">
            <v>2378979</v>
          </cell>
        </row>
        <row r="40">
          <cell r="C40" t="str">
            <v xml:space="preserve">SUBTOTAL       </v>
          </cell>
          <cell r="D40">
            <v>0</v>
          </cell>
          <cell r="E40">
            <v>0</v>
          </cell>
          <cell r="F40">
            <v>0</v>
          </cell>
          <cell r="G40">
            <v>0</v>
          </cell>
          <cell r="H40">
            <v>0</v>
          </cell>
          <cell r="I40">
            <v>0</v>
          </cell>
          <cell r="J40">
            <v>0</v>
          </cell>
          <cell r="K40">
            <v>0</v>
          </cell>
          <cell r="L40">
            <v>0</v>
          </cell>
          <cell r="M40">
            <v>0</v>
          </cell>
          <cell r="N40">
            <v>253158906.6155</v>
          </cell>
        </row>
        <row r="41">
          <cell r="C41">
            <v>4</v>
          </cell>
          <cell r="D41">
            <v>0</v>
          </cell>
          <cell r="E41" t="str">
            <v>OBRA CIVIL COMPLEMENTARIA</v>
          </cell>
          <cell r="F41">
            <v>0</v>
          </cell>
          <cell r="G41">
            <v>0</v>
          </cell>
          <cell r="H41">
            <v>0</v>
          </cell>
          <cell r="I41">
            <v>0</v>
          </cell>
          <cell r="J41">
            <v>0</v>
          </cell>
          <cell r="K41">
            <v>0</v>
          </cell>
          <cell r="L41">
            <v>0</v>
          </cell>
          <cell r="M41">
            <v>0</v>
          </cell>
          <cell r="N41">
            <v>0</v>
          </cell>
        </row>
        <row r="42">
          <cell r="C42">
            <v>4.0999999999999996</v>
          </cell>
          <cell r="D42" t="str">
            <v>ETG-04-01</v>
          </cell>
          <cell r="E42" t="str">
            <v>Sub-base granular mopt compactada en capas de 10 cm, E= 0.20 M</v>
          </cell>
          <cell r="F42">
            <v>0</v>
          </cell>
          <cell r="G42">
            <v>0</v>
          </cell>
          <cell r="H42">
            <v>0</v>
          </cell>
          <cell r="I42">
            <v>0</v>
          </cell>
          <cell r="J42">
            <v>0</v>
          </cell>
          <cell r="K42" t="str">
            <v>M3</v>
          </cell>
          <cell r="L42">
            <v>102.336861</v>
          </cell>
          <cell r="M42">
            <v>68740</v>
          </cell>
          <cell r="N42">
            <v>7034635.8251400003</v>
          </cell>
        </row>
        <row r="43">
          <cell r="C43">
            <v>4.2</v>
          </cell>
          <cell r="D43" t="str">
            <v>ETG-05-07</v>
          </cell>
          <cell r="E43" t="str">
            <v xml:space="preserve">Construcción pavimento rígido 3000 PSI e= 0,15 incluye refuerzo y juntas en asfalto </v>
          </cell>
          <cell r="F43">
            <v>0</v>
          </cell>
          <cell r="G43">
            <v>0</v>
          </cell>
          <cell r="H43">
            <v>0</v>
          </cell>
          <cell r="I43">
            <v>0</v>
          </cell>
          <cell r="J43">
            <v>0</v>
          </cell>
          <cell r="K43" t="str">
            <v>M2</v>
          </cell>
          <cell r="L43">
            <v>511.68430499999999</v>
          </cell>
          <cell r="M43">
            <v>95693</v>
          </cell>
          <cell r="N43">
            <v>48964606.198365003</v>
          </cell>
        </row>
        <row r="44">
          <cell r="C44">
            <v>4.3</v>
          </cell>
          <cell r="D44" t="str">
            <v>ETG-05-07</v>
          </cell>
          <cell r="E44" t="str">
            <v>Construcción Sardinel en concreto 3000 psi 0,15*0,30M. Incluye refuerzo</v>
          </cell>
          <cell r="F44">
            <v>0</v>
          </cell>
          <cell r="G44">
            <v>0</v>
          </cell>
          <cell r="H44">
            <v>0</v>
          </cell>
          <cell r="I44">
            <v>0</v>
          </cell>
          <cell r="J44">
            <v>0</v>
          </cell>
          <cell r="K44" t="str">
            <v>ML</v>
          </cell>
          <cell r="L44">
            <v>30</v>
          </cell>
          <cell r="M44">
            <v>48058</v>
          </cell>
          <cell r="N44">
            <v>1441740</v>
          </cell>
        </row>
        <row r="45">
          <cell r="C45">
            <v>4.4000000000000004</v>
          </cell>
          <cell r="D45" t="str">
            <v>ETG-04-01</v>
          </cell>
          <cell r="E45" t="str">
            <v>Construcción andén en concreto, fc= 21 Mpa, e=0,10 m</v>
          </cell>
          <cell r="F45">
            <v>0</v>
          </cell>
          <cell r="G45">
            <v>0</v>
          </cell>
          <cell r="H45">
            <v>0</v>
          </cell>
          <cell r="I45">
            <v>0</v>
          </cell>
          <cell r="J45">
            <v>0</v>
          </cell>
          <cell r="K45" t="str">
            <v>M2</v>
          </cell>
          <cell r="L45">
            <v>30</v>
          </cell>
          <cell r="M45">
            <v>51231</v>
          </cell>
          <cell r="N45">
            <v>1536930</v>
          </cell>
        </row>
        <row r="46">
          <cell r="C46" t="str">
            <v xml:space="preserve">SUBTOTAL       </v>
          </cell>
          <cell r="D46">
            <v>0</v>
          </cell>
          <cell r="E46">
            <v>0</v>
          </cell>
          <cell r="F46">
            <v>0</v>
          </cell>
          <cell r="G46">
            <v>0</v>
          </cell>
          <cell r="H46">
            <v>0</v>
          </cell>
          <cell r="I46">
            <v>0</v>
          </cell>
          <cell r="J46">
            <v>0</v>
          </cell>
          <cell r="K46">
            <v>0</v>
          </cell>
          <cell r="L46">
            <v>0</v>
          </cell>
          <cell r="M46">
            <v>0</v>
          </cell>
          <cell r="N46">
            <v>58977912.023505002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AIU"/>
      <sheetName val="MVCT"/>
      <sheetName val="ALCALDIA"/>
      <sheetName val="PPTO"/>
      <sheetName val="CANTIDADES"/>
      <sheetName val="1.1"/>
      <sheetName val="1.2"/>
      <sheetName val="1.3"/>
      <sheetName val="2.1"/>
      <sheetName val="2.2"/>
      <sheetName val="2.3"/>
      <sheetName val="2.4"/>
      <sheetName val="3.1"/>
      <sheetName val="3.2"/>
      <sheetName val="3.3"/>
      <sheetName val="3.4"/>
      <sheetName val="3.5"/>
      <sheetName val="3.6"/>
      <sheetName val="3.7"/>
      <sheetName val="3.8"/>
      <sheetName val="3.9"/>
      <sheetName val="3.10"/>
      <sheetName val="3.11"/>
      <sheetName val="3.12"/>
      <sheetName val="3.13"/>
      <sheetName val="3.14"/>
      <sheetName val="4.1"/>
      <sheetName val="4.2"/>
    </sheetNames>
    <sheetDataSet>
      <sheetData sheetId="0" refreshError="1"/>
      <sheetData sheetId="1" refreshError="1"/>
      <sheetData sheetId="2" refreshError="1"/>
      <sheetData sheetId="3" refreshError="1">
        <row r="5">
          <cell r="E5" t="str">
            <v>SUMINISTRO E INSTALACIÓN MASIVA DE MEDIDORES PARA EL DISTRITO DE RIOHACHA, DEPARTAMENTO DE LA GUAJIRA</v>
          </cell>
        </row>
        <row r="8">
          <cell r="B8">
            <v>1</v>
          </cell>
          <cell r="D8" t="str">
            <v xml:space="preserve">PRELIMINARES </v>
          </cell>
        </row>
        <row r="9">
          <cell r="B9">
            <v>1.1000000000000001</v>
          </cell>
          <cell r="C9" t="str">
            <v>ETG-02-05</v>
          </cell>
          <cell r="D9" t="str">
            <v>Apiques para verificación de redes hasta 1m3</v>
          </cell>
          <cell r="J9" t="str">
            <v>UND</v>
          </cell>
          <cell r="K9">
            <v>2000</v>
          </cell>
          <cell r="L9">
            <v>14478</v>
          </cell>
          <cell r="M9">
            <v>28956000</v>
          </cell>
        </row>
        <row r="10">
          <cell r="B10">
            <v>1.2</v>
          </cell>
          <cell r="C10" t="str">
            <v>ETG-05-01</v>
          </cell>
          <cell r="D10" t="str">
            <v>Corte de pavimento</v>
          </cell>
          <cell r="J10" t="str">
            <v>ML</v>
          </cell>
          <cell r="K10">
            <v>5600</v>
          </cell>
          <cell r="L10">
            <v>9364</v>
          </cell>
          <cell r="M10">
            <v>52438400</v>
          </cell>
        </row>
        <row r="11">
          <cell r="B11">
            <v>1.3</v>
          </cell>
          <cell r="C11" t="str">
            <v>ETG-07-01</v>
          </cell>
          <cell r="D11" t="str">
            <v>Demolicion de pavimento rigido o flexible, incluye retiro</v>
          </cell>
          <cell r="J11" t="str">
            <v>M2</v>
          </cell>
          <cell r="K11">
            <v>1400</v>
          </cell>
          <cell r="L11">
            <v>19260</v>
          </cell>
          <cell r="M11">
            <v>26964000</v>
          </cell>
        </row>
        <row r="12">
          <cell r="B12" t="str">
            <v xml:space="preserve">SUBTOTAL       </v>
          </cell>
          <cell r="M12">
            <v>108358400</v>
          </cell>
        </row>
        <row r="13">
          <cell r="B13">
            <v>2</v>
          </cell>
          <cell r="D13" t="str">
            <v>MOVIMIENTOS DE TIERRAS</v>
          </cell>
        </row>
        <row r="14">
          <cell r="B14">
            <v>2.1</v>
          </cell>
          <cell r="C14" t="str">
            <v>ETG-03-01</v>
          </cell>
          <cell r="D14" t="str">
            <v>Excavación en material común, colector domiciliarias y redes de acueducto  (h=0-2m) sin entibado</v>
          </cell>
          <cell r="J14" t="str">
            <v>M3</v>
          </cell>
          <cell r="K14">
            <v>2246.4</v>
          </cell>
          <cell r="L14">
            <v>18340</v>
          </cell>
          <cell r="M14">
            <v>41198976</v>
          </cell>
        </row>
        <row r="15">
          <cell r="B15">
            <v>2.2000000000000002</v>
          </cell>
          <cell r="C15" t="str">
            <v xml:space="preserve">ETG-03-05 </v>
          </cell>
          <cell r="D15" t="str">
            <v>Relleno conformado y vibrocompactado en capas de 10 cm con material de préstamo.</v>
          </cell>
          <cell r="J15" t="str">
            <v>M3</v>
          </cell>
          <cell r="K15">
            <v>112.32000000000002</v>
          </cell>
          <cell r="L15">
            <v>61206</v>
          </cell>
          <cell r="M15">
            <v>6874657.9200000009</v>
          </cell>
        </row>
        <row r="16">
          <cell r="B16">
            <v>2.2999999999999998</v>
          </cell>
          <cell r="C16" t="str">
            <v xml:space="preserve">ETG-03-05 </v>
          </cell>
          <cell r="D16" t="str">
            <v>Relleno conformado y vibrocompactado con material seleccionado  de excavación</v>
          </cell>
          <cell r="J16" t="str">
            <v>M3</v>
          </cell>
          <cell r="K16">
            <v>1787.3855118451495</v>
          </cell>
          <cell r="L16">
            <v>17576</v>
          </cell>
          <cell r="M16">
            <v>31415087.756190348</v>
          </cell>
        </row>
        <row r="17">
          <cell r="B17">
            <v>2.4</v>
          </cell>
          <cell r="C17" t="str">
            <v>ETG-03-06</v>
          </cell>
          <cell r="D17" t="str">
            <v>Retiro y disposición de material sobrante y/o escombros.</v>
          </cell>
          <cell r="J17" t="str">
            <v>M3</v>
          </cell>
          <cell r="K17">
            <v>459.01448815485065</v>
          </cell>
          <cell r="L17">
            <v>20871</v>
          </cell>
          <cell r="M17">
            <v>9580091.3822798878</v>
          </cell>
        </row>
        <row r="18">
          <cell r="B18" t="str">
            <v xml:space="preserve">SUBTOTAL       </v>
          </cell>
          <cell r="M18">
            <v>89068813.058470234</v>
          </cell>
        </row>
        <row r="19">
          <cell r="B19">
            <v>3</v>
          </cell>
          <cell r="D19" t="str">
            <v>INSTALACION RED DE ACUEDUCTO</v>
          </cell>
        </row>
        <row r="20">
          <cell r="B20">
            <v>3.1</v>
          </cell>
          <cell r="C20" t="str">
            <v xml:space="preserve">ETG-08-09 Y ETG-15-01 </v>
          </cell>
          <cell r="D20"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J20" t="str">
            <v>UND</v>
          </cell>
          <cell r="K20">
            <v>12681</v>
          </cell>
          <cell r="L20">
            <v>421526</v>
          </cell>
          <cell r="M20">
            <v>5345371206</v>
          </cell>
        </row>
        <row r="21">
          <cell r="B21">
            <v>3.2</v>
          </cell>
          <cell r="C21" t="str">
            <v xml:space="preserve">ETG-08-09 Y ETG-15-01 </v>
          </cell>
          <cell r="D21" t="str">
            <v>Suministro e instalación  de acometida domiciliaria (tramo corto menor de 3m de longitud) d=1/2" (20 mm) sobre tubería madre hasta d=12". (Incluye tendido de tubería. no incluye medidor, empalme en instalación de abrazadera) con pavimento.</v>
          </cell>
          <cell r="J21" t="str">
            <v>UND</v>
          </cell>
          <cell r="K21">
            <v>200</v>
          </cell>
          <cell r="L21">
            <v>371735</v>
          </cell>
          <cell r="M21">
            <v>74347000</v>
          </cell>
        </row>
        <row r="22">
          <cell r="B22">
            <v>3.3</v>
          </cell>
          <cell r="C22" t="str">
            <v xml:space="preserve">ETG-08-09 Y ETG-15-01 </v>
          </cell>
          <cell r="D22" t="str">
            <v>Suministro e instalación  de acometida domiciliaria (tramo corto menor de 3m de longitud) d=1/2" (20 mm) sobre tubería madre hasta d=12". (Incluye tendido de tubería). No incluye medidor, empalme en instalación de abrazadera) sin pavimento.</v>
          </cell>
          <cell r="J22" t="str">
            <v>UND</v>
          </cell>
          <cell r="K22">
            <v>200</v>
          </cell>
          <cell r="L22">
            <v>213462</v>
          </cell>
          <cell r="M22">
            <v>42692400</v>
          </cell>
        </row>
        <row r="23">
          <cell r="B23">
            <v>3.4</v>
          </cell>
          <cell r="C23" t="str">
            <v xml:space="preserve">ETG-08-09 Y ETG-15-01 </v>
          </cell>
          <cell r="D23" t="str">
            <v>Suministro e instalación  de acometida domiciliaria (tramo largo hasta 6m de longitud con topo) d=1/2" (20 mm) sobre tubería madre hasta d=12". (Incluye tendido de tubería). No incluye medidor, empalme en instalación de abrazadera) con pavimento.</v>
          </cell>
          <cell r="J23" t="str">
            <v xml:space="preserve"> UND</v>
          </cell>
          <cell r="K23">
            <v>240</v>
          </cell>
          <cell r="L23">
            <v>822860</v>
          </cell>
          <cell r="M23">
            <v>197486400</v>
          </cell>
        </row>
        <row r="24">
          <cell r="B24">
            <v>3.5</v>
          </cell>
          <cell r="C24" t="str">
            <v xml:space="preserve">ETG-08-09 Y ETG-15-01 </v>
          </cell>
          <cell r="D24" t="str">
            <v>Suministro e instalación  de acometida domiciliaria (tramo largo hasta 6 mts de longitud) d=1/2" sobre tubería madre hasta d=12". (Incluye tendido de tubería). No incluye medidor, empalme e instalación de abrazadera) sin pavimento.</v>
          </cell>
          <cell r="J24" t="str">
            <v xml:space="preserve"> UND</v>
          </cell>
          <cell r="K24">
            <v>960</v>
          </cell>
          <cell r="L24">
            <v>290138</v>
          </cell>
          <cell r="M24">
            <v>278532480</v>
          </cell>
        </row>
        <row r="25">
          <cell r="B25">
            <v>3.6</v>
          </cell>
          <cell r="C25" t="str">
            <v xml:space="preserve">ETG-08-09 Y ETG-15-01 </v>
          </cell>
          <cell r="D25" t="str">
            <v>Suministro e instalación  de acometida domiciliaria (tramo largo entre 6m y 10m de longitud con topo) d=1/2" (20 mm) sobre tubería madre hasta d=12". (Incluye tendido de tubería). No incluye medidor, empalme en instalación de abrazadera) con pavimento.</v>
          </cell>
          <cell r="J25" t="str">
            <v xml:space="preserve"> UND</v>
          </cell>
          <cell r="K25">
            <v>200</v>
          </cell>
          <cell r="L25">
            <v>1280019</v>
          </cell>
          <cell r="M25">
            <v>256003800</v>
          </cell>
        </row>
        <row r="26">
          <cell r="B26">
            <v>3.7</v>
          </cell>
          <cell r="C26" t="str">
            <v xml:space="preserve">ETG-08-09 Y ETG-15-01 </v>
          </cell>
          <cell r="D26" t="str">
            <v>Suministro e instalación  de acometida domiciliaria (tramo largo entre 6m y 10m de longitud en zanja) d=1/2" (20 mm) sobre tubería madre hasta d=12". (Incluye tendido de tubería). No incluye medidor, empalme en instalación de abrazadera) sin pavimento.</v>
          </cell>
          <cell r="J26" t="str">
            <v xml:space="preserve"> UND</v>
          </cell>
          <cell r="K26">
            <v>200</v>
          </cell>
          <cell r="L26">
            <v>336879</v>
          </cell>
          <cell r="M26">
            <v>67375800</v>
          </cell>
        </row>
        <row r="27">
          <cell r="B27">
            <v>3.8</v>
          </cell>
          <cell r="C27" t="str">
            <v>ETG-03-05</v>
          </cell>
          <cell r="D27" t="str">
            <v>Cama de arena para tubería e= 0,1 m</v>
          </cell>
          <cell r="J27" t="str">
            <v>M3</v>
          </cell>
          <cell r="K27">
            <v>345.60000000000008</v>
          </cell>
          <cell r="L27">
            <v>74942</v>
          </cell>
          <cell r="M27">
            <v>25899955.200000007</v>
          </cell>
        </row>
        <row r="28">
          <cell r="B28">
            <v>3.9</v>
          </cell>
          <cell r="C28" t="str">
            <v>ETG-08-09</v>
          </cell>
          <cell r="D28" t="str">
            <v>Instalación collarín de derivación (3" x 1/2")</v>
          </cell>
          <cell r="J28" t="str">
            <v xml:space="preserve"> UND</v>
          </cell>
          <cell r="K28">
            <v>1200</v>
          </cell>
          <cell r="L28">
            <v>36235</v>
          </cell>
          <cell r="M28">
            <v>43482000</v>
          </cell>
        </row>
        <row r="29">
          <cell r="B29" t="str">
            <v>3,10</v>
          </cell>
          <cell r="C29" t="str">
            <v>ETG-08-09</v>
          </cell>
          <cell r="D29" t="str">
            <v>Instalación collarín de derivación (4" x 1/2")</v>
          </cell>
          <cell r="J29" t="str">
            <v xml:space="preserve"> UND</v>
          </cell>
          <cell r="K29">
            <v>400</v>
          </cell>
          <cell r="L29">
            <v>60375</v>
          </cell>
          <cell r="M29">
            <v>24150000</v>
          </cell>
        </row>
        <row r="30">
          <cell r="B30">
            <v>3.11</v>
          </cell>
          <cell r="C30" t="str">
            <v>ETG-08-09</v>
          </cell>
          <cell r="D30" t="str">
            <v>Instalación collarín de derivación (6" x 1/2")</v>
          </cell>
          <cell r="J30" t="str">
            <v xml:space="preserve"> UND</v>
          </cell>
          <cell r="K30">
            <v>180</v>
          </cell>
          <cell r="L30">
            <v>84514</v>
          </cell>
          <cell r="M30">
            <v>15212520</v>
          </cell>
        </row>
        <row r="31">
          <cell r="B31">
            <v>3.12</v>
          </cell>
          <cell r="C31" t="str">
            <v>ETG-08-09</v>
          </cell>
          <cell r="D31" t="str">
            <v>Instalación collarín de derivación (8" x 1/2")</v>
          </cell>
          <cell r="J31" t="str">
            <v xml:space="preserve"> UND</v>
          </cell>
          <cell r="K31">
            <v>100</v>
          </cell>
          <cell r="L31">
            <v>154638</v>
          </cell>
          <cell r="M31">
            <v>15463800</v>
          </cell>
        </row>
        <row r="32">
          <cell r="B32">
            <v>3.13</v>
          </cell>
          <cell r="C32" t="str">
            <v>ETG-08-09</v>
          </cell>
          <cell r="D32" t="str">
            <v>Instalación collarín de derivación (10" x 1/2")</v>
          </cell>
          <cell r="J32" t="str">
            <v xml:space="preserve"> UND</v>
          </cell>
          <cell r="K32">
            <v>60</v>
          </cell>
          <cell r="L32">
            <v>204270</v>
          </cell>
          <cell r="M32">
            <v>12256200</v>
          </cell>
        </row>
        <row r="33">
          <cell r="B33">
            <v>3.14</v>
          </cell>
          <cell r="C33" t="str">
            <v>ETG-08-09</v>
          </cell>
          <cell r="D33" t="str">
            <v>Instalación collarín de derivación (12" x 1/2")</v>
          </cell>
          <cell r="J33" t="str">
            <v xml:space="preserve"> UND</v>
          </cell>
          <cell r="K33">
            <v>60</v>
          </cell>
          <cell r="L33">
            <v>250257</v>
          </cell>
          <cell r="M33">
            <v>15015420</v>
          </cell>
        </row>
        <row r="34">
          <cell r="B34" t="str">
            <v xml:space="preserve">SUBTOTAL       </v>
          </cell>
          <cell r="M34">
            <v>6413288981.1999998</v>
          </cell>
        </row>
        <row r="35">
          <cell r="B35">
            <v>4</v>
          </cell>
          <cell r="D35" t="str">
            <v>OBRA CIVIL COMPLEMENTARIA</v>
          </cell>
        </row>
        <row r="36">
          <cell r="B36">
            <v>4.0999999999999996</v>
          </cell>
          <cell r="C36" t="str">
            <v>ETG-05-02</v>
          </cell>
          <cell r="D36" t="str">
            <v>Sub-base granular mopt compactada en capas de 10 cm, E= 0.20 M</v>
          </cell>
          <cell r="J36" t="str">
            <v>M3</v>
          </cell>
          <cell r="K36">
            <v>280</v>
          </cell>
          <cell r="L36">
            <v>68740</v>
          </cell>
          <cell r="M36">
            <v>19247200</v>
          </cell>
        </row>
        <row r="37">
          <cell r="B37">
            <v>4.2</v>
          </cell>
          <cell r="C37" t="str">
            <v>ETG-05-08</v>
          </cell>
          <cell r="D37" t="str">
            <v xml:space="preserve">Construcción pavimento rígido 3000 PSI e= 0,15 incluye refuerzo y juntas en asfalto </v>
          </cell>
          <cell r="J37" t="str">
            <v>M2</v>
          </cell>
          <cell r="K37">
            <v>1400</v>
          </cell>
          <cell r="L37">
            <v>91589</v>
          </cell>
          <cell r="M37">
            <v>128224600</v>
          </cell>
        </row>
        <row r="38">
          <cell r="B38" t="str">
            <v xml:space="preserve">SUBTOTAL       </v>
          </cell>
          <cell r="M38">
            <v>147471800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INTERVENTORIA"/>
      <sheetName val="AIU OBRA"/>
      <sheetName val="AIU SUMINISTRO"/>
      <sheetName val="CANTIDADES ACCESORIOS"/>
      <sheetName val="ESTADO DE TRAMOS"/>
      <sheetName val="CANTIDADES "/>
      <sheetName val="PRESUPUESTO LINEA ANTIGUA AJUST"/>
      <sheetName val="1.1"/>
      <sheetName val="1.2"/>
      <sheetName val="2.1"/>
      <sheetName val="2.2"/>
      <sheetName val="2.3"/>
      <sheetName val="2.4"/>
      <sheetName val="2.5"/>
      <sheetName val="3.1"/>
      <sheetName val="3.2"/>
      <sheetName val="3.3"/>
      <sheetName val="3.4"/>
      <sheetName val="3.6"/>
      <sheetName val="3.7"/>
      <sheetName val="3.8"/>
      <sheetName val="3.9"/>
      <sheetName val="4.1"/>
      <sheetName val="5.1"/>
      <sheetName val="5.2"/>
      <sheetName val="5.3"/>
      <sheetName val="5.4"/>
      <sheetName val="5.5"/>
      <sheetName val="5.6"/>
      <sheetName val="5.7"/>
      <sheetName val="5.8"/>
      <sheetName val="5.9"/>
      <sheetName val="5.10"/>
      <sheetName val="5.11"/>
      <sheetName val="5.12"/>
      <sheetName val="5.13"/>
      <sheetName val="5.14"/>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7,1"/>
      <sheetName val="7,2"/>
      <sheetName val="7,3"/>
      <sheetName val="7,4"/>
      <sheetName val="7,5"/>
      <sheetName val="7,6"/>
      <sheetName val="7.7"/>
      <sheetName val="9.1"/>
      <sheetName val="9.2"/>
      <sheetName val="9.3"/>
      <sheetName val="9.4"/>
      <sheetName val="9.5"/>
      <sheetName val="9.6"/>
      <sheetName val="9.7"/>
      <sheetName val="9.8"/>
      <sheetName val="9.9"/>
      <sheetName val="9.10"/>
      <sheetName val="10,1"/>
      <sheetName val="10,2"/>
      <sheetName val="10,3"/>
      <sheetName val="10,4"/>
    </sheetNames>
    <sheetDataSet>
      <sheetData sheetId="0"/>
      <sheetData sheetId="1"/>
      <sheetData sheetId="2"/>
      <sheetData sheetId="3"/>
      <sheetData sheetId="4"/>
      <sheetData sheetId="5"/>
      <sheetData sheetId="6"/>
      <sheetData sheetId="7">
        <row r="5">
          <cell r="D5" t="str">
            <v>DISEÑO Y CONSTRUCCIÓN DE LAS OBRAS DE ADECUACIÓN DE LA LINEA DE CONDUCCIÓN ANTIGUA DEL DISTRITO DE RIOHACHA, LA GUAJIRA</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INTERVENTORIA"/>
      <sheetName val="AIU SUMINISTRO"/>
      <sheetName val="AIU OBRA"/>
      <sheetName val="RESUMEN DE COSTOS"/>
      <sheetName val="CANT_NODOS"/>
      <sheetName val="PRESUPUESTO"/>
      <sheetName val="Analisis AIU"/>
      <sheetName val="SALARIOS Y PRESTACIONES"/>
      <sheetName val="1.1"/>
      <sheetName val="1.2"/>
      <sheetName val="1.3"/>
      <sheetName val="1.4"/>
      <sheetName val="1.5"/>
      <sheetName val="1.6"/>
      <sheetName val="1.7"/>
      <sheetName val="1.8"/>
      <sheetName val="1.9"/>
    </sheetNames>
    <sheetDataSet>
      <sheetData sheetId="0"/>
      <sheetData sheetId="1"/>
      <sheetData sheetId="2"/>
      <sheetData sheetId="3"/>
      <sheetData sheetId="4"/>
      <sheetData sheetId="5"/>
      <sheetData sheetId="6">
        <row r="8">
          <cell r="A8" t="str">
            <v>OBJETO: REALIZAR EL MANTENIMIENTO DE POZOS PROFUNDOS DEL SISTEMA DE RESPALDO SENA-BATALLÓN Y COMUNA 10 DEL SISTEMA DE ACUEDUCTO DEL MUNICIPIO DE RIOHACHA - LA GUAJIRA, DE CONFORMIDAD CON LAS ESPECIFICACIONES ESTABLECIDAS EN EL ANEXO TÉCNICO, Y EN EL MARCO</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GA"/>
      <sheetName val="PRESUPUESTO"/>
      <sheetName val="CANTIDADES"/>
      <sheetName val="1.1"/>
      <sheetName val="1.2"/>
      <sheetName val="1.3"/>
      <sheetName val="1.4"/>
      <sheetName val="2.1"/>
      <sheetName val="2.2"/>
      <sheetName val="2.3"/>
      <sheetName val="2.4"/>
      <sheetName val="2.5"/>
      <sheetName val="3.1"/>
      <sheetName val="3.2"/>
      <sheetName val="3.3"/>
      <sheetName val="3.4"/>
      <sheetName val="3.5"/>
      <sheetName val="3.6"/>
      <sheetName val="3.7"/>
      <sheetName val="3.8"/>
      <sheetName val="3.9"/>
      <sheetName val="3.10"/>
      <sheetName val="3.11"/>
      <sheetName val="3.12"/>
      <sheetName val="3.13"/>
      <sheetName val="4.1"/>
      <sheetName val="4.2"/>
      <sheetName val="seg"/>
      <sheetName val="soc"/>
    </sheetNames>
    <sheetDataSet>
      <sheetData sheetId="0" refreshError="1"/>
      <sheetData sheetId="1">
        <row r="10">
          <cell r="E10" t="str">
            <v>AMPLIACIÓN DEL SERVICIO DE ALCANTARILLADO EN LA CALLE 15A ENTRE CARRERA 3 Y CARRERA 4, EN EL BARRIO CAMILO TORRES DEL DISTRITO DE RIOHACHA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tallado"/>
      <sheetName val="mga"/>
      <sheetName val="FACTOR PRESTACIONAL"/>
      <sheetName val="AIU SUMINISTRO"/>
      <sheetName val="AIU OBRA"/>
      <sheetName val="INTERVENTORIA"/>
      <sheetName val="RESUMEN DE COSTOS"/>
      <sheetName val="AMPLIACION PTAP"/>
      <sheetName val="ADECU. DEL TERRENO"/>
      <sheetName val="CANT. ADEC TERRENO"/>
      <sheetName val="COND AGUA CRUDA "/>
      <sheetName val="CANT. COD AGUA CRUDA"/>
      <sheetName val="CAMARA AQUIET."/>
      <sheetName val="CANT. CAMARA DE AQUIET."/>
      <sheetName val="FLOCULADOR "/>
      <sheetName val="CANT. FLOCULADOR "/>
      <sheetName val="SEDIMENTADOR"/>
      <sheetName val="CANT. SEDIMENTADOR"/>
      <sheetName val="FILTROS"/>
      <sheetName val="CANT. FILTRO"/>
      <sheetName val="OBRAS COMPLEMENTARIAS"/>
      <sheetName val="CANT. OBRAS COMPLEMENTARIA"/>
      <sheetName val="CUARTO CLORACION"/>
      <sheetName val="CANT. CUARTO DE CLORACIÓN"/>
      <sheetName val="LECHOS SECADO"/>
      <sheetName val="CANTI. LECHOS"/>
      <sheetName val="OBRAS DE PROTECCIÓN PTAP"/>
      <sheetName val="AUTOMATIZACIÓN PTAP"/>
      <sheetName val="CANT. AUTOMATIZACIÓN"/>
      <sheetName val="1.1"/>
      <sheetName val="1.2"/>
      <sheetName val="1.3"/>
      <sheetName val="1.3.1"/>
      <sheetName val="1.4"/>
      <sheetName val="1.4.1"/>
      <sheetName val="1.4.2"/>
      <sheetName val="1.5"/>
      <sheetName val="2.1"/>
      <sheetName val="1.1.1"/>
      <sheetName val="2.30"/>
      <sheetName val="2.31"/>
      <sheetName val="2.40"/>
      <sheetName val="2.50"/>
      <sheetName val="3.1"/>
      <sheetName val="3.2"/>
      <sheetName val="3.3"/>
      <sheetName val="3.4"/>
      <sheetName val="3.5"/>
      <sheetName val="3.6"/>
      <sheetName val="3.7"/>
      <sheetName val="3.8"/>
      <sheetName val="3.9"/>
      <sheetName val="4.1"/>
      <sheetName val="2.1.1"/>
      <sheetName val="2.2.1"/>
      <sheetName val="2.3.1"/>
      <sheetName val="2.4.1"/>
      <sheetName val="2.5.2"/>
      <sheetName val="2.6.1"/>
      <sheetName val="2.7.1"/>
      <sheetName val="2.8.1"/>
      <sheetName val="2.9.1"/>
      <sheetName val="2.10"/>
      <sheetName val="2.11"/>
      <sheetName val="2.12.1"/>
      <sheetName val="3.1.1"/>
      <sheetName val="4.1.1"/>
      <sheetName val="4.2"/>
      <sheetName val="4.3"/>
      <sheetName val="4.2 A"/>
      <sheetName val="4.4A"/>
      <sheetName val="4.2.1"/>
      <sheetName val="4.3.1"/>
      <sheetName val="4.4"/>
      <sheetName val="4.5"/>
      <sheetName val="4.6"/>
      <sheetName val="5.1"/>
      <sheetName val="5.2"/>
      <sheetName val="5.3"/>
      <sheetName val="5.4"/>
      <sheetName val="5.5"/>
      <sheetName val="2.5.1"/>
      <sheetName val="2.6.2"/>
      <sheetName val="2.4.4"/>
      <sheetName val="2.7"/>
      <sheetName val="2.8"/>
      <sheetName val="2.9"/>
      <sheetName val="2.10.1"/>
      <sheetName val="2.12"/>
      <sheetName val="4.3.2"/>
      <sheetName val="4.4.1"/>
      <sheetName val="4.6.1"/>
      <sheetName val="4.7"/>
      <sheetName val="4.8"/>
      <sheetName val="5.1.1"/>
      <sheetName val="5.2.1"/>
      <sheetName val="5.2.1.1"/>
      <sheetName val="5.3.1"/>
      <sheetName val="5.4.1"/>
      <sheetName val="5.5.1"/>
      <sheetName val="5.6"/>
      <sheetName val="5.7"/>
      <sheetName val="5.8"/>
      <sheetName val="5.9"/>
      <sheetName val="5.10"/>
      <sheetName val="5.11"/>
      <sheetName val="5.12"/>
      <sheetName val="5.13"/>
      <sheetName val="6.1"/>
      <sheetName val="4.1.2"/>
      <sheetName val="4.2.2"/>
      <sheetName val="5.1.2"/>
      <sheetName val="5.1.3"/>
      <sheetName val="5.1.4"/>
      <sheetName val="5.1.5.1"/>
      <sheetName val="5.1.5"/>
      <sheetName val="6.1.1"/>
      <sheetName val="6.2.1"/>
      <sheetName val="6.3.1"/>
      <sheetName val="6.5.1"/>
      <sheetName val="6.6.1"/>
      <sheetName val="6.7.1"/>
      <sheetName val="6.8.1"/>
      <sheetName val="6.9.1"/>
      <sheetName val="6.10"/>
      <sheetName val="6.11"/>
      <sheetName val="6.12"/>
      <sheetName val="6.13"/>
      <sheetName val="6.13.1"/>
      <sheetName val="6.14"/>
      <sheetName val="6.15"/>
      <sheetName val="6.16"/>
      <sheetName val="2.13"/>
      <sheetName val="2.13.1"/>
      <sheetName val="2.14"/>
      <sheetName val="2.15"/>
      <sheetName val="2.16"/>
      <sheetName val="2.17"/>
      <sheetName val="3.10"/>
      <sheetName val="4.10"/>
      <sheetName val="4.11"/>
      <sheetName val="4.12"/>
      <sheetName val="4.13"/>
      <sheetName val="4.15"/>
      <sheetName val="4.16"/>
      <sheetName val="4.17"/>
      <sheetName val="4.18"/>
      <sheetName val="4.19"/>
      <sheetName val="4.20"/>
      <sheetName val="4.21"/>
      <sheetName val="5.10.1"/>
      <sheetName val="5.11.1"/>
      <sheetName val="2.11.1"/>
      <sheetName val="2.20"/>
      <sheetName val="2.21"/>
      <sheetName val="2.22"/>
      <sheetName val="2.23"/>
      <sheetName val="2.24"/>
      <sheetName val="2.25"/>
      <sheetName val="5.14"/>
      <sheetName val="5.15"/>
      <sheetName val="5.16"/>
      <sheetName val="6.20"/>
      <sheetName val="6.21.1"/>
      <sheetName val="6.22.1"/>
      <sheetName val="6.23.1"/>
      <sheetName val="6.24.1"/>
      <sheetName val="6.25.1"/>
      <sheetName val="6.26.1"/>
      <sheetName val="6.27.1"/>
      <sheetName val="6.29.1"/>
      <sheetName val="6.32.1"/>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7.1"/>
      <sheetName val="7.2"/>
      <sheetName val="7.3"/>
      <sheetName val="7.4"/>
      <sheetName val="7.5"/>
      <sheetName val="7.6"/>
      <sheetName val="7.7"/>
      <sheetName val="7.8"/>
      <sheetName val="7.9"/>
      <sheetName val="8.1"/>
      <sheetName val="8.2"/>
      <sheetName val="8.3"/>
      <sheetName val="8.4"/>
      <sheetName val="1.11"/>
      <sheetName val="1.12"/>
      <sheetName val="9.1"/>
      <sheetName val="9.2"/>
      <sheetName val="3.41"/>
      <sheetName val="3.42"/>
      <sheetName val="3.43"/>
      <sheetName val="3.44"/>
      <sheetName val="3.45"/>
      <sheetName val="5.21"/>
      <sheetName val="5.22"/>
      <sheetName val="6.21"/>
      <sheetName val="6.22"/>
      <sheetName val="6.23"/>
      <sheetName val="6.24"/>
      <sheetName val="7.21"/>
      <sheetName val="7.22"/>
      <sheetName val="7.23"/>
      <sheetName val="7.24"/>
      <sheetName val="7.25"/>
      <sheetName val="7.26"/>
      <sheetName val="7.27"/>
      <sheetName val="7.28"/>
      <sheetName val="8.21"/>
      <sheetName val="8.22"/>
      <sheetName val="8.23"/>
      <sheetName val="8.25"/>
      <sheetName val="8.26"/>
      <sheetName val="9.21"/>
      <sheetName val="9.22"/>
      <sheetName val="9.23"/>
      <sheetName val="9.24"/>
      <sheetName val="10.1"/>
      <sheetName val="10.2"/>
      <sheetName val="11.1"/>
      <sheetName val="11.2"/>
      <sheetName val="11.3"/>
      <sheetName val="ADEC TERRENO"/>
    </sheetNames>
    <sheetDataSet>
      <sheetData sheetId="0"/>
      <sheetData sheetId="1"/>
      <sheetData sheetId="2"/>
      <sheetData sheetId="3"/>
      <sheetData sheetId="4"/>
      <sheetData sheetId="5"/>
      <sheetData sheetId="6">
        <row r="4">
          <cell r="C4" t="str">
            <v>AMPLIACIÓN DE LA CAPACIDAD DE PRODUCCIÓN DE LA PLANTA DE TRATAMIENTO DE AGUA POTABLE  DEL SISTEMA DE ACUEDUCTO DEL DISTRITO DE RIOHACHA, LA GUAJIRA, CARIBE</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311.1P"/>
      <sheetName val="701.2P"/>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ALETA9"/>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PRELIMINARES"/>
      <sheetName val="1,1"/>
      <sheetName val="1.1"/>
      <sheetName val="1,2"/>
      <sheetName val="1.2"/>
      <sheetName val="1,3"/>
      <sheetName val="1.3"/>
      <sheetName val="1,4"/>
      <sheetName val="1.4"/>
      <sheetName val="1,5"/>
      <sheetName val="1.5"/>
      <sheetName val="1,6"/>
      <sheetName val="1.6"/>
      <sheetName val="1,7"/>
      <sheetName val="1.7"/>
      <sheetName val="1,8"/>
    </sheetNames>
    <sheetDataSet>
      <sheetData sheetId="0">
        <row r="7">
          <cell r="C7">
            <v>1.1000000000000001</v>
          </cell>
          <cell r="D7" t="str">
            <v>ETG-02-03</v>
          </cell>
          <cell r="E7" t="str">
            <v>LOCALIZACION Y REPLANTEO</v>
          </cell>
          <cell r="F7" t="str">
            <v>ML</v>
          </cell>
        </row>
        <row r="8">
          <cell r="C8">
            <v>1.2</v>
          </cell>
          <cell r="D8" t="str">
            <v>ETG-02-05</v>
          </cell>
          <cell r="E8" t="str">
            <v>APIQUES PARA VERIFICACIÓN DE REDES HASTA 1M3</v>
          </cell>
          <cell r="F8" t="str">
            <v>UND</v>
          </cell>
        </row>
        <row r="9">
          <cell r="C9">
            <v>1.3</v>
          </cell>
          <cell r="D9" t="str">
            <v>ETG-05-01</v>
          </cell>
          <cell r="E9" t="str">
            <v>CORTE DE PAVIMENTO</v>
          </cell>
          <cell r="F9" t="str">
            <v>ML</v>
          </cell>
        </row>
        <row r="10">
          <cell r="C10">
            <v>1.4</v>
          </cell>
          <cell r="D10" t="str">
            <v xml:space="preserve">ETG-02-07 </v>
          </cell>
          <cell r="E10" t="str">
            <v>VALLA PUBLICITARIA EN ESTRUCTRURA METALICA, MARCO 2.5 X 4.0 M</v>
          </cell>
          <cell r="F10" t="str">
            <v>UND</v>
          </cell>
        </row>
        <row r="11">
          <cell r="C11">
            <v>1.5</v>
          </cell>
          <cell r="D11" t="str">
            <v>ETG-02-04</v>
          </cell>
          <cell r="E11" t="str">
            <v>DESMONTE, DESCAPOTE DESENRAICE Y LIMPIEZA CON RETIRO</v>
          </cell>
          <cell r="F11" t="str">
            <v>M3</v>
          </cell>
        </row>
        <row r="12">
          <cell r="C12">
            <v>1.6</v>
          </cell>
          <cell r="D12" t="str">
            <v>ETG-02-03</v>
          </cell>
          <cell r="E12" t="str">
            <v>REPLANTEO, LIMPIEZA , DESCAPOTE Y CONFORMACIÓN DEL TERRENO</v>
          </cell>
          <cell r="F12" t="str">
            <v>M2</v>
          </cell>
        </row>
        <row r="13">
          <cell r="C13">
            <v>1.7</v>
          </cell>
          <cell r="D13" t="str">
            <v>ETG-02-03</v>
          </cell>
          <cell r="E13" t="str">
            <v>LOCALIZACION Y REPLANTEO</v>
          </cell>
          <cell r="F13" t="str">
            <v>M2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s>
    <sheetDataSet>
      <sheetData sheetId="0" refreshError="1"/>
      <sheetData sheetId="1" refreshError="1"/>
      <sheetData sheetId="2" refreshError="1">
        <row r="6">
          <cell r="C6">
            <v>200301</v>
          </cell>
        </row>
        <row r="25">
          <cell r="AD25">
            <v>36618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CANTIDADES"/>
      <sheetName val="PRESUPUESTO ALCALDIA"/>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
      <sheetName val="3.7"/>
      <sheetName val="3.8 "/>
      <sheetName val="3.9"/>
      <sheetName val="3.10"/>
      <sheetName val="3.11"/>
      <sheetName val="3.12"/>
      <sheetName val="3.13"/>
      <sheetName val="3.14"/>
      <sheetName val="4.1"/>
      <sheetName val="4.2"/>
      <sheetName val="4.3"/>
      <sheetName val="4.4"/>
      <sheetName val="3.6"/>
      <sheetName val="3.8"/>
      <sheetName val="3.9 "/>
      <sheetName val="3.13 "/>
      <sheetName val="3.15 "/>
      <sheetName val="3.18"/>
      <sheetName val="3.20"/>
      <sheetName val="3.23"/>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4.5"/>
    </sheetNames>
    <sheetDataSet>
      <sheetData sheetId="0"/>
      <sheetData sheetId="1"/>
      <sheetData sheetId="2">
        <row r="9">
          <cell r="C9">
            <v>1.1000000000000001</v>
          </cell>
          <cell r="D9" t="str">
            <v>ETG-02-03</v>
          </cell>
          <cell r="E9" t="str">
            <v>Localizacion y replanteo</v>
          </cell>
          <cell r="F9">
            <v>0</v>
          </cell>
          <cell r="G9">
            <v>0</v>
          </cell>
          <cell r="H9">
            <v>0</v>
          </cell>
          <cell r="I9">
            <v>0</v>
          </cell>
          <cell r="J9">
            <v>0</v>
          </cell>
          <cell r="K9" t="str">
            <v>ML</v>
          </cell>
          <cell r="L9">
            <v>389.87</v>
          </cell>
          <cell r="M9">
            <v>1914</v>
          </cell>
          <cell r="N9">
            <v>746211.18</v>
          </cell>
        </row>
        <row r="10">
          <cell r="C10">
            <v>1.2</v>
          </cell>
          <cell r="D10" t="str">
            <v>ETG-02-05</v>
          </cell>
          <cell r="E10" t="str">
            <v>Apiques para verificación de redes hasta 1m3</v>
          </cell>
          <cell r="F10">
            <v>0</v>
          </cell>
          <cell r="G10">
            <v>0</v>
          </cell>
          <cell r="H10">
            <v>0</v>
          </cell>
          <cell r="I10">
            <v>0</v>
          </cell>
          <cell r="J10">
            <v>0</v>
          </cell>
          <cell r="K10" t="str">
            <v>UND</v>
          </cell>
          <cell r="L10">
            <v>8</v>
          </cell>
          <cell r="M10">
            <v>14477</v>
          </cell>
          <cell r="N10">
            <v>115816</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v>1.4</v>
          </cell>
          <cell r="D12" t="str">
            <v>ETG-05-01</v>
          </cell>
          <cell r="E12" t="str">
            <v>Corte de pavimento</v>
          </cell>
          <cell r="F12">
            <v>0</v>
          </cell>
          <cell r="G12">
            <v>0</v>
          </cell>
          <cell r="H12">
            <v>0</v>
          </cell>
          <cell r="I12">
            <v>0</v>
          </cell>
          <cell r="J12">
            <v>0</v>
          </cell>
          <cell r="K12" t="str">
            <v>ML</v>
          </cell>
          <cell r="L12">
            <v>875.74</v>
          </cell>
          <cell r="M12">
            <v>10378</v>
          </cell>
          <cell r="N12">
            <v>9088429.7200000007</v>
          </cell>
        </row>
        <row r="13">
          <cell r="C13">
            <v>1.5</v>
          </cell>
          <cell r="D13" t="str">
            <v>ETG-07-01</v>
          </cell>
          <cell r="E13" t="str">
            <v>Demolicion de pavimento rigido o flexible, incluye retiro</v>
          </cell>
          <cell r="F13">
            <v>0</v>
          </cell>
          <cell r="G13">
            <v>0</v>
          </cell>
          <cell r="H13">
            <v>0</v>
          </cell>
          <cell r="I13">
            <v>0</v>
          </cell>
          <cell r="J13">
            <v>0</v>
          </cell>
          <cell r="K13" t="str">
            <v>M2</v>
          </cell>
          <cell r="L13">
            <v>257.92200000000003</v>
          </cell>
          <cell r="M13">
            <v>20805</v>
          </cell>
          <cell r="N13">
            <v>5366067.2100000009</v>
          </cell>
        </row>
        <row r="14">
          <cell r="C14">
            <v>1.6</v>
          </cell>
          <cell r="D14" t="str">
            <v>ETG-07-01</v>
          </cell>
          <cell r="E14" t="str">
            <v>Demolicion de andenes, incluye retiro</v>
          </cell>
          <cell r="F14">
            <v>0</v>
          </cell>
          <cell r="G14">
            <v>0</v>
          </cell>
          <cell r="H14">
            <v>0</v>
          </cell>
          <cell r="I14">
            <v>0</v>
          </cell>
          <cell r="J14">
            <v>0</v>
          </cell>
          <cell r="K14" t="str">
            <v>M2</v>
          </cell>
          <cell r="L14">
            <v>15.9</v>
          </cell>
          <cell r="M14">
            <v>14755</v>
          </cell>
          <cell r="N14">
            <v>234604.5</v>
          </cell>
        </row>
        <row r="15">
          <cell r="C15">
            <v>1.7</v>
          </cell>
          <cell r="D15" t="str">
            <v>ETG-07-01</v>
          </cell>
          <cell r="E15" t="str">
            <v>Demolicion de sardineles, incluye retiro</v>
          </cell>
          <cell r="F15">
            <v>0</v>
          </cell>
          <cell r="G15">
            <v>0</v>
          </cell>
          <cell r="H15">
            <v>0</v>
          </cell>
          <cell r="I15">
            <v>0</v>
          </cell>
          <cell r="J15">
            <v>0</v>
          </cell>
          <cell r="K15" t="str">
            <v>ML</v>
          </cell>
          <cell r="L15">
            <v>15.9</v>
          </cell>
          <cell r="M15">
            <v>7753</v>
          </cell>
          <cell r="N15">
            <v>123272.7</v>
          </cell>
        </row>
        <row r="16">
          <cell r="C16" t="str">
            <v xml:space="preserve">SUBTOTAL       </v>
          </cell>
          <cell r="D16">
            <v>0</v>
          </cell>
          <cell r="E16">
            <v>0</v>
          </cell>
          <cell r="F16">
            <v>0</v>
          </cell>
          <cell r="G16">
            <v>0</v>
          </cell>
          <cell r="H16">
            <v>0</v>
          </cell>
          <cell r="I16">
            <v>0</v>
          </cell>
          <cell r="J16">
            <v>0</v>
          </cell>
          <cell r="K16">
            <v>0</v>
          </cell>
          <cell r="L16">
            <v>0</v>
          </cell>
          <cell r="M16">
            <v>0</v>
          </cell>
          <cell r="N16">
            <v>17341276.309999999</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233.922</v>
          </cell>
          <cell r="M18">
            <v>20577</v>
          </cell>
          <cell r="N18">
            <v>4813412.9939999999</v>
          </cell>
        </row>
        <row r="19">
          <cell r="C19">
            <v>2.2000000000000002</v>
          </cell>
          <cell r="D19" t="str">
            <v>ETG-03-00</v>
          </cell>
          <cell r="E19" t="str">
            <v>Relleno conformado y vibrocompactado en capas de 10 cm con material de préstamo.</v>
          </cell>
          <cell r="F19">
            <v>0</v>
          </cell>
          <cell r="G19">
            <v>0</v>
          </cell>
          <cell r="H19">
            <v>0</v>
          </cell>
          <cell r="I19">
            <v>0</v>
          </cell>
          <cell r="J19">
            <v>0</v>
          </cell>
          <cell r="K19" t="str">
            <v>M3</v>
          </cell>
          <cell r="L19">
            <v>11.696100000000001</v>
          </cell>
          <cell r="M19">
            <v>69722</v>
          </cell>
          <cell r="N19">
            <v>815475.48420000006</v>
          </cell>
        </row>
        <row r="20">
          <cell r="C20">
            <v>2.2999999999999998</v>
          </cell>
          <cell r="D20" t="str">
            <v>ETG-03-00</v>
          </cell>
          <cell r="E20" t="str">
            <v>Relleno conformado y vibrocompactado con material seleccionado  de excavación</v>
          </cell>
          <cell r="F20">
            <v>0</v>
          </cell>
          <cell r="G20">
            <v>0</v>
          </cell>
          <cell r="H20">
            <v>0</v>
          </cell>
          <cell r="I20">
            <v>0</v>
          </cell>
          <cell r="J20">
            <v>0</v>
          </cell>
          <cell r="K20" t="str">
            <v>M3</v>
          </cell>
          <cell r="L20">
            <v>197.05574959611829</v>
          </cell>
          <cell r="M20">
            <v>17576</v>
          </cell>
          <cell r="N20">
            <v>3463451.8549013752</v>
          </cell>
        </row>
        <row r="21">
          <cell r="C21">
            <v>2.4</v>
          </cell>
          <cell r="D21" t="str">
            <v>ETG-03-06</v>
          </cell>
          <cell r="E21" t="str">
            <v>Retiro y disposición de material sobrante y/o escombros.</v>
          </cell>
          <cell r="F21">
            <v>0</v>
          </cell>
          <cell r="G21">
            <v>0</v>
          </cell>
          <cell r="H21">
            <v>0</v>
          </cell>
          <cell r="I21">
            <v>0</v>
          </cell>
          <cell r="J21">
            <v>0</v>
          </cell>
          <cell r="K21" t="str">
            <v>M3</v>
          </cell>
          <cell r="L21">
            <v>36.866250403881665</v>
          </cell>
          <cell r="M21">
            <v>28216</v>
          </cell>
          <cell r="N21">
            <v>1040218.1213959251</v>
          </cell>
        </row>
        <row r="22">
          <cell r="C22" t="str">
            <v xml:space="preserve">SUBTOTAL       </v>
          </cell>
          <cell r="D22">
            <v>0</v>
          </cell>
          <cell r="E22">
            <v>0</v>
          </cell>
          <cell r="F22">
            <v>0</v>
          </cell>
          <cell r="G22">
            <v>0</v>
          </cell>
          <cell r="H22">
            <v>0</v>
          </cell>
          <cell r="I22">
            <v>0</v>
          </cell>
          <cell r="J22">
            <v>0</v>
          </cell>
          <cell r="K22">
            <v>0</v>
          </cell>
          <cell r="L22">
            <v>0</v>
          </cell>
          <cell r="M22">
            <v>0</v>
          </cell>
          <cell r="N22">
            <v>10132558.4544973</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389.87</v>
          </cell>
          <cell r="M24">
            <v>26333</v>
          </cell>
          <cell r="N24">
            <v>10266446.710000001</v>
          </cell>
        </row>
        <row r="25">
          <cell r="C25">
            <v>3.2</v>
          </cell>
          <cell r="D25" t="str">
            <v>ETG-03-00</v>
          </cell>
          <cell r="E25" t="str">
            <v>Cama de arena para tubería e= 0,1 m</v>
          </cell>
          <cell r="F25">
            <v>0</v>
          </cell>
          <cell r="G25">
            <v>0</v>
          </cell>
          <cell r="H25">
            <v>0</v>
          </cell>
          <cell r="I25">
            <v>0</v>
          </cell>
          <cell r="J25">
            <v>0</v>
          </cell>
          <cell r="K25" t="str">
            <v>M3</v>
          </cell>
          <cell r="L25">
            <v>23.392199999999999</v>
          </cell>
          <cell r="M25">
            <v>63068</v>
          </cell>
          <cell r="N25">
            <v>1475299.2696</v>
          </cell>
        </row>
        <row r="26">
          <cell r="C26">
            <v>3.3</v>
          </cell>
          <cell r="D26" t="str">
            <v>ETG-15-01 Y ETG-15-03</v>
          </cell>
          <cell r="E26"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26">
            <v>0</v>
          </cell>
          <cell r="G26">
            <v>0</v>
          </cell>
          <cell r="H26">
            <v>0</v>
          </cell>
          <cell r="I26">
            <v>0</v>
          </cell>
          <cell r="J26">
            <v>0</v>
          </cell>
          <cell r="K26" t="str">
            <v>UND</v>
          </cell>
          <cell r="L26">
            <v>86</v>
          </cell>
          <cell r="M26">
            <v>421526</v>
          </cell>
          <cell r="N26">
            <v>36251236</v>
          </cell>
        </row>
        <row r="27">
          <cell r="C27">
            <v>3.4</v>
          </cell>
          <cell r="D27" t="str">
            <v>ETG-08-09</v>
          </cell>
          <cell r="E27" t="str">
            <v>Suministro e instalacion de acometida domiciliaria (tramo corto menor de 3m de longitud) D=1/2" (20 mm) sobre tuberia madre hasta D=12". (INCLUYE TENDIDO DE TUBERIA. NO INCLUYE EMPALME EN INSTALACION DE ABRAZADERA NI MEDIDOR) CON PAVIMENTO.</v>
          </cell>
          <cell r="F27">
            <v>0</v>
          </cell>
          <cell r="G27">
            <v>0</v>
          </cell>
          <cell r="H27">
            <v>0</v>
          </cell>
          <cell r="I27">
            <v>0</v>
          </cell>
          <cell r="J27">
            <v>0</v>
          </cell>
          <cell r="K27" t="str">
            <v xml:space="preserve"> UND</v>
          </cell>
          <cell r="L27">
            <v>28</v>
          </cell>
          <cell r="M27">
            <v>377276</v>
          </cell>
          <cell r="N27">
            <v>10563728</v>
          </cell>
        </row>
        <row r="28">
          <cell r="C28">
            <v>3.5</v>
          </cell>
          <cell r="D28" t="str">
            <v>ETG-08-09</v>
          </cell>
          <cell r="E28" t="str">
            <v>Suministro e instalacion de acometida domiciliaria (tramo largo hasta 6m de longitud CON TOPO) D=1/2" (20 mm) sobre tuberia madre hasta D=12". (INCLUYE TENDIDO DE TUBERIA. NO INCLUYE EMPALME EN INSTALACION DE ABRAZADERA NI MEDIDOR) CON PAVIMENTO.</v>
          </cell>
          <cell r="F28">
            <v>0</v>
          </cell>
          <cell r="G28">
            <v>0</v>
          </cell>
          <cell r="H28">
            <v>0</v>
          </cell>
          <cell r="I28">
            <v>0</v>
          </cell>
          <cell r="J28">
            <v>0</v>
          </cell>
          <cell r="K28" t="str">
            <v xml:space="preserve"> UND</v>
          </cell>
          <cell r="L28">
            <v>25</v>
          </cell>
          <cell r="M28">
            <v>823407</v>
          </cell>
          <cell r="N28">
            <v>20585175</v>
          </cell>
        </row>
        <row r="29">
          <cell r="C29">
            <v>3.6</v>
          </cell>
          <cell r="D29" t="str">
            <v>ETG-08-01.6</v>
          </cell>
          <cell r="E29" t="str">
            <v>suministro e instalacion collarin de derivacion PEAD 90x1/2"</v>
          </cell>
          <cell r="F29">
            <v>0</v>
          </cell>
          <cell r="G29">
            <v>0</v>
          </cell>
          <cell r="H29">
            <v>0</v>
          </cell>
          <cell r="I29">
            <v>0</v>
          </cell>
          <cell r="J29">
            <v>0</v>
          </cell>
          <cell r="K29" t="str">
            <v xml:space="preserve"> UND</v>
          </cell>
          <cell r="L29">
            <v>53</v>
          </cell>
          <cell r="M29">
            <v>33430</v>
          </cell>
          <cell r="N29">
            <v>1771790</v>
          </cell>
        </row>
        <row r="30">
          <cell r="C30">
            <v>3.7</v>
          </cell>
          <cell r="D30" t="str">
            <v>ETG-08-01.2</v>
          </cell>
          <cell r="E30" t="str">
            <v>Suministro e instalación tee bridada 3"</v>
          </cell>
          <cell r="F30">
            <v>0</v>
          </cell>
          <cell r="G30">
            <v>0</v>
          </cell>
          <cell r="H30">
            <v>0</v>
          </cell>
          <cell r="I30">
            <v>0</v>
          </cell>
          <cell r="J30">
            <v>0</v>
          </cell>
          <cell r="K30" t="str">
            <v xml:space="preserve"> UND</v>
          </cell>
          <cell r="L30">
            <v>4</v>
          </cell>
          <cell r="M30">
            <v>299524</v>
          </cell>
          <cell r="N30">
            <v>1198096</v>
          </cell>
        </row>
        <row r="31">
          <cell r="C31">
            <v>3.8</v>
          </cell>
          <cell r="D31" t="str">
            <v>ETG-08-01.2</v>
          </cell>
          <cell r="E31" t="str">
            <v xml:space="preserve">suministro e instalacion union brida universal 3" </v>
          </cell>
          <cell r="F31">
            <v>0</v>
          </cell>
          <cell r="G31">
            <v>0</v>
          </cell>
          <cell r="H31">
            <v>0</v>
          </cell>
          <cell r="I31">
            <v>0</v>
          </cell>
          <cell r="J31">
            <v>0</v>
          </cell>
          <cell r="K31" t="str">
            <v xml:space="preserve"> UND</v>
          </cell>
          <cell r="L31">
            <v>8</v>
          </cell>
          <cell r="M31">
            <v>108993</v>
          </cell>
          <cell r="N31">
            <v>871944</v>
          </cell>
        </row>
        <row r="32">
          <cell r="C32">
            <v>3.9</v>
          </cell>
          <cell r="D32" t="str">
            <v>ETG-08-01.2</v>
          </cell>
          <cell r="E32" t="str">
            <v>suministro e instalacion union brida universal 3" para PEAD</v>
          </cell>
          <cell r="F32">
            <v>0</v>
          </cell>
          <cell r="G32">
            <v>0</v>
          </cell>
          <cell r="H32">
            <v>0</v>
          </cell>
          <cell r="I32">
            <v>0</v>
          </cell>
          <cell r="J32">
            <v>0</v>
          </cell>
          <cell r="K32" t="str">
            <v>UND</v>
          </cell>
          <cell r="L32">
            <v>5</v>
          </cell>
          <cell r="M32">
            <v>156553</v>
          </cell>
          <cell r="N32">
            <v>782765</v>
          </cell>
        </row>
        <row r="33">
          <cell r="C33" t="str">
            <v>3.10</v>
          </cell>
          <cell r="D33" t="str">
            <v>ETG-08-01.6</v>
          </cell>
          <cell r="E33" t="str">
            <v>Suministro e instalacion reduccion PEAD 6X3" PE100 PN10</v>
          </cell>
          <cell r="F33">
            <v>0</v>
          </cell>
          <cell r="G33">
            <v>0</v>
          </cell>
          <cell r="H33">
            <v>0</v>
          </cell>
          <cell r="I33">
            <v>0</v>
          </cell>
          <cell r="J33">
            <v>0</v>
          </cell>
          <cell r="K33" t="str">
            <v>UND</v>
          </cell>
          <cell r="L33">
            <v>2</v>
          </cell>
          <cell r="M33">
            <v>65140</v>
          </cell>
          <cell r="N33">
            <v>130280</v>
          </cell>
        </row>
        <row r="34">
          <cell r="C34">
            <v>3.11</v>
          </cell>
          <cell r="D34" t="str">
            <v>ETG-08-01.6</v>
          </cell>
          <cell r="E34" t="str">
            <v>Suministro e instalacion reduccion PEAD 10X6" PE100 PN10</v>
          </cell>
          <cell r="F34">
            <v>0</v>
          </cell>
          <cell r="G34">
            <v>0</v>
          </cell>
          <cell r="H34">
            <v>0</v>
          </cell>
          <cell r="I34">
            <v>0</v>
          </cell>
          <cell r="J34">
            <v>0</v>
          </cell>
          <cell r="K34" t="str">
            <v>UND</v>
          </cell>
          <cell r="L34">
            <v>3</v>
          </cell>
          <cell r="M34">
            <v>509799</v>
          </cell>
          <cell r="N34">
            <v>1529397</v>
          </cell>
        </row>
        <row r="35">
          <cell r="C35">
            <v>3.12</v>
          </cell>
          <cell r="D35" t="str">
            <v>ETG-08-01.6</v>
          </cell>
          <cell r="E35" t="str">
            <v>Suministro e instalacion reduccion PEAD 12X10" PE100 PN10</v>
          </cell>
          <cell r="F35">
            <v>0</v>
          </cell>
          <cell r="G35">
            <v>0</v>
          </cell>
          <cell r="H35">
            <v>0</v>
          </cell>
          <cell r="I35">
            <v>0</v>
          </cell>
          <cell r="J35">
            <v>0</v>
          </cell>
          <cell r="K35" t="str">
            <v>UND</v>
          </cell>
          <cell r="L35">
            <v>1</v>
          </cell>
          <cell r="M35">
            <v>476184</v>
          </cell>
          <cell r="N35">
            <v>476184</v>
          </cell>
        </row>
        <row r="36">
          <cell r="C36">
            <v>3.13</v>
          </cell>
          <cell r="D36" t="str">
            <v>ETG-08-01.6</v>
          </cell>
          <cell r="E36" t="str">
            <v>Suministro e instalacion tee PEAD  90mm (3") PE 100 PN10</v>
          </cell>
          <cell r="F36">
            <v>0</v>
          </cell>
          <cell r="G36">
            <v>0</v>
          </cell>
          <cell r="H36">
            <v>0</v>
          </cell>
          <cell r="I36">
            <v>0</v>
          </cell>
          <cell r="J36">
            <v>0</v>
          </cell>
          <cell r="K36" t="str">
            <v xml:space="preserve"> UND</v>
          </cell>
          <cell r="L36">
            <v>3</v>
          </cell>
          <cell r="M36">
            <v>80348</v>
          </cell>
          <cell r="N36">
            <v>241044</v>
          </cell>
        </row>
        <row r="37">
          <cell r="C37">
            <v>3.14</v>
          </cell>
          <cell r="D37" t="str">
            <v>ETG-08-01.6</v>
          </cell>
          <cell r="E37" t="str">
            <v>Suministro e instalacion tee PEAD  315mm (12") PE 100 PN10</v>
          </cell>
          <cell r="F37">
            <v>0</v>
          </cell>
          <cell r="G37">
            <v>0</v>
          </cell>
          <cell r="H37">
            <v>0</v>
          </cell>
          <cell r="I37">
            <v>0</v>
          </cell>
          <cell r="J37">
            <v>0</v>
          </cell>
          <cell r="K37" t="str">
            <v>UND</v>
          </cell>
          <cell r="L37">
            <v>1</v>
          </cell>
          <cell r="M37">
            <v>1674703</v>
          </cell>
          <cell r="N37">
            <v>1674703</v>
          </cell>
        </row>
        <row r="38">
          <cell r="C38" t="str">
            <v xml:space="preserve">SUBTOTAL       </v>
          </cell>
          <cell r="D38">
            <v>0</v>
          </cell>
          <cell r="E38">
            <v>0</v>
          </cell>
          <cell r="F38">
            <v>0</v>
          </cell>
          <cell r="G38">
            <v>0</v>
          </cell>
          <cell r="H38">
            <v>0</v>
          </cell>
          <cell r="I38">
            <v>0</v>
          </cell>
          <cell r="J38">
            <v>0</v>
          </cell>
          <cell r="K38">
            <v>0</v>
          </cell>
          <cell r="L38">
            <v>0</v>
          </cell>
          <cell r="M38">
            <v>0</v>
          </cell>
          <cell r="N38">
            <v>87818087.979599997</v>
          </cell>
        </row>
        <row r="39">
          <cell r="C39">
            <v>4</v>
          </cell>
          <cell r="D39">
            <v>0</v>
          </cell>
          <cell r="E39" t="str">
            <v>OBRA CIVIL COMPLEMENTARIA</v>
          </cell>
          <cell r="F39">
            <v>0</v>
          </cell>
          <cell r="G39">
            <v>0</v>
          </cell>
          <cell r="H39">
            <v>0</v>
          </cell>
          <cell r="I39">
            <v>0</v>
          </cell>
          <cell r="J39">
            <v>0</v>
          </cell>
          <cell r="K39">
            <v>0</v>
          </cell>
          <cell r="L39">
            <v>0</v>
          </cell>
          <cell r="M39">
            <v>0</v>
          </cell>
          <cell r="N39">
            <v>0</v>
          </cell>
        </row>
        <row r="40">
          <cell r="C40">
            <v>4.0999999999999996</v>
          </cell>
          <cell r="D40" t="str">
            <v>ETG-04-01</v>
          </cell>
          <cell r="E40" t="str">
            <v>Sub-base granular mopt compactada en capas de 10 cm, E= 0.20 M</v>
          </cell>
          <cell r="F40">
            <v>0</v>
          </cell>
          <cell r="G40">
            <v>0</v>
          </cell>
          <cell r="H40">
            <v>0</v>
          </cell>
          <cell r="I40">
            <v>0</v>
          </cell>
          <cell r="J40">
            <v>0</v>
          </cell>
          <cell r="K40" t="str">
            <v>M3</v>
          </cell>
          <cell r="L40">
            <v>51.584400000000009</v>
          </cell>
          <cell r="M40">
            <v>70153</v>
          </cell>
          <cell r="N40">
            <v>3618800.4132000008</v>
          </cell>
        </row>
        <row r="41">
          <cell r="C41">
            <v>4.2</v>
          </cell>
          <cell r="D41" t="str">
            <v>ETG-05-07</v>
          </cell>
          <cell r="E41" t="str">
            <v xml:space="preserve">Construcción pavimento rígido 3000 PSI e= 0,15 incluye refuerzo y juntas en asfalto </v>
          </cell>
          <cell r="F41">
            <v>0</v>
          </cell>
          <cell r="G41">
            <v>0</v>
          </cell>
          <cell r="H41">
            <v>0</v>
          </cell>
          <cell r="I41">
            <v>0</v>
          </cell>
          <cell r="J41">
            <v>0</v>
          </cell>
          <cell r="K41" t="str">
            <v>M2</v>
          </cell>
          <cell r="L41">
            <v>257.92200000000003</v>
          </cell>
          <cell r="M41">
            <v>95693</v>
          </cell>
          <cell r="N41">
            <v>24681329.946000002</v>
          </cell>
        </row>
        <row r="42">
          <cell r="C42">
            <v>4.3</v>
          </cell>
          <cell r="D42" t="str">
            <v>ETG-05-07</v>
          </cell>
          <cell r="E42" t="str">
            <v>Construcción Sardinel en concreto 3000 psi 0,15*0,30M. Incluye refuerzo</v>
          </cell>
          <cell r="F42">
            <v>0</v>
          </cell>
          <cell r="G42">
            <v>0</v>
          </cell>
          <cell r="H42">
            <v>0</v>
          </cell>
          <cell r="I42">
            <v>0</v>
          </cell>
          <cell r="J42">
            <v>0</v>
          </cell>
          <cell r="K42" t="str">
            <v>ML</v>
          </cell>
          <cell r="L42">
            <v>69.900000000000006</v>
          </cell>
          <cell r="M42">
            <v>40084</v>
          </cell>
          <cell r="N42">
            <v>2801871.6</v>
          </cell>
        </row>
        <row r="43">
          <cell r="C43">
            <v>4.4000000000000004</v>
          </cell>
          <cell r="D43" t="str">
            <v>ETG-04-01</v>
          </cell>
          <cell r="E43" t="str">
            <v>Construcción andén en concreto, fc= 21 Mpa, e=0,10 m</v>
          </cell>
          <cell r="F43">
            <v>0</v>
          </cell>
          <cell r="G43">
            <v>0</v>
          </cell>
          <cell r="H43">
            <v>0</v>
          </cell>
          <cell r="I43">
            <v>0</v>
          </cell>
          <cell r="J43">
            <v>0</v>
          </cell>
          <cell r="K43" t="str">
            <v>M2</v>
          </cell>
          <cell r="L43">
            <v>69.900000000000006</v>
          </cell>
          <cell r="M43">
            <v>49792</v>
          </cell>
          <cell r="N43">
            <v>3480460.8000000003</v>
          </cell>
        </row>
        <row r="44">
          <cell r="C44" t="str">
            <v xml:space="preserve">SUBTOTAL       </v>
          </cell>
          <cell r="D44">
            <v>0</v>
          </cell>
          <cell r="E44">
            <v>0</v>
          </cell>
          <cell r="F44">
            <v>0</v>
          </cell>
          <cell r="G44">
            <v>0</v>
          </cell>
          <cell r="H44">
            <v>0</v>
          </cell>
          <cell r="I44">
            <v>0</v>
          </cell>
          <cell r="J44">
            <v>0</v>
          </cell>
          <cell r="K44">
            <v>0</v>
          </cell>
          <cell r="L44">
            <v>0</v>
          </cell>
          <cell r="M44">
            <v>0</v>
          </cell>
          <cell r="N44">
            <v>34582462.759200007</v>
          </cell>
        </row>
        <row r="45">
          <cell r="C45" t="str">
            <v>RESUMEN DE COSTOS</v>
          </cell>
          <cell r="D45">
            <v>0</v>
          </cell>
          <cell r="E45">
            <v>0</v>
          </cell>
          <cell r="F45">
            <v>0</v>
          </cell>
          <cell r="G45">
            <v>0</v>
          </cell>
          <cell r="H45">
            <v>0</v>
          </cell>
          <cell r="I45">
            <v>0</v>
          </cell>
          <cell r="J45">
            <v>0</v>
          </cell>
          <cell r="K45">
            <v>0</v>
          </cell>
          <cell r="L45">
            <v>0</v>
          </cell>
          <cell r="M45">
            <v>0</v>
          </cell>
          <cell r="N45">
            <v>0</v>
          </cell>
        </row>
        <row r="46">
          <cell r="C46" t="str">
            <v>COSTO DIRECTO</v>
          </cell>
          <cell r="D46">
            <v>0</v>
          </cell>
          <cell r="E46">
            <v>0</v>
          </cell>
          <cell r="F46">
            <v>0</v>
          </cell>
          <cell r="G46">
            <v>0</v>
          </cell>
          <cell r="H46">
            <v>0</v>
          </cell>
          <cell r="I46">
            <v>0</v>
          </cell>
          <cell r="J46">
            <v>0</v>
          </cell>
          <cell r="K46">
            <v>0</v>
          </cell>
          <cell r="L46">
            <v>0</v>
          </cell>
          <cell r="M46">
            <v>0</v>
          </cell>
          <cell r="N46">
            <v>149874385.5032973</v>
          </cell>
        </row>
        <row r="47">
          <cell r="C47" t="str">
            <v>ADMINISTRACIÓN (A)</v>
          </cell>
          <cell r="D47">
            <v>0</v>
          </cell>
          <cell r="E47">
            <v>0</v>
          </cell>
          <cell r="F47">
            <v>0</v>
          </cell>
          <cell r="G47">
            <v>0</v>
          </cell>
          <cell r="H47">
            <v>0</v>
          </cell>
          <cell r="I47">
            <v>0</v>
          </cell>
          <cell r="J47">
            <v>0</v>
          </cell>
          <cell r="K47">
            <v>0</v>
          </cell>
          <cell r="L47">
            <v>0</v>
          </cell>
          <cell r="M47">
            <v>0.17</v>
          </cell>
          <cell r="N47">
            <v>25478645.535560541</v>
          </cell>
        </row>
        <row r="48">
          <cell r="C48" t="str">
            <v>IMPREVISTOS (I)</v>
          </cell>
          <cell r="D48">
            <v>0</v>
          </cell>
          <cell r="E48">
            <v>0</v>
          </cell>
          <cell r="F48">
            <v>0</v>
          </cell>
          <cell r="G48">
            <v>0</v>
          </cell>
          <cell r="H48">
            <v>0</v>
          </cell>
          <cell r="I48">
            <v>0</v>
          </cell>
          <cell r="J48">
            <v>0</v>
          </cell>
          <cell r="K48">
            <v>0</v>
          </cell>
          <cell r="L48">
            <v>0</v>
          </cell>
          <cell r="M48">
            <v>0.05</v>
          </cell>
          <cell r="N48">
            <v>7493719.275164865</v>
          </cell>
        </row>
        <row r="49">
          <cell r="C49" t="str">
            <v>UTILIDAD (U)</v>
          </cell>
          <cell r="D49">
            <v>0</v>
          </cell>
          <cell r="E49">
            <v>0</v>
          </cell>
          <cell r="F49">
            <v>0</v>
          </cell>
          <cell r="G49">
            <v>0</v>
          </cell>
          <cell r="H49">
            <v>0</v>
          </cell>
          <cell r="I49">
            <v>0</v>
          </cell>
          <cell r="J49">
            <v>0</v>
          </cell>
          <cell r="K49">
            <v>0</v>
          </cell>
          <cell r="L49">
            <v>0</v>
          </cell>
          <cell r="M49">
            <v>0.08</v>
          </cell>
          <cell r="N49">
            <v>11989950.840263784</v>
          </cell>
        </row>
        <row r="50">
          <cell r="C50" t="str">
            <v xml:space="preserve">% IVA </v>
          </cell>
          <cell r="D50">
            <v>0</v>
          </cell>
          <cell r="E50">
            <v>0</v>
          </cell>
          <cell r="F50">
            <v>0</v>
          </cell>
          <cell r="G50">
            <v>0</v>
          </cell>
          <cell r="H50">
            <v>0</v>
          </cell>
          <cell r="I50">
            <v>0</v>
          </cell>
          <cell r="J50">
            <v>0</v>
          </cell>
          <cell r="K50">
            <v>0</v>
          </cell>
          <cell r="L50">
            <v>0</v>
          </cell>
          <cell r="M50">
            <v>0.16</v>
          </cell>
          <cell r="N50">
            <v>1918392.1344422055</v>
          </cell>
        </row>
        <row r="51">
          <cell r="C51" t="str">
            <v>COSTO TOTAL</v>
          </cell>
          <cell r="D51">
            <v>0</v>
          </cell>
          <cell r="E51">
            <v>0</v>
          </cell>
          <cell r="F51">
            <v>0</v>
          </cell>
          <cell r="G51">
            <v>0</v>
          </cell>
          <cell r="H51">
            <v>0</v>
          </cell>
          <cell r="I51">
            <v>0</v>
          </cell>
          <cell r="J51">
            <v>0</v>
          </cell>
          <cell r="K51">
            <v>0</v>
          </cell>
          <cell r="L51">
            <v>0</v>
          </cell>
          <cell r="M51">
            <v>0</v>
          </cell>
          <cell r="N51">
            <v>196755093.28872871</v>
          </cell>
        </row>
        <row r="52">
          <cell r="C52" t="str">
            <v>INTERVENTORÍA</v>
          </cell>
          <cell r="D52">
            <v>0</v>
          </cell>
          <cell r="E52">
            <v>0</v>
          </cell>
          <cell r="F52">
            <v>0</v>
          </cell>
          <cell r="G52">
            <v>0</v>
          </cell>
          <cell r="H52">
            <v>0</v>
          </cell>
          <cell r="I52">
            <v>0</v>
          </cell>
          <cell r="J52">
            <v>0</v>
          </cell>
          <cell r="K52">
            <v>0</v>
          </cell>
          <cell r="L52">
            <v>0</v>
          </cell>
          <cell r="M52">
            <v>7.0000000000000007E-2</v>
          </cell>
          <cell r="N52">
            <v>13772856.530211011</v>
          </cell>
        </row>
        <row r="53">
          <cell r="C53" t="str">
            <v>TOTAL DEL PROYECTO</v>
          </cell>
          <cell r="D53">
            <v>0</v>
          </cell>
          <cell r="E53">
            <v>0</v>
          </cell>
          <cell r="F53">
            <v>0</v>
          </cell>
          <cell r="G53">
            <v>0</v>
          </cell>
          <cell r="H53">
            <v>0</v>
          </cell>
          <cell r="I53">
            <v>0</v>
          </cell>
          <cell r="J53">
            <v>0</v>
          </cell>
          <cell r="K53">
            <v>0</v>
          </cell>
          <cell r="L53">
            <v>0</v>
          </cell>
          <cell r="M53">
            <v>0</v>
          </cell>
          <cell r="N53">
            <v>210527949.81893972</v>
          </cell>
        </row>
        <row r="54">
          <cell r="N54">
            <v>0</v>
          </cell>
        </row>
        <row r="55">
          <cell r="C55" t="str">
            <v>SON: DOSCIENTOS DIEZ MILLONES QUINIENTOS VEINTISIETE MIL NOVECIENTOS CINCUENTA PESOS M/L</v>
          </cell>
          <cell r="D55">
            <v>0</v>
          </cell>
          <cell r="E55">
            <v>0</v>
          </cell>
          <cell r="F55">
            <v>0</v>
          </cell>
          <cell r="G55">
            <v>0</v>
          </cell>
          <cell r="H55">
            <v>0</v>
          </cell>
          <cell r="I55">
            <v>0</v>
          </cell>
          <cell r="J55">
            <v>0</v>
          </cell>
          <cell r="K55">
            <v>0</v>
          </cell>
          <cell r="L55">
            <v>0</v>
          </cell>
          <cell r="M55">
            <v>0</v>
          </cell>
        </row>
        <row r="56">
          <cell r="C56">
            <v>0</v>
          </cell>
          <cell r="D56">
            <v>0</v>
          </cell>
          <cell r="E56">
            <v>0</v>
          </cell>
          <cell r="F56">
            <v>0</v>
          </cell>
          <cell r="G56">
            <v>0</v>
          </cell>
          <cell r="H56">
            <v>0</v>
          </cell>
          <cell r="I56">
            <v>0</v>
          </cell>
          <cell r="J56">
            <v>0</v>
          </cell>
          <cell r="K56">
            <v>0</v>
          </cell>
          <cell r="L56">
            <v>0</v>
          </cell>
          <cell r="M56">
            <v>0</v>
          </cell>
        </row>
        <row r="57">
          <cell r="C57">
            <v>0</v>
          </cell>
          <cell r="D57">
            <v>0</v>
          </cell>
          <cell r="E57">
            <v>0</v>
          </cell>
          <cell r="F57">
            <v>0</v>
          </cell>
          <cell r="G57">
            <v>0</v>
          </cell>
          <cell r="H57">
            <v>0</v>
          </cell>
          <cell r="I57">
            <v>0</v>
          </cell>
          <cell r="J57">
            <v>0</v>
          </cell>
          <cell r="K57">
            <v>0</v>
          </cell>
          <cell r="L57">
            <v>0</v>
          </cell>
          <cell r="M57">
            <v>0</v>
          </cell>
        </row>
        <row r="58">
          <cell r="C58">
            <v>0</v>
          </cell>
          <cell r="D58">
            <v>0</v>
          </cell>
          <cell r="E58">
            <v>0</v>
          </cell>
          <cell r="F58">
            <v>0</v>
          </cell>
          <cell r="G58">
            <v>0</v>
          </cell>
          <cell r="H58">
            <v>0</v>
          </cell>
          <cell r="I58">
            <v>0</v>
          </cell>
          <cell r="J58">
            <v>0</v>
          </cell>
          <cell r="K58">
            <v>0</v>
          </cell>
          <cell r="L58">
            <v>0</v>
          </cell>
          <cell r="M58">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REC-COD,"/>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 codos"/>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PRESUPUESTO ALCALDIA"/>
      <sheetName val="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sheetName val="3.6"/>
      <sheetName val="3.7 "/>
      <sheetName val="3.8"/>
      <sheetName val="3.9"/>
      <sheetName val="3.10  "/>
      <sheetName val="3.11"/>
      <sheetName val="3.12"/>
      <sheetName val="3.13"/>
      <sheetName val="3.14"/>
      <sheetName val="3.15"/>
      <sheetName val="3.16"/>
      <sheetName val="3.17"/>
      <sheetName val="3.18"/>
      <sheetName val="3.19"/>
      <sheetName val="4.1"/>
      <sheetName val="4.2"/>
      <sheetName val="4.3"/>
      <sheetName val="4.4"/>
    </sheetNames>
    <sheetDataSet>
      <sheetData sheetId="0"/>
      <sheetData sheetId="1">
        <row r="9">
          <cell r="C9" t="str">
            <v>1.1</v>
          </cell>
          <cell r="D9" t="str">
            <v>ETG-02-03</v>
          </cell>
          <cell r="E9" t="str">
            <v>Localizacion y replanteo</v>
          </cell>
          <cell r="F9">
            <v>0</v>
          </cell>
          <cell r="G9">
            <v>0</v>
          </cell>
          <cell r="H9">
            <v>0</v>
          </cell>
          <cell r="I9">
            <v>0</v>
          </cell>
          <cell r="J9">
            <v>0</v>
          </cell>
          <cell r="K9" t="str">
            <v>ML</v>
          </cell>
          <cell r="L9">
            <v>1022.9100000000001</v>
          </cell>
          <cell r="M9">
            <v>1914</v>
          </cell>
          <cell r="N9">
            <v>1957849.7400000002</v>
          </cell>
        </row>
        <row r="10">
          <cell r="C10" t="str">
            <v>1.2</v>
          </cell>
          <cell r="D10" t="str">
            <v>ETG-02-05</v>
          </cell>
          <cell r="E10" t="str">
            <v>Apiques para verificación de redes hasta 1m3</v>
          </cell>
          <cell r="F10">
            <v>0</v>
          </cell>
          <cell r="G10">
            <v>0</v>
          </cell>
          <cell r="H10">
            <v>0</v>
          </cell>
          <cell r="I10">
            <v>0</v>
          </cell>
          <cell r="J10">
            <v>0</v>
          </cell>
          <cell r="K10" t="str">
            <v>UND</v>
          </cell>
          <cell r="L10">
            <v>20</v>
          </cell>
          <cell r="M10">
            <v>14477</v>
          </cell>
          <cell r="N10">
            <v>289540</v>
          </cell>
        </row>
        <row r="11">
          <cell r="C11" t="str">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t="str">
            <v>1.4</v>
          </cell>
          <cell r="D12" t="str">
            <v>ETG-05-01</v>
          </cell>
          <cell r="E12" t="str">
            <v>Corte de pavimento</v>
          </cell>
          <cell r="F12">
            <v>0</v>
          </cell>
          <cell r="G12">
            <v>0</v>
          </cell>
          <cell r="H12">
            <v>0</v>
          </cell>
          <cell r="I12">
            <v>0</v>
          </cell>
          <cell r="J12">
            <v>0</v>
          </cell>
          <cell r="K12" t="str">
            <v>ML</v>
          </cell>
          <cell r="L12">
            <v>2045.8200000000002</v>
          </cell>
          <cell r="M12">
            <v>10378</v>
          </cell>
          <cell r="N12">
            <v>21231519.960000001</v>
          </cell>
        </row>
        <row r="13">
          <cell r="C13" t="str">
            <v>1.5</v>
          </cell>
          <cell r="D13" t="str">
            <v>ETG-07-01</v>
          </cell>
          <cell r="E13" t="str">
            <v>Demolicion de pavimento rigido o flexible, incluye retiro</v>
          </cell>
          <cell r="F13">
            <v>0</v>
          </cell>
          <cell r="G13">
            <v>0</v>
          </cell>
          <cell r="H13">
            <v>0</v>
          </cell>
          <cell r="I13">
            <v>0</v>
          </cell>
          <cell r="J13">
            <v>0</v>
          </cell>
          <cell r="K13" t="str">
            <v>M2</v>
          </cell>
          <cell r="L13">
            <v>613.74599999999987</v>
          </cell>
          <cell r="M13">
            <v>20805</v>
          </cell>
          <cell r="N13">
            <v>12768985.529999997</v>
          </cell>
        </row>
        <row r="14">
          <cell r="C14">
            <v>1.6</v>
          </cell>
          <cell r="D14" t="str">
            <v>ETG-07-01</v>
          </cell>
          <cell r="E14" t="str">
            <v>Demolicion de andenes, incluye retiro</v>
          </cell>
          <cell r="F14">
            <v>0</v>
          </cell>
          <cell r="G14">
            <v>0</v>
          </cell>
          <cell r="H14">
            <v>0</v>
          </cell>
          <cell r="I14">
            <v>0</v>
          </cell>
          <cell r="J14">
            <v>0</v>
          </cell>
          <cell r="K14" t="str">
            <v>M2</v>
          </cell>
          <cell r="L14">
            <v>31.8</v>
          </cell>
          <cell r="M14">
            <v>14755</v>
          </cell>
          <cell r="N14">
            <v>469209</v>
          </cell>
        </row>
        <row r="15">
          <cell r="C15">
            <v>1.7</v>
          </cell>
          <cell r="D15" t="str">
            <v>ETG-07-01</v>
          </cell>
          <cell r="E15" t="str">
            <v>Demolicion de sardineles, incluye retiro</v>
          </cell>
          <cell r="F15">
            <v>0</v>
          </cell>
          <cell r="G15">
            <v>0</v>
          </cell>
          <cell r="H15">
            <v>0</v>
          </cell>
          <cell r="I15">
            <v>0</v>
          </cell>
          <cell r="J15">
            <v>0</v>
          </cell>
          <cell r="K15" t="str">
            <v>ML</v>
          </cell>
          <cell r="L15">
            <v>31.8</v>
          </cell>
          <cell r="M15">
            <v>7753</v>
          </cell>
          <cell r="N15">
            <v>246545.4</v>
          </cell>
        </row>
        <row r="16">
          <cell r="C16" t="str">
            <v xml:space="preserve">SUBTOTAL       </v>
          </cell>
          <cell r="D16">
            <v>0</v>
          </cell>
          <cell r="E16">
            <v>0</v>
          </cell>
          <cell r="F16">
            <v>0</v>
          </cell>
          <cell r="G16">
            <v>0</v>
          </cell>
          <cell r="H16">
            <v>0</v>
          </cell>
          <cell r="I16">
            <v>0</v>
          </cell>
          <cell r="J16">
            <v>0</v>
          </cell>
          <cell r="K16">
            <v>0</v>
          </cell>
          <cell r="L16">
            <v>0</v>
          </cell>
          <cell r="M16">
            <v>0</v>
          </cell>
          <cell r="N16">
            <v>38630524.630000003</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t="str">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613.74599999999987</v>
          </cell>
          <cell r="M18">
            <v>20577</v>
          </cell>
          <cell r="N18">
            <v>12629051.441999998</v>
          </cell>
        </row>
        <row r="19">
          <cell r="C19" t="str">
            <v>2.2</v>
          </cell>
          <cell r="D19" t="str">
            <v>ETG-03-05</v>
          </cell>
          <cell r="E19" t="str">
            <v>Relleno conformado y vibrocompactado en capas de 10 cm con material de préstamo.</v>
          </cell>
          <cell r="F19">
            <v>0</v>
          </cell>
          <cell r="G19">
            <v>0</v>
          </cell>
          <cell r="H19">
            <v>0</v>
          </cell>
          <cell r="I19">
            <v>0</v>
          </cell>
          <cell r="J19">
            <v>0</v>
          </cell>
          <cell r="K19" t="str">
            <v>M3</v>
          </cell>
          <cell r="L19">
            <v>30.6873</v>
          </cell>
          <cell r="M19">
            <v>69722</v>
          </cell>
          <cell r="N19">
            <v>2139579.9306000001</v>
          </cell>
        </row>
        <row r="20">
          <cell r="C20" t="str">
            <v>2.3</v>
          </cell>
          <cell r="D20" t="str">
            <v>ETG-03-05</v>
          </cell>
          <cell r="E20" t="str">
            <v>Relleno conformado y vibrocompactado con material seleccionado  de excavación</v>
          </cell>
          <cell r="F20">
            <v>0</v>
          </cell>
          <cell r="G20">
            <v>0</v>
          </cell>
          <cell r="H20">
            <v>0</v>
          </cell>
          <cell r="I20">
            <v>0</v>
          </cell>
          <cell r="J20">
            <v>0</v>
          </cell>
          <cell r="K20" t="str">
            <v>M3</v>
          </cell>
          <cell r="L20">
            <v>516.68694070699087</v>
          </cell>
          <cell r="M20">
            <v>17576</v>
          </cell>
          <cell r="N20">
            <v>9081289.669866072</v>
          </cell>
        </row>
        <row r="21">
          <cell r="C21" t="str">
            <v>2.4</v>
          </cell>
          <cell r="D21" t="str">
            <v>ETG-03-06</v>
          </cell>
          <cell r="E21" t="str">
            <v>Retiro y disposición de material sobrante y/o escombros.</v>
          </cell>
          <cell r="F21">
            <v>0</v>
          </cell>
          <cell r="G21">
            <v>0</v>
          </cell>
          <cell r="H21">
            <v>0</v>
          </cell>
          <cell r="I21">
            <v>0</v>
          </cell>
          <cell r="J21">
            <v>0</v>
          </cell>
          <cell r="K21" t="str">
            <v>M3</v>
          </cell>
          <cell r="L21">
            <v>97.059059293009099</v>
          </cell>
          <cell r="M21">
            <v>28216</v>
          </cell>
          <cell r="N21">
            <v>2738618.4170115446</v>
          </cell>
        </row>
        <row r="22">
          <cell r="C22" t="str">
            <v xml:space="preserve">SUBTOTAL       </v>
          </cell>
          <cell r="D22">
            <v>0</v>
          </cell>
          <cell r="E22">
            <v>0</v>
          </cell>
          <cell r="F22">
            <v>0</v>
          </cell>
          <cell r="G22">
            <v>0</v>
          </cell>
          <cell r="H22">
            <v>0</v>
          </cell>
          <cell r="I22">
            <v>0</v>
          </cell>
          <cell r="J22">
            <v>0</v>
          </cell>
          <cell r="K22">
            <v>0</v>
          </cell>
          <cell r="L22">
            <v>0</v>
          </cell>
          <cell r="M22">
            <v>0</v>
          </cell>
          <cell r="N22">
            <v>26588539.459477615</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PEAD 90mm (3") PN 10 PE 100, incluye prueba hidrostatica</v>
          </cell>
          <cell r="F24">
            <v>0</v>
          </cell>
          <cell r="G24">
            <v>0</v>
          </cell>
          <cell r="H24">
            <v>0</v>
          </cell>
          <cell r="I24">
            <v>0</v>
          </cell>
          <cell r="J24">
            <v>0</v>
          </cell>
          <cell r="K24" t="str">
            <v>ML</v>
          </cell>
          <cell r="L24">
            <v>929.22</v>
          </cell>
          <cell r="M24">
            <v>26333</v>
          </cell>
          <cell r="N24">
            <v>24469150.260000002</v>
          </cell>
        </row>
        <row r="25">
          <cell r="C25">
            <v>3.2</v>
          </cell>
          <cell r="D25" t="str">
            <v>ETG-08-01.6</v>
          </cell>
          <cell r="E25" t="str">
            <v>Suministro e instalacion tuberia PEAD 110 mm (4") PN 10 PE 100, incluye prueba hidrostatica</v>
          </cell>
          <cell r="F25">
            <v>0</v>
          </cell>
          <cell r="G25">
            <v>0</v>
          </cell>
          <cell r="H25">
            <v>0</v>
          </cell>
          <cell r="I25">
            <v>0</v>
          </cell>
          <cell r="J25">
            <v>0</v>
          </cell>
          <cell r="K25" t="str">
            <v>ML</v>
          </cell>
          <cell r="L25">
            <v>93.69</v>
          </cell>
          <cell r="M25">
            <v>37166</v>
          </cell>
          <cell r="N25">
            <v>3482082.54</v>
          </cell>
        </row>
        <row r="26">
          <cell r="C26">
            <v>3.4</v>
          </cell>
          <cell r="D26" t="str">
            <v>ETG-03-00</v>
          </cell>
          <cell r="E26" t="str">
            <v>Cama de arena para tubería e= 0,1 m</v>
          </cell>
          <cell r="F26">
            <v>0</v>
          </cell>
          <cell r="G26">
            <v>0</v>
          </cell>
          <cell r="H26">
            <v>0</v>
          </cell>
          <cell r="I26">
            <v>0</v>
          </cell>
          <cell r="J26">
            <v>0</v>
          </cell>
          <cell r="K26" t="str">
            <v>M3</v>
          </cell>
          <cell r="L26">
            <v>61.374599999999994</v>
          </cell>
          <cell r="M26">
            <v>63068</v>
          </cell>
          <cell r="N26">
            <v>3870773.2727999995</v>
          </cell>
        </row>
        <row r="27">
          <cell r="C27">
            <v>3.5</v>
          </cell>
          <cell r="D27" t="str">
            <v>ETG-08-09</v>
          </cell>
          <cell r="E27" t="str">
            <v>Suministro e instalacion de acometida domiciliaria (tramo corto menor de 3m de longitud) D=1/2" (20 mm) sobre tuberia madre hasta D=12". (INCLUYE TENDIDO DE TUBERIA. NO INCLUYE EMPALME EN INSTALACION DE ABRAZADERA NI MEDIDOR) CON PAVIMENTO.</v>
          </cell>
          <cell r="F27">
            <v>0</v>
          </cell>
          <cell r="G27">
            <v>0</v>
          </cell>
          <cell r="H27">
            <v>0</v>
          </cell>
          <cell r="I27">
            <v>0</v>
          </cell>
          <cell r="J27">
            <v>0</v>
          </cell>
          <cell r="K27" t="str">
            <v xml:space="preserve"> UND</v>
          </cell>
          <cell r="L27">
            <v>94</v>
          </cell>
          <cell r="M27">
            <v>377276</v>
          </cell>
          <cell r="N27">
            <v>35463944</v>
          </cell>
        </row>
        <row r="28">
          <cell r="C28">
            <v>3.6</v>
          </cell>
          <cell r="D28" t="str">
            <v>ETG-08-09</v>
          </cell>
          <cell r="E28" t="str">
            <v>Suministro e instalacion de acometida domiciliaria (tramo largo hasta 6m de longitud CON TOPO) D=1/2" (20 mm) sobre tuberia madre hasta D=12". (INCLUYE TENDIDO DE TUBERIA. NO INCLUYE EMPALME EN INSTALACION DE ABRAZADERA NI MEDIDOR) CON PAVIMENTO.</v>
          </cell>
          <cell r="F28">
            <v>0</v>
          </cell>
          <cell r="G28">
            <v>0</v>
          </cell>
          <cell r="H28">
            <v>0</v>
          </cell>
          <cell r="I28">
            <v>0</v>
          </cell>
          <cell r="J28">
            <v>0</v>
          </cell>
          <cell r="K28" t="str">
            <v xml:space="preserve"> UND</v>
          </cell>
          <cell r="L28">
            <v>90</v>
          </cell>
          <cell r="M28">
            <v>823407</v>
          </cell>
          <cell r="N28">
            <v>74106630</v>
          </cell>
        </row>
        <row r="29">
          <cell r="C29">
            <v>3.7</v>
          </cell>
          <cell r="D29" t="str">
            <v>ETG-08-01.6</v>
          </cell>
          <cell r="E29" t="str">
            <v>suministro e instalacion collarin de derivacion PEAD 90x1/2"</v>
          </cell>
          <cell r="F29">
            <v>0</v>
          </cell>
          <cell r="G29">
            <v>0</v>
          </cell>
          <cell r="H29">
            <v>0</v>
          </cell>
          <cell r="I29">
            <v>0</v>
          </cell>
          <cell r="J29">
            <v>0</v>
          </cell>
          <cell r="K29" t="str">
            <v xml:space="preserve"> UND</v>
          </cell>
          <cell r="L29">
            <v>164</v>
          </cell>
          <cell r="M29">
            <v>33430</v>
          </cell>
          <cell r="N29">
            <v>5482520</v>
          </cell>
        </row>
        <row r="30">
          <cell r="C30">
            <v>3.8</v>
          </cell>
          <cell r="D30" t="str">
            <v>ETG-08-01.6</v>
          </cell>
          <cell r="E30" t="str">
            <v>suministro e instalacion collarin de derivacion PEAD 110x1/2"</v>
          </cell>
          <cell r="F30">
            <v>0</v>
          </cell>
          <cell r="G30">
            <v>0</v>
          </cell>
          <cell r="H30">
            <v>0</v>
          </cell>
          <cell r="I30">
            <v>0</v>
          </cell>
          <cell r="J30">
            <v>0</v>
          </cell>
          <cell r="K30" t="str">
            <v xml:space="preserve"> UND</v>
          </cell>
          <cell r="L30">
            <v>20</v>
          </cell>
          <cell r="M30">
            <v>41556</v>
          </cell>
          <cell r="N30">
            <v>831120</v>
          </cell>
        </row>
        <row r="31">
          <cell r="C31">
            <v>3.9</v>
          </cell>
          <cell r="D31" t="str">
            <v>ETG-08-01.2</v>
          </cell>
          <cell r="E31" t="str">
            <v>suministro e instalacion union brida universal 4" para PEAD</v>
          </cell>
          <cell r="F31">
            <v>0</v>
          </cell>
          <cell r="G31">
            <v>0</v>
          </cell>
          <cell r="H31">
            <v>0</v>
          </cell>
          <cell r="I31">
            <v>0</v>
          </cell>
          <cell r="J31">
            <v>0</v>
          </cell>
          <cell r="K31" t="str">
            <v xml:space="preserve"> UND</v>
          </cell>
          <cell r="L31">
            <v>2</v>
          </cell>
          <cell r="M31">
            <v>192453</v>
          </cell>
          <cell r="N31">
            <v>384906</v>
          </cell>
        </row>
        <row r="32">
          <cell r="C32" t="str">
            <v>3.10</v>
          </cell>
          <cell r="D32" t="str">
            <v>ETG-08-01.2</v>
          </cell>
          <cell r="E32" t="str">
            <v xml:space="preserve">suministro e instalacion union brida universal 3" </v>
          </cell>
          <cell r="F32">
            <v>0</v>
          </cell>
          <cell r="G32">
            <v>0</v>
          </cell>
          <cell r="H32">
            <v>0</v>
          </cell>
          <cell r="I32">
            <v>0</v>
          </cell>
          <cell r="J32">
            <v>0</v>
          </cell>
          <cell r="K32" t="str">
            <v xml:space="preserve"> UND</v>
          </cell>
          <cell r="L32">
            <v>6</v>
          </cell>
          <cell r="M32">
            <v>108993</v>
          </cell>
          <cell r="N32">
            <v>653958</v>
          </cell>
        </row>
        <row r="33">
          <cell r="C33">
            <v>3.11</v>
          </cell>
          <cell r="D33" t="str">
            <v>ETG-08-01.2</v>
          </cell>
          <cell r="E33" t="str">
            <v>suministro e instalacion union brida universal 3" para PEAD</v>
          </cell>
          <cell r="F33">
            <v>0</v>
          </cell>
          <cell r="G33">
            <v>0</v>
          </cell>
          <cell r="H33">
            <v>0</v>
          </cell>
          <cell r="I33">
            <v>0</v>
          </cell>
          <cell r="J33">
            <v>0</v>
          </cell>
          <cell r="K33" t="str">
            <v xml:space="preserve"> UND</v>
          </cell>
          <cell r="L33">
            <v>3</v>
          </cell>
          <cell r="M33">
            <v>156553</v>
          </cell>
          <cell r="N33">
            <v>469659</v>
          </cell>
        </row>
        <row r="34">
          <cell r="C34">
            <v>3.12</v>
          </cell>
          <cell r="D34" t="str">
            <v>ETG-08-01.6</v>
          </cell>
          <cell r="E34" t="str">
            <v>Suministro e instalacion cruz bridada HD 3"</v>
          </cell>
          <cell r="F34">
            <v>0</v>
          </cell>
          <cell r="G34">
            <v>0</v>
          </cell>
          <cell r="H34">
            <v>0</v>
          </cell>
          <cell r="I34">
            <v>0</v>
          </cell>
          <cell r="J34">
            <v>0</v>
          </cell>
          <cell r="K34" t="str">
            <v xml:space="preserve"> UND</v>
          </cell>
          <cell r="L34">
            <v>2</v>
          </cell>
          <cell r="M34">
            <v>421864</v>
          </cell>
          <cell r="N34">
            <v>843728</v>
          </cell>
        </row>
        <row r="35">
          <cell r="C35">
            <v>3.13</v>
          </cell>
          <cell r="D35" t="str">
            <v>ETG-08-01.6</v>
          </cell>
          <cell r="E35" t="str">
            <v>Suministro e instalacion tee PEAD  90mm (3") PE 100 PN10</v>
          </cell>
          <cell r="F35">
            <v>0</v>
          </cell>
          <cell r="G35">
            <v>0</v>
          </cell>
          <cell r="H35">
            <v>0</v>
          </cell>
          <cell r="I35">
            <v>0</v>
          </cell>
          <cell r="J35">
            <v>0</v>
          </cell>
          <cell r="K35" t="str">
            <v xml:space="preserve"> UND</v>
          </cell>
          <cell r="L35">
            <v>14</v>
          </cell>
          <cell r="M35">
            <v>80348</v>
          </cell>
          <cell r="N35">
            <v>1124872</v>
          </cell>
        </row>
        <row r="36">
          <cell r="C36">
            <v>3.14</v>
          </cell>
          <cell r="D36" t="str">
            <v>ETG-08-01.6</v>
          </cell>
          <cell r="E36" t="str">
            <v>Suministro e instalacion tee PEAD  110mm (4") PE 100 PN10</v>
          </cell>
          <cell r="F36">
            <v>0</v>
          </cell>
          <cell r="G36">
            <v>0</v>
          </cell>
          <cell r="H36">
            <v>0</v>
          </cell>
          <cell r="I36">
            <v>0</v>
          </cell>
          <cell r="J36">
            <v>0</v>
          </cell>
          <cell r="K36" t="str">
            <v xml:space="preserve"> UND</v>
          </cell>
          <cell r="L36">
            <v>4</v>
          </cell>
          <cell r="M36">
            <v>100107</v>
          </cell>
          <cell r="N36">
            <v>400428</v>
          </cell>
        </row>
        <row r="37">
          <cell r="C37">
            <v>3.15</v>
          </cell>
          <cell r="D37" t="str">
            <v>ETG-08-01.2</v>
          </cell>
          <cell r="E37" t="str">
            <v>Suministro e instalación tee bridada 3" HD</v>
          </cell>
          <cell r="F37">
            <v>0</v>
          </cell>
          <cell r="G37">
            <v>0</v>
          </cell>
          <cell r="H37">
            <v>0</v>
          </cell>
          <cell r="I37">
            <v>0</v>
          </cell>
          <cell r="J37">
            <v>0</v>
          </cell>
          <cell r="K37" t="str">
            <v xml:space="preserve"> UND</v>
          </cell>
          <cell r="L37">
            <v>2</v>
          </cell>
          <cell r="M37">
            <v>299524</v>
          </cell>
          <cell r="N37">
            <v>599048</v>
          </cell>
        </row>
        <row r="38">
          <cell r="C38">
            <v>3.16</v>
          </cell>
          <cell r="D38" t="str">
            <v>ETG-08-01.2</v>
          </cell>
          <cell r="E38" t="str">
            <v>Suministro e instalación tee bridada 4" HD</v>
          </cell>
          <cell r="F38">
            <v>0</v>
          </cell>
          <cell r="G38">
            <v>0</v>
          </cell>
          <cell r="H38">
            <v>0</v>
          </cell>
          <cell r="I38">
            <v>0</v>
          </cell>
          <cell r="J38">
            <v>0</v>
          </cell>
          <cell r="K38" t="str">
            <v xml:space="preserve"> UND</v>
          </cell>
          <cell r="L38">
            <v>1</v>
          </cell>
          <cell r="M38">
            <v>495522</v>
          </cell>
          <cell r="N38">
            <v>495522</v>
          </cell>
        </row>
        <row r="39">
          <cell r="C39">
            <v>3.17</v>
          </cell>
          <cell r="D39" t="str">
            <v>ETG-08-01.2</v>
          </cell>
          <cell r="E39" t="str">
            <v xml:space="preserve">Suministro e instalacion reduccion 110x90mm bridada (4X3") </v>
          </cell>
          <cell r="F39">
            <v>0</v>
          </cell>
          <cell r="G39">
            <v>0</v>
          </cell>
          <cell r="H39">
            <v>0</v>
          </cell>
          <cell r="I39">
            <v>0</v>
          </cell>
          <cell r="J39">
            <v>0</v>
          </cell>
          <cell r="K39" t="str">
            <v xml:space="preserve"> UND</v>
          </cell>
          <cell r="L39">
            <v>4</v>
          </cell>
          <cell r="M39">
            <v>236993</v>
          </cell>
          <cell r="N39">
            <v>947972</v>
          </cell>
        </row>
        <row r="40">
          <cell r="C40">
            <v>3.18</v>
          </cell>
          <cell r="D40" t="str">
            <v>ETG-08-01.6</v>
          </cell>
          <cell r="E40" t="str">
            <v>Suministro e instalacion reduccion 110x90mm PEAD (4X3") PN 10 PE 100</v>
          </cell>
          <cell r="F40">
            <v>0</v>
          </cell>
          <cell r="G40">
            <v>0</v>
          </cell>
          <cell r="H40">
            <v>0</v>
          </cell>
          <cell r="I40">
            <v>0</v>
          </cell>
          <cell r="J40">
            <v>0</v>
          </cell>
          <cell r="K40" t="str">
            <v>UND</v>
          </cell>
          <cell r="L40">
            <v>4</v>
          </cell>
          <cell r="M40">
            <v>51284</v>
          </cell>
          <cell r="N40">
            <v>205136</v>
          </cell>
        </row>
        <row r="41">
          <cell r="C41">
            <v>3.19</v>
          </cell>
          <cell r="D41" t="str">
            <v>ETG-15-01 Y ETG-15-03</v>
          </cell>
          <cell r="E41"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41">
            <v>0</v>
          </cell>
          <cell r="G41">
            <v>0</v>
          </cell>
          <cell r="H41">
            <v>0</v>
          </cell>
          <cell r="I41">
            <v>0</v>
          </cell>
          <cell r="J41">
            <v>0</v>
          </cell>
          <cell r="K41" t="str">
            <v>UND</v>
          </cell>
          <cell r="L41">
            <v>9</v>
          </cell>
          <cell r="M41">
            <v>421526</v>
          </cell>
          <cell r="N41">
            <v>3793734</v>
          </cell>
        </row>
        <row r="42">
          <cell r="C42" t="str">
            <v xml:space="preserve">SUBTOTAL       </v>
          </cell>
          <cell r="D42">
            <v>0</v>
          </cell>
          <cell r="E42">
            <v>0</v>
          </cell>
          <cell r="F42">
            <v>0</v>
          </cell>
          <cell r="G42">
            <v>0</v>
          </cell>
          <cell r="H42">
            <v>0</v>
          </cell>
          <cell r="I42">
            <v>0</v>
          </cell>
          <cell r="J42">
            <v>0</v>
          </cell>
          <cell r="K42">
            <v>0</v>
          </cell>
          <cell r="L42">
            <v>0</v>
          </cell>
          <cell r="M42">
            <v>0</v>
          </cell>
          <cell r="N42">
            <v>157625183.07279998</v>
          </cell>
        </row>
        <row r="43">
          <cell r="C43">
            <v>4</v>
          </cell>
          <cell r="D43">
            <v>0</v>
          </cell>
          <cell r="E43" t="str">
            <v>OBRA CIVIL COMPLEMENTARIA</v>
          </cell>
          <cell r="F43">
            <v>0</v>
          </cell>
          <cell r="G43">
            <v>0</v>
          </cell>
          <cell r="H43">
            <v>0</v>
          </cell>
          <cell r="I43">
            <v>0</v>
          </cell>
          <cell r="J43">
            <v>0</v>
          </cell>
          <cell r="K43">
            <v>0</v>
          </cell>
          <cell r="L43">
            <v>0</v>
          </cell>
          <cell r="M43">
            <v>0</v>
          </cell>
          <cell r="N43">
            <v>0</v>
          </cell>
        </row>
        <row r="44">
          <cell r="C44">
            <v>4.0999999999999996</v>
          </cell>
          <cell r="D44" t="str">
            <v>ETG-05-02</v>
          </cell>
          <cell r="E44" t="str">
            <v>Sub-base granular mopt compactada en capas de 10 cm, E= 0.20 M</v>
          </cell>
          <cell r="F44">
            <v>0</v>
          </cell>
          <cell r="G44">
            <v>0</v>
          </cell>
          <cell r="H44">
            <v>0</v>
          </cell>
          <cell r="I44">
            <v>0</v>
          </cell>
          <cell r="J44">
            <v>0</v>
          </cell>
          <cell r="K44" t="str">
            <v>M3</v>
          </cell>
          <cell r="L44">
            <v>122.74919999999997</v>
          </cell>
          <cell r="M44">
            <v>70153</v>
          </cell>
          <cell r="N44">
            <v>8611224.6275999974</v>
          </cell>
        </row>
        <row r="45">
          <cell r="C45">
            <v>4.2</v>
          </cell>
          <cell r="D45" t="str">
            <v>ETG-05-07</v>
          </cell>
          <cell r="E45" t="str">
            <v xml:space="preserve">Construcción pavimento rígido 3000 PSI e= 0,15 incluye refuerzo y juntas en asfalto </v>
          </cell>
          <cell r="F45">
            <v>0</v>
          </cell>
          <cell r="G45">
            <v>0</v>
          </cell>
          <cell r="H45">
            <v>0</v>
          </cell>
          <cell r="I45">
            <v>0</v>
          </cell>
          <cell r="J45">
            <v>0</v>
          </cell>
          <cell r="K45" t="str">
            <v>M2</v>
          </cell>
          <cell r="L45">
            <v>613.74599999999987</v>
          </cell>
          <cell r="M45">
            <v>95693</v>
          </cell>
          <cell r="N45">
            <v>58731195.977999985</v>
          </cell>
        </row>
        <row r="46">
          <cell r="C46">
            <v>4.3</v>
          </cell>
          <cell r="D46" t="str">
            <v>ETG-07-03</v>
          </cell>
          <cell r="E46" t="str">
            <v>Construcción Sardinel en concreto 3000 psi 0,15*0,30M. Incluye refuerzo</v>
          </cell>
          <cell r="F46">
            <v>0</v>
          </cell>
          <cell r="G46">
            <v>0</v>
          </cell>
          <cell r="H46">
            <v>0</v>
          </cell>
          <cell r="I46">
            <v>0</v>
          </cell>
          <cell r="J46">
            <v>0</v>
          </cell>
          <cell r="K46" t="str">
            <v>ML</v>
          </cell>
          <cell r="L46">
            <v>31.8</v>
          </cell>
          <cell r="M46">
            <v>40084</v>
          </cell>
          <cell r="N46">
            <v>1274671.2</v>
          </cell>
        </row>
        <row r="47">
          <cell r="C47">
            <v>4.4000000000000004</v>
          </cell>
          <cell r="D47" t="str">
            <v>ETG-07-03</v>
          </cell>
          <cell r="E47" t="str">
            <v>Construcción andén en concreto, fc= 21 Mpa, e=0,10 m</v>
          </cell>
          <cell r="F47">
            <v>0</v>
          </cell>
          <cell r="G47">
            <v>0</v>
          </cell>
          <cell r="H47">
            <v>0</v>
          </cell>
          <cell r="I47">
            <v>0</v>
          </cell>
          <cell r="J47">
            <v>0</v>
          </cell>
          <cell r="K47" t="str">
            <v>M2</v>
          </cell>
          <cell r="L47">
            <v>31.8</v>
          </cell>
          <cell r="M47">
            <v>49792</v>
          </cell>
          <cell r="N47">
            <v>1583385.6000000001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Resumen San Andres"/>
      <sheetName val="CENTRO"/>
      <sheetName val="APU CENTRO"/>
      <sheetName val="El Peaje"/>
      <sheetName val="APU El Peaje"/>
      <sheetName val="La Calle"/>
      <sheetName val="APU La Calle"/>
      <sheetName val="EL Piñar"/>
      <sheetName val="APU El Piñar"/>
      <sheetName val="Morrocerrado"/>
      <sheetName val="APU La Morrocerrado"/>
      <sheetName val="Tusa"/>
      <sheetName val="APU Tusa"/>
      <sheetName val="Sol. Ind."/>
      <sheetName val="APU"/>
    </sheetNames>
    <sheetDataSet>
      <sheetData sheetId="0">
        <row r="280">
          <cell r="D280">
            <v>240000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guia"/>
      <sheetName val="aItems"/>
      <sheetName val="aCant"/>
      <sheetName val="aUnitbasic"/>
      <sheetName val="precmateri"/>
      <sheetName val="aUnitb"/>
      <sheetName val="disayuda"/>
      <sheetName val="Prest OK"/>
      <sheetName val="precmatuni OK"/>
      <sheetName val="prequipos OK"/>
      <sheetName val="dMO no calificada OK"/>
      <sheetName val="dCuadrilla OK"/>
      <sheetName val="cAnalisisbas OK"/>
      <sheetName val="cAnalisis OK"/>
      <sheetName val="AUI OK"/>
      <sheetName val="cPresup OK"/>
      <sheetName val="dEDT OK"/>
      <sheetName val="dlistacti OK"/>
      <sheetName val="btiempo OK"/>
      <sheetName val="bCPM OK"/>
      <sheetName val="bdmatrizacti OK"/>
      <sheetName val="dganttpersonal OK"/>
      <sheetName val="bdistribu OK"/>
      <sheetName val="bdistribu (2) OK"/>
      <sheetName val="bdistribu (3) OK"/>
      <sheetName val="dganttequipo OK"/>
      <sheetName val="efondoscerc OK"/>
      <sheetName val="efondoslejano OK"/>
      <sheetName val="efondosnivelado OK"/>
      <sheetName val="ecurvaScosto OK"/>
      <sheetName val="Financiero OK"/>
      <sheetName val="retropliegos"/>
      <sheetName val="zprocedimiento"/>
    </sheetNames>
    <sheetDataSet>
      <sheetData sheetId="0">
        <row r="3">
          <cell r="A3" t="str">
            <v>a_BASICOS</v>
          </cell>
        </row>
        <row r="4">
          <cell r="A4" t="str">
            <v>a_PREELIMINAR</v>
          </cell>
        </row>
        <row r="5">
          <cell r="A5" t="str">
            <v>a_CIMENTACION</v>
          </cell>
        </row>
        <row r="6">
          <cell r="A6" t="str">
            <v>b_MAMPOSTERIA</v>
          </cell>
        </row>
        <row r="7">
          <cell r="A7" t="str">
            <v>c_ESTRUCTURA</v>
          </cell>
        </row>
        <row r="8">
          <cell r="A8" t="str">
            <v>d_CUBIERTA</v>
          </cell>
        </row>
        <row r="9">
          <cell r="A9" t="str">
            <v>e_INSTALACIONES_HIDRAULICAS</v>
          </cell>
        </row>
        <row r="10">
          <cell r="A10" t="str">
            <v>f_INSTAC_ELECTRICAS_TELEF</v>
          </cell>
        </row>
        <row r="11">
          <cell r="A11" t="str">
            <v>f_INSTALA_GAS</v>
          </cell>
        </row>
        <row r="12">
          <cell r="A12" t="str">
            <v>f_INSTAC_AIRE_ACONDICIONADO</v>
          </cell>
        </row>
        <row r="13">
          <cell r="A13" t="str">
            <v>g_CARPINT_METALICA_MADERA</v>
          </cell>
        </row>
        <row r="14">
          <cell r="A14" t="str">
            <v>h_PISOS_Y_PAVIMENTO</v>
          </cell>
        </row>
        <row r="15">
          <cell r="A15" t="str">
            <v>i_ZONA_VERDE</v>
          </cell>
        </row>
      </sheetData>
      <sheetData sheetId="1"/>
      <sheetData sheetId="2"/>
      <sheetData sheetId="3">
        <row r="4">
          <cell r="A4" t="str">
            <v>0,01X1</v>
          </cell>
        </row>
      </sheetData>
      <sheetData sheetId="4">
        <row r="4">
          <cell r="B4">
            <v>1</v>
          </cell>
        </row>
      </sheetData>
      <sheetData sheetId="5">
        <row r="3">
          <cell r="R3" t="str">
            <v>DESCRIPCION</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5">
          <cell r="B5" t="str">
            <v>DEPARTAMENTO DEL CESAR</v>
          </cell>
        </row>
      </sheetData>
      <sheetData sheetId="32">
        <row r="3">
          <cell r="C3" t="str">
            <v>CONSTRUCCION DE PAVIMENTO EN CONCRETO RIGIDO EN DIFERENTES SECTORES UBICADOS EN LA CABECERA URBANA DEL MUNICPIO DE TAMALAMEQUE DEPARTAMENTO DEL CESAR</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VALOR100%"/>
      <sheetName val="LOCALES"/>
      <sheetName val="HONORARIOS-VENTAS100%"/>
      <sheetName val="INGRESOSDIC-DESPINAUG"/>
      <sheetName val="VENTASRESUMEN"/>
      <sheetName val="FlujoCaja"/>
      <sheetName val="FlujoCaja-PREDIAL4"/>
      <sheetName val="ANEXO 4-2"/>
      <sheetName val="ANEXO 4-3"/>
      <sheetName val="ANEXO 4-4"/>
      <sheetName val="ANEXO 4-5"/>
      <sheetName val="ANEXO 4-6"/>
      <sheetName val="PyG"/>
      <sheetName val="DerechosLicPoliz"/>
      <sheetName val="ADMLOCALES"/>
      <sheetName val="DOTACION"/>
      <sheetName val="%costosdirectos"/>
      <sheetName val="impuestos"/>
      <sheetName val="devdic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83">
          <cell r="O83" t="str">
            <v xml:space="preserve"> </v>
          </cell>
          <cell r="Q83" t="str">
            <v xml:space="preserve"> </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t="str">
            <v>FLUJO DE CAJA -CENTRO COMERCIAL- CALI</v>
          </cell>
          <cell r="AB96" t="str">
            <v>ENTREGA DE LOCALES</v>
          </cell>
        </row>
        <row r="97">
          <cell r="A97" t="str">
            <v>CIFRAS EN MILES DE PESOS</v>
          </cell>
          <cell r="AC97" t="str">
            <v>INAUGURACION</v>
          </cell>
        </row>
        <row r="99">
          <cell r="E99" t="str">
            <v>CONTROL</v>
          </cell>
          <cell r="F99" t="str">
            <v>TOTAL</v>
          </cell>
          <cell r="G99">
            <v>1</v>
          </cell>
          <cell r="H99">
            <v>2</v>
          </cell>
          <cell r="I99">
            <v>3</v>
          </cell>
          <cell r="J99">
            <v>4</v>
          </cell>
          <cell r="K99">
            <v>5</v>
          </cell>
          <cell r="L99">
            <v>6</v>
          </cell>
          <cell r="M99">
            <v>7</v>
          </cell>
          <cell r="N99">
            <v>8</v>
          </cell>
          <cell r="O99">
            <v>9</v>
          </cell>
          <cell r="P99">
            <v>10</v>
          </cell>
          <cell r="Q99">
            <v>11</v>
          </cell>
          <cell r="R99">
            <v>12</v>
          </cell>
          <cell r="S99">
            <v>13</v>
          </cell>
          <cell r="T99">
            <v>14</v>
          </cell>
          <cell r="U99">
            <v>15</v>
          </cell>
          <cell r="V99">
            <v>16</v>
          </cell>
          <cell r="W99">
            <v>17</v>
          </cell>
          <cell r="X99">
            <v>18</v>
          </cell>
          <cell r="Y99">
            <v>19</v>
          </cell>
          <cell r="Z99">
            <v>20</v>
          </cell>
          <cell r="AA99">
            <v>21</v>
          </cell>
          <cell r="AB99">
            <v>22</v>
          </cell>
          <cell r="AC99">
            <v>23</v>
          </cell>
          <cell r="AD99">
            <v>24</v>
          </cell>
          <cell r="AE99">
            <v>25</v>
          </cell>
          <cell r="AF99">
            <v>26</v>
          </cell>
          <cell r="AG99">
            <v>27</v>
          </cell>
          <cell r="AH99">
            <v>28</v>
          </cell>
          <cell r="AI99">
            <v>29</v>
          </cell>
          <cell r="AJ99">
            <v>30</v>
          </cell>
          <cell r="AK99">
            <v>31</v>
          </cell>
          <cell r="AL99">
            <v>32</v>
          </cell>
          <cell r="AM99">
            <v>33</v>
          </cell>
          <cell r="AN99">
            <v>34</v>
          </cell>
          <cell r="AO99">
            <v>35</v>
          </cell>
          <cell r="AP99">
            <v>36</v>
          </cell>
          <cell r="AQ99">
            <v>37</v>
          </cell>
          <cell r="AR99">
            <v>38</v>
          </cell>
          <cell r="AS99">
            <v>39</v>
          </cell>
          <cell r="AT99">
            <v>40</v>
          </cell>
          <cell r="AU99">
            <v>41</v>
          </cell>
          <cell r="AV99">
            <v>42</v>
          </cell>
          <cell r="AW99">
            <v>43</v>
          </cell>
          <cell r="AX99">
            <v>44</v>
          </cell>
          <cell r="AY99">
            <v>45</v>
          </cell>
          <cell r="AZ99">
            <v>46</v>
          </cell>
          <cell r="BA99">
            <v>47</v>
          </cell>
          <cell r="BB99">
            <v>48</v>
          </cell>
          <cell r="BC99">
            <v>49</v>
          </cell>
          <cell r="BD99">
            <v>50</v>
          </cell>
          <cell r="BE99">
            <v>51</v>
          </cell>
          <cell r="BF99">
            <v>52</v>
          </cell>
          <cell r="BG99">
            <v>53</v>
          </cell>
          <cell r="BH99">
            <v>54</v>
          </cell>
          <cell r="BI99">
            <v>55</v>
          </cell>
          <cell r="BJ99">
            <v>56</v>
          </cell>
          <cell r="BK99">
            <v>57</v>
          </cell>
          <cell r="BL99">
            <v>58</v>
          </cell>
          <cell r="BM99">
            <v>59</v>
          </cell>
          <cell r="BN99">
            <v>60</v>
          </cell>
          <cell r="BO99">
            <v>61</v>
          </cell>
          <cell r="BP99">
            <v>62</v>
          </cell>
          <cell r="BQ99">
            <v>63</v>
          </cell>
          <cell r="BR99">
            <v>64</v>
          </cell>
          <cell r="BS99">
            <v>65</v>
          </cell>
          <cell r="BT99">
            <v>66</v>
          </cell>
          <cell r="BU99">
            <v>67</v>
          </cell>
          <cell r="BV99">
            <v>68</v>
          </cell>
        </row>
        <row r="100">
          <cell r="G100">
            <v>38718</v>
          </cell>
          <cell r="H100">
            <v>38749</v>
          </cell>
          <cell r="I100">
            <v>38777</v>
          </cell>
          <cell r="J100">
            <v>38808</v>
          </cell>
          <cell r="K100">
            <v>38838</v>
          </cell>
          <cell r="L100">
            <v>38869</v>
          </cell>
          <cell r="M100">
            <v>38899</v>
          </cell>
          <cell r="N100">
            <v>38930</v>
          </cell>
          <cell r="O100">
            <v>38961</v>
          </cell>
          <cell r="P100">
            <v>38991</v>
          </cell>
          <cell r="Q100">
            <v>39022</v>
          </cell>
          <cell r="R100">
            <v>39052</v>
          </cell>
          <cell r="S100">
            <v>39083</v>
          </cell>
          <cell r="T100">
            <v>39114</v>
          </cell>
          <cell r="U100">
            <v>39142</v>
          </cell>
          <cell r="V100">
            <v>39173</v>
          </cell>
          <cell r="W100">
            <v>39203</v>
          </cell>
          <cell r="X100">
            <v>39234</v>
          </cell>
          <cell r="Y100">
            <v>39264</v>
          </cell>
          <cell r="Z100">
            <v>39295</v>
          </cell>
          <cell r="AA100">
            <v>39326</v>
          </cell>
          <cell r="AB100">
            <v>39356</v>
          </cell>
          <cell r="AC100">
            <v>39387</v>
          </cell>
          <cell r="AD100">
            <v>39417</v>
          </cell>
          <cell r="AE100">
            <v>39448</v>
          </cell>
          <cell r="AF100">
            <v>39479</v>
          </cell>
          <cell r="AG100">
            <v>39508</v>
          </cell>
          <cell r="AH100">
            <v>39539</v>
          </cell>
          <cell r="AI100">
            <v>39569</v>
          </cell>
          <cell r="AJ100">
            <v>39600</v>
          </cell>
          <cell r="AK100">
            <v>39630</v>
          </cell>
          <cell r="AL100">
            <v>39661</v>
          </cell>
          <cell r="AM100">
            <v>39692</v>
          </cell>
          <cell r="AN100">
            <v>39722</v>
          </cell>
          <cell r="AO100">
            <v>39753</v>
          </cell>
          <cell r="AP100">
            <v>39783</v>
          </cell>
          <cell r="AQ100">
            <v>39814</v>
          </cell>
          <cell r="AR100">
            <v>39845</v>
          </cell>
          <cell r="AS100">
            <v>39873</v>
          </cell>
          <cell r="AT100">
            <v>39904</v>
          </cell>
          <cell r="AU100">
            <v>39934</v>
          </cell>
          <cell r="AV100">
            <v>39965</v>
          </cell>
          <cell r="AW100">
            <v>39995</v>
          </cell>
          <cell r="AX100">
            <v>40026</v>
          </cell>
          <cell r="AY100">
            <v>40057</v>
          </cell>
          <cell r="AZ100">
            <v>40087</v>
          </cell>
          <cell r="BA100">
            <v>40118</v>
          </cell>
          <cell r="BB100">
            <v>40148</v>
          </cell>
          <cell r="BC100">
            <v>40179</v>
          </cell>
          <cell r="BD100">
            <v>40210</v>
          </cell>
          <cell r="BE100">
            <v>40238</v>
          </cell>
          <cell r="BF100">
            <v>40269</v>
          </cell>
          <cell r="BG100">
            <v>40299</v>
          </cell>
          <cell r="BH100">
            <v>40330</v>
          </cell>
          <cell r="BI100">
            <v>40360</v>
          </cell>
          <cell r="BJ100">
            <v>40391</v>
          </cell>
          <cell r="BK100">
            <v>40422</v>
          </cell>
          <cell r="BL100">
            <v>40452</v>
          </cell>
          <cell r="BM100">
            <v>40483</v>
          </cell>
          <cell r="BN100">
            <v>40513</v>
          </cell>
          <cell r="BO100">
            <v>40544</v>
          </cell>
          <cell r="BP100">
            <v>40575</v>
          </cell>
          <cell r="BQ100">
            <v>40603</v>
          </cell>
          <cell r="BR100">
            <v>40634</v>
          </cell>
          <cell r="BS100">
            <v>40664</v>
          </cell>
          <cell r="BT100">
            <v>40695</v>
          </cell>
          <cell r="BU100">
            <v>40725</v>
          </cell>
          <cell r="BV100">
            <v>40756</v>
          </cell>
        </row>
        <row r="101">
          <cell r="A101" t="str">
            <v>I N G R E S O S</v>
          </cell>
        </row>
        <row r="102">
          <cell r="E102">
            <v>0</v>
          </cell>
        </row>
        <row r="103">
          <cell r="A103" t="str">
            <v>Derechos iniciales de concesion por M2</v>
          </cell>
          <cell r="E103">
            <v>15848466.734999998</v>
          </cell>
          <cell r="F103">
            <v>15848466.734999988</v>
          </cell>
          <cell r="M103">
            <v>5162161.0065034339</v>
          </cell>
          <cell r="N103">
            <v>512421.70175806462</v>
          </cell>
          <cell r="O103">
            <v>385531.4889252244</v>
          </cell>
          <cell r="P103">
            <v>395199.31466486934</v>
          </cell>
          <cell r="Q103">
            <v>308879.44198946783</v>
          </cell>
          <cell r="R103">
            <v>312597.83650471584</v>
          </cell>
          <cell r="S103">
            <v>316626.09722956794</v>
          </cell>
          <cell r="T103">
            <v>321020.56347486109</v>
          </cell>
          <cell r="U103">
            <v>325854.47634468356</v>
          </cell>
          <cell r="V103">
            <v>331225.49064448633</v>
          </cell>
          <cell r="W103">
            <v>337267.88173176441</v>
          </cell>
          <cell r="X103">
            <v>344173.47154579655</v>
          </cell>
          <cell r="Y103">
            <v>352229.99299550068</v>
          </cell>
          <cell r="Z103">
            <v>360286.51444520481</v>
          </cell>
          <cell r="AA103">
            <v>368343.03589490894</v>
          </cell>
          <cell r="AB103">
            <v>376399.55734461307</v>
          </cell>
          <cell r="AC103">
            <v>384456.0787943172</v>
          </cell>
          <cell r="AD103">
            <v>382844.77450437658</v>
          </cell>
          <cell r="AE103">
            <v>101189.90940828403</v>
          </cell>
          <cell r="AF103">
            <v>102210.40212524653</v>
          </cell>
          <cell r="AG103">
            <v>103230.89484220906</v>
          </cell>
          <cell r="AH103">
            <v>104251.38755917158</v>
          </cell>
          <cell r="AI103">
            <v>105271.88027613409</v>
          </cell>
          <cell r="AJ103">
            <v>106292.37299309661</v>
          </cell>
          <cell r="AK103">
            <v>108924.16999999993</v>
          </cell>
          <cell r="AL103">
            <v>108924.16999999993</v>
          </cell>
          <cell r="AM103">
            <v>108924.16999999993</v>
          </cell>
          <cell r="AN103">
            <v>108924.16999999993</v>
          </cell>
          <cell r="AO103">
            <v>108924.16999999993</v>
          </cell>
          <cell r="AP103">
            <v>108924.16999999985</v>
          </cell>
          <cell r="AQ103">
            <v>108924.16999999991</v>
          </cell>
          <cell r="AR103">
            <v>108924.16999999991</v>
          </cell>
          <cell r="AS103">
            <v>108924.16999999991</v>
          </cell>
          <cell r="AT103">
            <v>108924.16999999991</v>
          </cell>
          <cell r="AU103">
            <v>108924.16999999991</v>
          </cell>
          <cell r="AV103">
            <v>108924.16999999991</v>
          </cell>
          <cell r="AW103">
            <v>108924.16999999993</v>
          </cell>
          <cell r="AX103">
            <v>108924.16999999993</v>
          </cell>
          <cell r="AY103">
            <v>108924.16999999993</v>
          </cell>
          <cell r="AZ103">
            <v>108924.16999999993</v>
          </cell>
          <cell r="BA103">
            <v>108924.16999999993</v>
          </cell>
          <cell r="BB103">
            <v>108924.16999999985</v>
          </cell>
          <cell r="BC103">
            <v>95308.648749999906</v>
          </cell>
          <cell r="BD103">
            <v>93039.395208333241</v>
          </cell>
          <cell r="BE103">
            <v>90770.141666666575</v>
          </cell>
          <cell r="BF103">
            <v>88500.88812499991</v>
          </cell>
          <cell r="BG103">
            <v>86231.634583333245</v>
          </cell>
          <cell r="BH103">
            <v>83962.38104166658</v>
          </cell>
          <cell r="BI103">
            <v>81693.12749999993</v>
          </cell>
          <cell r="BJ103">
            <v>81693.12749999993</v>
          </cell>
          <cell r="BK103">
            <v>81693.12749999993</v>
          </cell>
          <cell r="BL103">
            <v>81693.12749999993</v>
          </cell>
          <cell r="BM103">
            <v>81693.12749999993</v>
          </cell>
          <cell r="BN103">
            <v>81693.127499999886</v>
          </cell>
          <cell r="BO103">
            <v>74885.366874999934</v>
          </cell>
          <cell r="BP103">
            <v>73750.740104166602</v>
          </cell>
          <cell r="BQ103">
            <v>72616.113333333269</v>
          </cell>
          <cell r="BR103">
            <v>71481.486562499937</v>
          </cell>
          <cell r="BS103">
            <v>70346.859791666619</v>
          </cell>
          <cell r="BT103">
            <v>69212.233020833286</v>
          </cell>
          <cell r="BU103">
            <v>68077.606249999953</v>
          </cell>
          <cell r="BV103">
            <v>68077.606249999953</v>
          </cell>
        </row>
        <row r="104">
          <cell r="A104" t="str">
            <v>% Ocupación Respecto al Area Vendible</v>
          </cell>
          <cell r="C104">
            <v>1</v>
          </cell>
          <cell r="D104">
            <v>21488.639999999999</v>
          </cell>
          <cell r="E104">
            <v>0.77999999999999992</v>
          </cell>
          <cell r="F104">
            <v>0.97</v>
          </cell>
          <cell r="AE104">
            <v>0.77999999999999992</v>
          </cell>
          <cell r="AF104">
            <v>0.77999999999999992</v>
          </cell>
          <cell r="AG104">
            <v>0.77999999999999992</v>
          </cell>
          <cell r="AH104">
            <v>0.77999999999999992</v>
          </cell>
          <cell r="AI104">
            <v>0.77999999999999992</v>
          </cell>
          <cell r="AJ104">
            <v>0.77999999999999992</v>
          </cell>
          <cell r="AK104">
            <v>0.77999999999999992</v>
          </cell>
          <cell r="AL104">
            <v>0.77999999999999992</v>
          </cell>
          <cell r="AM104">
            <v>0.77999999999999992</v>
          </cell>
          <cell r="AN104">
            <v>0.77999999999999992</v>
          </cell>
          <cell r="AO104">
            <v>0.77999999999999992</v>
          </cell>
          <cell r="AP104">
            <v>0.77999999999999992</v>
          </cell>
          <cell r="AQ104">
            <v>0.85999999999999988</v>
          </cell>
          <cell r="AR104">
            <v>0.85999999999999988</v>
          </cell>
          <cell r="AS104">
            <v>0.85999999999999988</v>
          </cell>
          <cell r="AT104">
            <v>0.85999999999999988</v>
          </cell>
          <cell r="AU104">
            <v>0.85999999999999988</v>
          </cell>
          <cell r="AV104">
            <v>0.85999999999999988</v>
          </cell>
          <cell r="AW104">
            <v>0.85999999999999988</v>
          </cell>
          <cell r="AX104">
            <v>0.85999999999999988</v>
          </cell>
          <cell r="AY104">
            <v>0.85999999999999988</v>
          </cell>
          <cell r="AZ104">
            <v>0.85999999999999988</v>
          </cell>
          <cell r="BA104">
            <v>0.85999999999999988</v>
          </cell>
          <cell r="BB104">
            <v>0.85999999999999988</v>
          </cell>
          <cell r="BC104">
            <v>0.91999999999999993</v>
          </cell>
          <cell r="BD104">
            <v>0.91999999999999993</v>
          </cell>
          <cell r="BE104">
            <v>0.91999999999999993</v>
          </cell>
          <cell r="BF104">
            <v>0.91999999999999993</v>
          </cell>
          <cell r="BG104">
            <v>0.91999999999999993</v>
          </cell>
          <cell r="BH104">
            <v>0.91999999999999993</v>
          </cell>
          <cell r="BI104">
            <v>0.91999999999999993</v>
          </cell>
          <cell r="BJ104">
            <v>0.91999999999999993</v>
          </cell>
          <cell r="BK104">
            <v>0.91999999999999993</v>
          </cell>
          <cell r="BL104">
            <v>0.91999999999999993</v>
          </cell>
          <cell r="BM104">
            <v>0.91999999999999993</v>
          </cell>
          <cell r="BN104">
            <v>0.91999999999999993</v>
          </cell>
          <cell r="BO104">
            <v>0.97</v>
          </cell>
          <cell r="BP104">
            <v>0.97</v>
          </cell>
          <cell r="BQ104">
            <v>0.97</v>
          </cell>
          <cell r="BR104">
            <v>0.97</v>
          </cell>
          <cell r="BS104">
            <v>0.97</v>
          </cell>
          <cell r="BT104">
            <v>0.97</v>
          </cell>
          <cell r="BU104">
            <v>0.97</v>
          </cell>
          <cell r="BV104">
            <v>0.97</v>
          </cell>
        </row>
        <row r="105">
          <cell r="A105" t="str">
            <v>Arriendo</v>
          </cell>
          <cell r="B105">
            <v>816931.27499999991</v>
          </cell>
          <cell r="C105">
            <v>1</v>
          </cell>
          <cell r="D105">
            <v>98031752.999999985</v>
          </cell>
          <cell r="E105">
            <v>91659689.054999977</v>
          </cell>
          <cell r="F105">
            <v>91659689.055000022</v>
          </cell>
          <cell r="AE105">
            <v>637206.39449999982</v>
          </cell>
          <cell r="AF105">
            <v>637206.39449999982</v>
          </cell>
          <cell r="AG105">
            <v>637206.39449999982</v>
          </cell>
          <cell r="AH105">
            <v>637206.39449999982</v>
          </cell>
          <cell r="AI105">
            <v>637206.39449999982</v>
          </cell>
          <cell r="AJ105">
            <v>637206.39449999982</v>
          </cell>
          <cell r="AK105">
            <v>637206.39449999982</v>
          </cell>
          <cell r="AL105">
            <v>637206.39449999982</v>
          </cell>
          <cell r="AM105">
            <v>637206.39449999982</v>
          </cell>
          <cell r="AN105">
            <v>637206.39449999982</v>
          </cell>
          <cell r="AO105">
            <v>637206.39449999982</v>
          </cell>
          <cell r="AP105">
            <v>637206.39449999982</v>
          </cell>
          <cell r="AQ105">
            <v>702560.8964999998</v>
          </cell>
          <cell r="AR105">
            <v>702560.8964999998</v>
          </cell>
          <cell r="AS105">
            <v>702560.8964999998</v>
          </cell>
          <cell r="AT105">
            <v>702560.8964999998</v>
          </cell>
          <cell r="AU105">
            <v>702560.8964999998</v>
          </cell>
          <cell r="AV105">
            <v>702560.8964999998</v>
          </cell>
          <cell r="AW105">
            <v>702560.8964999998</v>
          </cell>
          <cell r="AX105">
            <v>702560.8964999998</v>
          </cell>
          <cell r="AY105">
            <v>702560.8964999998</v>
          </cell>
          <cell r="AZ105">
            <v>702560.8964999998</v>
          </cell>
          <cell r="BA105">
            <v>702560.8964999998</v>
          </cell>
          <cell r="BB105">
            <v>702560.8964999998</v>
          </cell>
          <cell r="BC105">
            <v>751576.77299999981</v>
          </cell>
          <cell r="BD105">
            <v>751576.77299999981</v>
          </cell>
          <cell r="BE105">
            <v>751576.77299999981</v>
          </cell>
          <cell r="BF105">
            <v>751576.77299999981</v>
          </cell>
          <cell r="BG105">
            <v>751576.77299999981</v>
          </cell>
          <cell r="BH105">
            <v>751576.77299999981</v>
          </cell>
          <cell r="BI105">
            <v>751576.77299999981</v>
          </cell>
          <cell r="BJ105">
            <v>751576.77299999981</v>
          </cell>
          <cell r="BK105">
            <v>751576.77299999981</v>
          </cell>
          <cell r="BL105">
            <v>751576.77299999981</v>
          </cell>
          <cell r="BM105">
            <v>751576.77299999981</v>
          </cell>
          <cell r="BN105">
            <v>751576.77299999981</v>
          </cell>
          <cell r="BO105">
            <v>792423.3367499999</v>
          </cell>
          <cell r="BP105">
            <v>792423.3367499999</v>
          </cell>
          <cell r="BQ105">
            <v>792423.3367499999</v>
          </cell>
          <cell r="BR105">
            <v>792423.3367499999</v>
          </cell>
          <cell r="BS105">
            <v>792423.3367499999</v>
          </cell>
          <cell r="BT105">
            <v>792423.3367499999</v>
          </cell>
          <cell r="BU105">
            <v>792423.3367499999</v>
          </cell>
          <cell r="BV105">
            <v>792423.3367499999</v>
          </cell>
        </row>
        <row r="106">
          <cell r="A106" t="str">
            <v>Recuperación a los 10 años</v>
          </cell>
          <cell r="E106">
            <v>108924170</v>
          </cell>
          <cell r="F106">
            <v>108924170</v>
          </cell>
        </row>
        <row r="107">
          <cell r="A107" t="str">
            <v>T O T A L  I N G R E S O S</v>
          </cell>
          <cell r="E107">
            <v>216432325.78999996</v>
          </cell>
          <cell r="F107">
            <v>216432325.79000002</v>
          </cell>
          <cell r="G107">
            <v>0</v>
          </cell>
          <cell r="H107">
            <v>0</v>
          </cell>
          <cell r="I107">
            <v>0</v>
          </cell>
          <cell r="J107">
            <v>0</v>
          </cell>
          <cell r="K107">
            <v>0</v>
          </cell>
          <cell r="L107">
            <v>0</v>
          </cell>
          <cell r="M107">
            <v>5162161.0065034339</v>
          </cell>
          <cell r="N107">
            <v>512421.70175806462</v>
          </cell>
          <cell r="O107">
            <v>385531.4889252244</v>
          </cell>
          <cell r="P107">
            <v>395199.31466486934</v>
          </cell>
          <cell r="Q107">
            <v>308879.44198946783</v>
          </cell>
          <cell r="R107">
            <v>312597.83650471584</v>
          </cell>
          <cell r="S107">
            <v>316626.09722956794</v>
          </cell>
          <cell r="T107">
            <v>321020.56347486109</v>
          </cell>
          <cell r="U107">
            <v>325854.47634468356</v>
          </cell>
          <cell r="V107">
            <v>331225.49064448633</v>
          </cell>
          <cell r="W107">
            <v>337267.88173176441</v>
          </cell>
          <cell r="X107">
            <v>344173.47154579655</v>
          </cell>
          <cell r="Y107">
            <v>352229.99299550068</v>
          </cell>
          <cell r="Z107">
            <v>360286.51444520481</v>
          </cell>
          <cell r="AA107">
            <v>368343.03589490894</v>
          </cell>
          <cell r="AB107">
            <v>376399.55734461307</v>
          </cell>
          <cell r="AC107">
            <v>384456.0787943172</v>
          </cell>
          <cell r="AD107">
            <v>382844.77450437658</v>
          </cell>
          <cell r="AE107">
            <v>738396.30390828382</v>
          </cell>
          <cell r="AF107">
            <v>739416.79662524629</v>
          </cell>
          <cell r="AG107">
            <v>740437.28934220888</v>
          </cell>
          <cell r="AH107">
            <v>741457.78205917135</v>
          </cell>
          <cell r="AI107">
            <v>742478.27477613394</v>
          </cell>
          <cell r="AJ107">
            <v>743498.76749309641</v>
          </cell>
          <cell r="AK107">
            <v>746130.56449999975</v>
          </cell>
          <cell r="AL107">
            <v>746130.56449999975</v>
          </cell>
          <cell r="AM107">
            <v>746130.56449999975</v>
          </cell>
          <cell r="AN107">
            <v>746130.56449999975</v>
          </cell>
          <cell r="AO107">
            <v>746130.56449999975</v>
          </cell>
          <cell r="AP107">
            <v>746130.56449999963</v>
          </cell>
          <cell r="AQ107">
            <v>811485.06649999972</v>
          </cell>
          <cell r="AR107">
            <v>811485.06649999972</v>
          </cell>
          <cell r="AS107">
            <v>811485.06649999972</v>
          </cell>
          <cell r="AT107">
            <v>811485.06649999972</v>
          </cell>
          <cell r="AU107">
            <v>811485.06649999972</v>
          </cell>
          <cell r="AV107">
            <v>811485.06649999972</v>
          </cell>
          <cell r="AW107">
            <v>811485.06649999972</v>
          </cell>
          <cell r="AX107">
            <v>811485.06649999972</v>
          </cell>
          <cell r="AY107">
            <v>811485.06649999972</v>
          </cell>
          <cell r="AZ107">
            <v>811485.06649999972</v>
          </cell>
          <cell r="BA107">
            <v>811485.06649999972</v>
          </cell>
          <cell r="BB107">
            <v>811485.06649999961</v>
          </cell>
          <cell r="BC107">
            <v>846885.42174999975</v>
          </cell>
          <cell r="BD107">
            <v>844616.16820833308</v>
          </cell>
          <cell r="BE107">
            <v>842346.91466666642</v>
          </cell>
          <cell r="BF107">
            <v>840077.66112499975</v>
          </cell>
          <cell r="BG107">
            <v>837808.40758333309</v>
          </cell>
          <cell r="BH107">
            <v>835539.15404166642</v>
          </cell>
          <cell r="BI107">
            <v>833269.90049999976</v>
          </cell>
          <cell r="BJ107">
            <v>833269.90049999976</v>
          </cell>
          <cell r="BK107">
            <v>833269.90049999976</v>
          </cell>
          <cell r="BL107">
            <v>833269.90049999976</v>
          </cell>
          <cell r="BM107">
            <v>833269.90049999976</v>
          </cell>
          <cell r="BN107">
            <v>833269.90049999976</v>
          </cell>
          <cell r="BO107">
            <v>867308.70362499985</v>
          </cell>
          <cell r="BP107">
            <v>866174.07685416646</v>
          </cell>
          <cell r="BQ107">
            <v>865039.45008333318</v>
          </cell>
          <cell r="BR107">
            <v>863904.82331249979</v>
          </cell>
          <cell r="BS107">
            <v>862770.19654166652</v>
          </cell>
          <cell r="BT107">
            <v>861635.56977083324</v>
          </cell>
          <cell r="BU107">
            <v>860500.94299999985</v>
          </cell>
          <cell r="BV107">
            <v>860500.94299999985</v>
          </cell>
        </row>
        <row r="109">
          <cell r="A109" t="str">
            <v>E G R E S O S</v>
          </cell>
        </row>
        <row r="110">
          <cell r="E110">
            <v>-1.6391277313232422E-7</v>
          </cell>
        </row>
        <row r="111">
          <cell r="A111" t="str">
            <v>Porcentaje de Construcción</v>
          </cell>
          <cell r="D111">
            <v>0.99999999999999944</v>
          </cell>
          <cell r="E111">
            <v>0.99999999999999944</v>
          </cell>
          <cell r="F111">
            <v>0.99999999999999944</v>
          </cell>
          <cell r="M111">
            <v>1.8894614321848704E-2</v>
          </cell>
          <cell r="N111">
            <v>6.9271342463936861E-2</v>
          </cell>
          <cell r="O111">
            <v>1.9607629833111578E-2</v>
          </cell>
          <cell r="P111">
            <v>4.5592818668364364E-2</v>
          </cell>
          <cell r="Q111">
            <v>5.7710689568266645E-2</v>
          </cell>
          <cell r="R111">
            <v>9.2480113392052254E-2</v>
          </cell>
          <cell r="S111">
            <v>0.11134497919284742</v>
          </cell>
          <cell r="T111">
            <v>8.516056938411895E-2</v>
          </cell>
          <cell r="U111">
            <v>8.7296950437767237E-2</v>
          </cell>
          <cell r="V111">
            <v>7.4129584140033525E-2</v>
          </cell>
          <cell r="W111">
            <v>9.3188154052588013E-2</v>
          </cell>
          <cell r="X111">
            <v>5.9107978235592933E-2</v>
          </cell>
          <cell r="Y111">
            <v>5.1853542066786197E-2</v>
          </cell>
          <cell r="Z111">
            <v>4.9938650769287697E-2</v>
          </cell>
          <cell r="AA111">
            <v>3.9186237656172622E-2</v>
          </cell>
          <cell r="AB111">
            <v>1.5073528387727141E-2</v>
          </cell>
          <cell r="AC111">
            <v>1.5081308714748819E-2</v>
          </cell>
          <cell r="AD111">
            <v>1.5081308714748819E-2</v>
          </cell>
        </row>
        <row r="112">
          <cell r="A112" t="str">
            <v>Construcción y Urbanismo</v>
          </cell>
          <cell r="E112">
            <v>61074088</v>
          </cell>
          <cell r="F112">
            <v>61074088</v>
          </cell>
          <cell r="M112">
            <v>1153971.3378186482</v>
          </cell>
          <cell r="N112">
            <v>4230684.0655206162</v>
          </cell>
          <cell r="O112">
            <v>1197518.1098988818</v>
          </cell>
          <cell r="P112">
            <v>2784539.819519728</v>
          </cell>
          <cell r="Q112">
            <v>3524627.7332329992</v>
          </cell>
          <cell r="R112">
            <v>5648138.583556178</v>
          </cell>
          <cell r="S112">
            <v>6800293.0575821316</v>
          </cell>
          <cell r="T112">
            <v>5201104.1086957864</v>
          </cell>
          <cell r="U112">
            <v>5331581.633167835</v>
          </cell>
          <cell r="V112">
            <v>4527396.7451718114</v>
          </cell>
          <cell r="W112">
            <v>5691381.5211653169</v>
          </cell>
          <cell r="X112">
            <v>3609965.8642626875</v>
          </cell>
          <cell r="Y112">
            <v>3166907.7912986022</v>
          </cell>
          <cell r="Z112">
            <v>3049957.5516847447</v>
          </cell>
          <cell r="AA112">
            <v>2393263.7270020004</v>
          </cell>
          <cell r="AB112">
            <v>920601.99922254554</v>
          </cell>
          <cell r="AC112">
            <v>921077.17559973628</v>
          </cell>
          <cell r="AD112">
            <v>921077.17559973628</v>
          </cell>
        </row>
        <row r="113">
          <cell r="A113" t="str">
            <v>Honorarios de Construcción</v>
          </cell>
          <cell r="C113">
            <v>0.1</v>
          </cell>
          <cell r="D113">
            <v>61074088</v>
          </cell>
          <cell r="E113">
            <v>6107408.8000000007</v>
          </cell>
          <cell r="F113">
            <v>6107408.7999999998</v>
          </cell>
          <cell r="N113">
            <v>115397.13378186483</v>
          </cell>
          <cell r="O113">
            <v>423068.40655206167</v>
          </cell>
          <cell r="P113">
            <v>119751.81098988818</v>
          </cell>
          <cell r="Q113">
            <v>278453.98195197282</v>
          </cell>
          <cell r="R113">
            <v>352462.77332329995</v>
          </cell>
          <cell r="S113">
            <v>564813.85835561785</v>
          </cell>
          <cell r="T113">
            <v>680029.30575821316</v>
          </cell>
          <cell r="U113">
            <v>520110.41086957866</v>
          </cell>
          <cell r="V113">
            <v>533158.1633167835</v>
          </cell>
          <cell r="W113">
            <v>452739.67451718118</v>
          </cell>
          <cell r="X113">
            <v>569138.15211653174</v>
          </cell>
          <cell r="Y113">
            <v>360996.5864262688</v>
          </cell>
          <cell r="Z113">
            <v>316690.77912986022</v>
          </cell>
          <cell r="AA113">
            <v>304995.75516847445</v>
          </cell>
          <cell r="AB113">
            <v>239326.37270020007</v>
          </cell>
          <cell r="AC113">
            <v>92060.199922254556</v>
          </cell>
          <cell r="AD113">
            <v>92107.717559973637</v>
          </cell>
          <cell r="AE113">
            <v>92107.717559973637</v>
          </cell>
        </row>
        <row r="114">
          <cell r="A114" t="str">
            <v>Gastos Reembolsables de Construcción</v>
          </cell>
          <cell r="C114">
            <v>5.0000000000000001E-3</v>
          </cell>
          <cell r="D114">
            <v>61074088</v>
          </cell>
          <cell r="E114">
            <v>305370.44</v>
          </cell>
          <cell r="F114">
            <v>305370.44000000006</v>
          </cell>
          <cell r="M114">
            <v>16965.024444444443</v>
          </cell>
          <cell r="N114">
            <v>16965.024444444443</v>
          </cell>
          <cell r="O114">
            <v>16965.024444444443</v>
          </cell>
          <cell r="P114">
            <v>16965.024444444443</v>
          </cell>
          <cell r="Q114">
            <v>16965.024444444443</v>
          </cell>
          <cell r="R114">
            <v>16965.024444444443</v>
          </cell>
          <cell r="S114">
            <v>16965.024444444443</v>
          </cell>
          <cell r="T114">
            <v>16965.024444444443</v>
          </cell>
          <cell r="U114">
            <v>16965.024444444443</v>
          </cell>
          <cell r="V114">
            <v>16965.024444444443</v>
          </cell>
          <cell r="W114">
            <v>16965.024444444443</v>
          </cell>
          <cell r="X114">
            <v>16965.024444444443</v>
          </cell>
          <cell r="Y114">
            <v>16965.024444444443</v>
          </cell>
          <cell r="Z114">
            <v>16965.024444444443</v>
          </cell>
          <cell r="AA114">
            <v>16965.024444444443</v>
          </cell>
          <cell r="AB114">
            <v>16965.024444444443</v>
          </cell>
          <cell r="AC114">
            <v>16965.024444444443</v>
          </cell>
          <cell r="AD114">
            <v>16965.024444444443</v>
          </cell>
        </row>
        <row r="115">
          <cell r="A115" t="str">
            <v xml:space="preserve">Publicidad </v>
          </cell>
          <cell r="C115">
            <v>0.01</v>
          </cell>
          <cell r="D115">
            <v>108924170</v>
          </cell>
          <cell r="E115">
            <v>1089241.7</v>
          </cell>
          <cell r="F115">
            <v>1089241.7000000009</v>
          </cell>
          <cell r="G115">
            <v>90770.141666666663</v>
          </cell>
          <cell r="H115">
            <v>90770.141666666663</v>
          </cell>
          <cell r="I115">
            <v>90770.141666666663</v>
          </cell>
          <cell r="J115">
            <v>90770.141666666663</v>
          </cell>
          <cell r="K115">
            <v>90770.141666666663</v>
          </cell>
          <cell r="L115">
            <v>90770.141666666663</v>
          </cell>
          <cell r="M115">
            <v>30256.713888888888</v>
          </cell>
          <cell r="N115">
            <v>30256.713888888888</v>
          </cell>
          <cell r="O115">
            <v>30256.713888888888</v>
          </cell>
          <cell r="P115">
            <v>30256.713888888888</v>
          </cell>
          <cell r="Q115">
            <v>30256.713888888888</v>
          </cell>
          <cell r="R115">
            <v>30256.713888888888</v>
          </cell>
          <cell r="S115">
            <v>30256.713888888888</v>
          </cell>
          <cell r="T115">
            <v>30256.713888888888</v>
          </cell>
          <cell r="U115">
            <v>30256.713888888888</v>
          </cell>
          <cell r="V115">
            <v>30256.713888888888</v>
          </cell>
          <cell r="W115">
            <v>30256.713888888888</v>
          </cell>
          <cell r="X115">
            <v>30256.713888888888</v>
          </cell>
          <cell r="Y115">
            <v>30256.713888888888</v>
          </cell>
          <cell r="Z115">
            <v>30256.713888888888</v>
          </cell>
          <cell r="AA115">
            <v>30256.713888888888</v>
          </cell>
          <cell r="AB115">
            <v>30256.713888888888</v>
          </cell>
          <cell r="AC115">
            <v>30256.713888888888</v>
          </cell>
          <cell r="AD115">
            <v>30256.713888888888</v>
          </cell>
        </row>
        <row r="116">
          <cell r="A116" t="str">
            <v>Honorarios Gerencia de Proyecto</v>
          </cell>
          <cell r="C116">
            <v>0.03</v>
          </cell>
          <cell r="D116">
            <v>108924170</v>
          </cell>
          <cell r="E116">
            <v>3267725.1</v>
          </cell>
          <cell r="F116">
            <v>3267725.1000000006</v>
          </cell>
          <cell r="N116">
            <v>333383.85206221696</v>
          </cell>
          <cell r="O116">
            <v>71711.715122118796</v>
          </cell>
          <cell r="P116">
            <v>77019.541018394462</v>
          </cell>
          <cell r="Q116">
            <v>82659.10603318736</v>
          </cell>
          <cell r="R116">
            <v>88674.642048966445</v>
          </cell>
          <cell r="S116">
            <v>95119.859208729758</v>
          </cell>
          <cell r="T116">
            <v>102060.8623038595</v>
          </cell>
          <cell r="U116">
            <v>109580.28232358336</v>
          </cell>
          <cell r="V116">
            <v>117783.28598146394</v>
          </cell>
          <cell r="W116">
            <v>126806.59000513259</v>
          </cell>
          <cell r="X116">
            <v>136832.4833647644</v>
          </cell>
          <cell r="Y116">
            <v>148111.61339435022</v>
          </cell>
          <cell r="Z116">
            <v>161002.04771387685</v>
          </cell>
          <cell r="AA116">
            <v>176040.88775332455</v>
          </cell>
          <cell r="AB116">
            <v>191079.72779277229</v>
          </cell>
          <cell r="AC116">
            <v>206118.56783222003</v>
          </cell>
          <cell r="AD116">
            <v>221157.40787166776</v>
          </cell>
          <cell r="AE116">
            <v>236196.2479111155</v>
          </cell>
          <cell r="AF116">
            <v>257680.3051103265</v>
          </cell>
          <cell r="AG116">
            <v>92381.445956607509</v>
          </cell>
          <cell r="AH116">
            <v>77342.605917159774</v>
          </cell>
          <cell r="AI116">
            <v>62303.765877712045</v>
          </cell>
          <cell r="AJ116">
            <v>47264.925838264309</v>
          </cell>
          <cell r="AK116">
            <v>32226.085798816574</v>
          </cell>
          <cell r="AL116">
            <v>17187.245759368841</v>
          </cell>
          <cell r="AM116">
            <v>0</v>
          </cell>
        </row>
        <row r="117">
          <cell r="A117" t="str">
            <v>Honorarios "Ventas" (Comision Colocación de Areas)</v>
          </cell>
          <cell r="C117">
            <v>0.03</v>
          </cell>
          <cell r="D117">
            <v>108924170</v>
          </cell>
          <cell r="E117">
            <v>3267725.1</v>
          </cell>
          <cell r="F117">
            <v>3267725.1000000006</v>
          </cell>
          <cell r="N117">
            <v>333383.85206221696</v>
          </cell>
          <cell r="O117">
            <v>71711.715122118796</v>
          </cell>
          <cell r="P117">
            <v>77019.541018394462</v>
          </cell>
          <cell r="Q117">
            <v>82659.10603318736</v>
          </cell>
          <cell r="R117">
            <v>88674.642048966445</v>
          </cell>
          <cell r="S117">
            <v>95119.859208729758</v>
          </cell>
          <cell r="T117">
            <v>102060.8623038595</v>
          </cell>
          <cell r="U117">
            <v>109580.28232358336</v>
          </cell>
          <cell r="V117">
            <v>117783.28598146394</v>
          </cell>
          <cell r="W117">
            <v>126806.59000513259</v>
          </cell>
          <cell r="X117">
            <v>136832.4833647644</v>
          </cell>
          <cell r="Y117">
            <v>148111.61339435022</v>
          </cell>
          <cell r="Z117">
            <v>161002.04771387685</v>
          </cell>
          <cell r="AA117">
            <v>176040.88775332455</v>
          </cell>
          <cell r="AB117">
            <v>191079.72779277229</v>
          </cell>
          <cell r="AC117">
            <v>206118.56783222003</v>
          </cell>
          <cell r="AD117">
            <v>221157.40787166776</v>
          </cell>
          <cell r="AE117">
            <v>236196.2479111155</v>
          </cell>
          <cell r="AF117">
            <v>257680.3051103265</v>
          </cell>
          <cell r="AG117">
            <v>92381.445956607509</v>
          </cell>
          <cell r="AH117">
            <v>77342.605917159774</v>
          </cell>
          <cell r="AI117">
            <v>62303.765877712045</v>
          </cell>
          <cell r="AJ117">
            <v>47264.925838264309</v>
          </cell>
          <cell r="AK117">
            <v>32226.085798816574</v>
          </cell>
          <cell r="AL117">
            <v>17187.245759368841</v>
          </cell>
          <cell r="AM117">
            <v>0</v>
          </cell>
        </row>
        <row r="118">
          <cell r="A118" t="str">
            <v>Fiducia de Recaudo</v>
          </cell>
          <cell r="C118">
            <v>5.0000000000000001E-3</v>
          </cell>
          <cell r="D118">
            <v>4575808.8726186724</v>
          </cell>
          <cell r="E118">
            <v>22879.044363093362</v>
          </cell>
          <cell r="F118">
            <v>22879.044363093362</v>
          </cell>
          <cell r="M118">
            <v>22879.044363093362</v>
          </cell>
        </row>
        <row r="119">
          <cell r="A119" t="str">
            <v>Derechos - Licencias - Polizas</v>
          </cell>
          <cell r="E119">
            <v>884924.32490000001</v>
          </cell>
          <cell r="F119">
            <v>884924.32490000001</v>
          </cell>
          <cell r="M119">
            <v>442462.16245</v>
          </cell>
          <cell r="Y119">
            <v>442462.16245</v>
          </cell>
        </row>
        <row r="120">
          <cell r="A120" t="str">
            <v>Diseño Arquitectonico</v>
          </cell>
          <cell r="E120">
            <v>1882113</v>
          </cell>
          <cell r="F120">
            <v>1882112.9999999995</v>
          </cell>
          <cell r="M120">
            <v>104561.83333333333</v>
          </cell>
          <cell r="N120">
            <v>104561.83333333333</v>
          </cell>
          <cell r="O120">
            <v>104561.83333333333</v>
          </cell>
          <cell r="P120">
            <v>104561.83333333333</v>
          </cell>
          <cell r="Q120">
            <v>104561.83333333333</v>
          </cell>
          <cell r="R120">
            <v>104561.83333333333</v>
          </cell>
          <cell r="S120">
            <v>104561.83333333333</v>
          </cell>
          <cell r="T120">
            <v>104561.83333333333</v>
          </cell>
          <cell r="U120">
            <v>104561.83333333333</v>
          </cell>
          <cell r="V120">
            <v>104561.83333333333</v>
          </cell>
          <cell r="W120">
            <v>104561.83333333333</v>
          </cell>
          <cell r="X120">
            <v>104561.83333333333</v>
          </cell>
          <cell r="Y120">
            <v>104561.83333333333</v>
          </cell>
          <cell r="Z120">
            <v>104561.83333333333</v>
          </cell>
          <cell r="AA120">
            <v>104561.83333333333</v>
          </cell>
          <cell r="AB120">
            <v>104561.83333333333</v>
          </cell>
          <cell r="AC120">
            <v>104561.83333333333</v>
          </cell>
          <cell r="AD120">
            <v>104561.83333333333</v>
          </cell>
        </row>
        <row r="121">
          <cell r="A121" t="str">
            <v>Estudios Tecnicos</v>
          </cell>
          <cell r="C121">
            <v>0.01</v>
          </cell>
          <cell r="D121">
            <v>108924170</v>
          </cell>
          <cell r="E121">
            <v>1089241.7</v>
          </cell>
          <cell r="F121">
            <v>1089241.7</v>
          </cell>
          <cell r="J121">
            <v>272310.42499999999</v>
          </cell>
          <cell r="L121">
            <v>272310.42499999999</v>
          </cell>
          <cell r="O121">
            <v>544620.85</v>
          </cell>
        </row>
        <row r="122">
          <cell r="A122" t="str">
            <v>Interventaría</v>
          </cell>
          <cell r="C122">
            <v>2.5000000000000001E-2</v>
          </cell>
          <cell r="D122">
            <v>61074088</v>
          </cell>
          <cell r="E122">
            <v>1526852.2000000002</v>
          </cell>
          <cell r="F122">
            <v>1526852.2</v>
          </cell>
          <cell r="N122">
            <v>28849.283445466208</v>
          </cell>
          <cell r="O122">
            <v>105767.10163801542</v>
          </cell>
          <cell r="P122">
            <v>29937.952747472045</v>
          </cell>
          <cell r="Q122">
            <v>69613.495487993205</v>
          </cell>
          <cell r="R122">
            <v>88115.693330824986</v>
          </cell>
          <cell r="S122">
            <v>141203.46458890446</v>
          </cell>
          <cell r="T122">
            <v>170007.32643955329</v>
          </cell>
          <cell r="U122">
            <v>130027.60271739466</v>
          </cell>
          <cell r="V122">
            <v>133289.54082919587</v>
          </cell>
          <cell r="W122">
            <v>113184.91862929529</v>
          </cell>
          <cell r="X122">
            <v>142284.53802913293</v>
          </cell>
          <cell r="Y122">
            <v>90249.146606567199</v>
          </cell>
          <cell r="Z122">
            <v>79172.694782465056</v>
          </cell>
          <cell r="AA122">
            <v>76248.938792118613</v>
          </cell>
          <cell r="AB122">
            <v>59831.593175050017</v>
          </cell>
          <cell r="AC122">
            <v>23015.049980563639</v>
          </cell>
          <cell r="AD122">
            <v>23026.929389993409</v>
          </cell>
          <cell r="AE122">
            <v>23026.929389993409</v>
          </cell>
        </row>
        <row r="123">
          <cell r="A123" t="str">
            <v>Notariales</v>
          </cell>
          <cell r="C123">
            <v>3.5000000000000001E-3</v>
          </cell>
          <cell r="D123">
            <v>108924170</v>
          </cell>
          <cell r="E123">
            <v>381234.59500000003</v>
          </cell>
          <cell r="F123">
            <v>381234.59500000003</v>
          </cell>
          <cell r="AD123">
            <v>381234.59500000003</v>
          </cell>
        </row>
        <row r="124">
          <cell r="A124" t="str">
            <v>Prediales</v>
          </cell>
          <cell r="C124">
            <v>5.0000000000000001E-3</v>
          </cell>
          <cell r="D124">
            <v>108924170</v>
          </cell>
          <cell r="E124">
            <v>5446208.5</v>
          </cell>
          <cell r="F124">
            <v>5446208.4999999991</v>
          </cell>
          <cell r="AH124">
            <v>544620.85</v>
          </cell>
          <cell r="AT124">
            <v>544620.85</v>
          </cell>
          <cell r="BF124">
            <v>544620.85</v>
          </cell>
          <cell r="BR124">
            <v>544620.85</v>
          </cell>
        </row>
        <row r="125">
          <cell r="A125" t="str">
            <v>4*1000</v>
          </cell>
          <cell r="C125">
            <v>4.0000000000000001E-3</v>
          </cell>
          <cell r="D125">
            <v>108924170</v>
          </cell>
          <cell r="E125">
            <v>435696.68</v>
          </cell>
          <cell r="F125">
            <v>435696.68000000011</v>
          </cell>
          <cell r="G125">
            <v>6350.1686107088954</v>
          </cell>
          <cell r="H125">
            <v>6350.1686107088954</v>
          </cell>
          <cell r="I125">
            <v>6350.1686107088954</v>
          </cell>
          <cell r="J125">
            <v>6350.1686107088954</v>
          </cell>
          <cell r="K125">
            <v>6350.1686107088954</v>
          </cell>
          <cell r="L125">
            <v>6350.1686107088954</v>
          </cell>
          <cell r="M125">
            <v>6350.1686107088954</v>
          </cell>
          <cell r="N125">
            <v>9561.5620162825071</v>
          </cell>
          <cell r="O125">
            <v>10269.272135785928</v>
          </cell>
          <cell r="P125">
            <v>11021.214137758316</v>
          </cell>
          <cell r="Q125">
            <v>11823.28560652886</v>
          </cell>
          <cell r="R125">
            <v>12682.647894497302</v>
          </cell>
          <cell r="S125">
            <v>13608.114973847933</v>
          </cell>
          <cell r="T125">
            <v>14610.704309811115</v>
          </cell>
          <cell r="U125">
            <v>15704.438130861859</v>
          </cell>
          <cell r="V125">
            <v>16907.545334017679</v>
          </cell>
          <cell r="W125">
            <v>18244.331115301924</v>
          </cell>
          <cell r="X125">
            <v>19748.215119246695</v>
          </cell>
          <cell r="Y125">
            <v>21466.939695183581</v>
          </cell>
          <cell r="Z125">
            <v>23472.118367109942</v>
          </cell>
          <cell r="AA125">
            <v>25477.297039036308</v>
          </cell>
          <cell r="AB125">
            <v>27482.475710962673</v>
          </cell>
          <cell r="AC125">
            <v>29487.654382889035</v>
          </cell>
          <cell r="AD125">
            <v>31492.833054815401</v>
          </cell>
          <cell r="AE125">
            <v>34357.374014710207</v>
          </cell>
          <cell r="AF125">
            <v>12317.526127547668</v>
          </cell>
          <cell r="AG125">
            <v>10312.347455621304</v>
          </cell>
          <cell r="AH125">
            <v>8307.1687836949404</v>
          </cell>
          <cell r="AI125">
            <v>6301.9901117685749</v>
          </cell>
          <cell r="AJ125">
            <v>4296.8114398422103</v>
          </cell>
          <cell r="AK125">
            <v>2291.6327679158453</v>
          </cell>
          <cell r="AL125">
            <v>0</v>
          </cell>
        </row>
        <row r="126">
          <cell r="A126" t="str">
            <v>Dotación</v>
          </cell>
          <cell r="E126">
            <v>232566.88294315001</v>
          </cell>
          <cell r="F126">
            <v>232566.88294315001</v>
          </cell>
          <cell r="AB126">
            <v>58141.720735787501</v>
          </cell>
          <cell r="AC126">
            <v>58141.720735787501</v>
          </cell>
          <cell r="AD126">
            <v>58141.720735787501</v>
          </cell>
          <cell r="AE126">
            <v>58141.720735787501</v>
          </cell>
        </row>
        <row r="127">
          <cell r="A127" t="str">
            <v>Hipoteca</v>
          </cell>
          <cell r="C127">
            <v>1.7000000000000001E-2</v>
          </cell>
          <cell r="D127">
            <v>10794660</v>
          </cell>
          <cell r="E127">
            <v>183509.22</v>
          </cell>
          <cell r="F127">
            <v>183509.22</v>
          </cell>
          <cell r="L127">
            <v>183509.22</v>
          </cell>
        </row>
        <row r="128">
          <cell r="A128" t="str">
            <v>Comisión Inmobiliaria</v>
          </cell>
          <cell r="C128">
            <v>0.05</v>
          </cell>
          <cell r="D128">
            <v>91659689.055000022</v>
          </cell>
          <cell r="E128">
            <v>4582984.4527500011</v>
          </cell>
          <cell r="F128">
            <v>4582984.4527500002</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31860.319724999994</v>
          </cell>
          <cell r="AF128">
            <v>31860.319724999994</v>
          </cell>
          <cell r="AG128">
            <v>31860.319724999994</v>
          </cell>
          <cell r="AH128">
            <v>31860.319724999994</v>
          </cell>
          <cell r="AI128">
            <v>31860.319724999994</v>
          </cell>
          <cell r="AJ128">
            <v>31860.319724999994</v>
          </cell>
          <cell r="AK128">
            <v>31860.319724999994</v>
          </cell>
          <cell r="AL128">
            <v>31860.319724999994</v>
          </cell>
          <cell r="AM128">
            <v>31860.319724999994</v>
          </cell>
          <cell r="AN128">
            <v>31860.319724999994</v>
          </cell>
          <cell r="AO128">
            <v>31860.319724999994</v>
          </cell>
          <cell r="AP128">
            <v>31860.319724999994</v>
          </cell>
          <cell r="AQ128">
            <v>35128.04482499999</v>
          </cell>
          <cell r="AR128">
            <v>35128.04482499999</v>
          </cell>
          <cell r="AS128">
            <v>35128.04482499999</v>
          </cell>
          <cell r="AT128">
            <v>35128.04482499999</v>
          </cell>
          <cell r="AU128">
            <v>35128.04482499999</v>
          </cell>
          <cell r="AV128">
            <v>35128.04482499999</v>
          </cell>
          <cell r="AW128">
            <v>35128.04482499999</v>
          </cell>
          <cell r="AX128">
            <v>35128.04482499999</v>
          </cell>
          <cell r="AY128">
            <v>35128.04482499999</v>
          </cell>
          <cell r="AZ128">
            <v>35128.04482499999</v>
          </cell>
          <cell r="BA128">
            <v>35128.04482499999</v>
          </cell>
          <cell r="BB128">
            <v>35128.04482499999</v>
          </cell>
          <cell r="BC128">
            <v>37578.838649999991</v>
          </cell>
          <cell r="BD128">
            <v>37578.838649999991</v>
          </cell>
          <cell r="BE128">
            <v>37578.838649999991</v>
          </cell>
          <cell r="BF128">
            <v>37578.838649999991</v>
          </cell>
          <cell r="BG128">
            <v>37578.838649999991</v>
          </cell>
          <cell r="BH128">
            <v>37578.838649999991</v>
          </cell>
          <cell r="BI128">
            <v>37578.838649999991</v>
          </cell>
          <cell r="BJ128">
            <v>37578.838649999991</v>
          </cell>
          <cell r="BK128">
            <v>37578.838649999991</v>
          </cell>
          <cell r="BL128">
            <v>37578.838649999991</v>
          </cell>
          <cell r="BM128">
            <v>37578.838649999991</v>
          </cell>
          <cell r="BN128">
            <v>37578.838649999991</v>
          </cell>
          <cell r="BO128">
            <v>39621.166837500001</v>
          </cell>
          <cell r="BP128">
            <v>39621.166837500001</v>
          </cell>
          <cell r="BQ128">
            <v>39621.166837500001</v>
          </cell>
          <cell r="BR128">
            <v>39621.166837500001</v>
          </cell>
          <cell r="BS128">
            <v>39621.166837500001</v>
          </cell>
          <cell r="BT128">
            <v>39621.166837500001</v>
          </cell>
          <cell r="BU128">
            <v>39621.166837500001</v>
          </cell>
          <cell r="BV128">
            <v>39621.166837500001</v>
          </cell>
        </row>
        <row r="129">
          <cell r="A129" t="str">
            <v>Administración de Locales -No Ocupados</v>
          </cell>
          <cell r="B129">
            <v>12</v>
          </cell>
          <cell r="C129">
            <v>1</v>
          </cell>
          <cell r="D129">
            <v>21488.639999999999</v>
          </cell>
          <cell r="E129">
            <v>2011336.7039999957</v>
          </cell>
          <cell r="F129">
            <v>2011336.7039999957</v>
          </cell>
          <cell r="AE129">
            <v>56730.009600000019</v>
          </cell>
          <cell r="AF129">
            <v>56730.009600000019</v>
          </cell>
          <cell r="AG129">
            <v>56730.009600000019</v>
          </cell>
          <cell r="AH129">
            <v>56730.009600000019</v>
          </cell>
          <cell r="AI129">
            <v>56730.009600000019</v>
          </cell>
          <cell r="AJ129">
            <v>56730.009600000019</v>
          </cell>
          <cell r="AK129">
            <v>56730.009600000019</v>
          </cell>
          <cell r="AL129">
            <v>56730.009600000019</v>
          </cell>
          <cell r="AM129">
            <v>56730.009600000019</v>
          </cell>
          <cell r="AN129">
            <v>56730.009600000019</v>
          </cell>
          <cell r="AO129">
            <v>56730.009600000019</v>
          </cell>
          <cell r="AP129">
            <v>56730.009600000019</v>
          </cell>
          <cell r="AQ129">
            <v>36100.915200000032</v>
          </cell>
          <cell r="AR129">
            <v>36100.915200000032</v>
          </cell>
          <cell r="AS129">
            <v>36100.915200000032</v>
          </cell>
          <cell r="AT129">
            <v>36100.915200000032</v>
          </cell>
          <cell r="AU129">
            <v>36100.915200000032</v>
          </cell>
          <cell r="AV129">
            <v>36100.915200000032</v>
          </cell>
          <cell r="AW129">
            <v>36100.915200000032</v>
          </cell>
          <cell r="AX129">
            <v>36100.915200000032</v>
          </cell>
          <cell r="AY129">
            <v>36100.915200000032</v>
          </cell>
          <cell r="AZ129">
            <v>36100.915200000032</v>
          </cell>
          <cell r="BA129">
            <v>36100.915200000032</v>
          </cell>
          <cell r="BB129">
            <v>36100.915200000032</v>
          </cell>
          <cell r="BC129">
            <v>20629.094400000016</v>
          </cell>
          <cell r="BD129">
            <v>20629.094400000016</v>
          </cell>
          <cell r="BE129">
            <v>20629.094400000016</v>
          </cell>
          <cell r="BF129">
            <v>20629.094400000016</v>
          </cell>
          <cell r="BG129">
            <v>20629.094400000016</v>
          </cell>
          <cell r="BH129">
            <v>20629.094400000016</v>
          </cell>
          <cell r="BI129">
            <v>20629.094400000016</v>
          </cell>
          <cell r="BJ129">
            <v>20629.094400000016</v>
          </cell>
          <cell r="BK129">
            <v>20629.094400000016</v>
          </cell>
          <cell r="BL129">
            <v>20629.094400000016</v>
          </cell>
          <cell r="BM129">
            <v>20629.094400000016</v>
          </cell>
          <cell r="BN129">
            <v>20629.094400000016</v>
          </cell>
          <cell r="BO129">
            <v>7735.9104000000061</v>
          </cell>
          <cell r="BP129">
            <v>7735.9104000000061</v>
          </cell>
          <cell r="BQ129">
            <v>7735.9104000000061</v>
          </cell>
          <cell r="BR129">
            <v>7735.9104000000061</v>
          </cell>
          <cell r="BS129">
            <v>7735.9104000000061</v>
          </cell>
          <cell r="BT129">
            <v>7735.9104000000061</v>
          </cell>
          <cell r="BU129">
            <v>7735.9104000000061</v>
          </cell>
          <cell r="BV129">
            <v>7735.9104000000061</v>
          </cell>
        </row>
        <row r="130">
          <cell r="A130" t="str">
            <v>T O T A L  E G R E S O S</v>
          </cell>
          <cell r="E130">
            <v>93791106.443956241</v>
          </cell>
          <cell r="F130">
            <v>93791106.443956405</v>
          </cell>
          <cell r="G130">
            <v>97120.310277375553</v>
          </cell>
          <cell r="H130">
            <v>97120.310277375553</v>
          </cell>
          <cell r="I130">
            <v>97120.310277375553</v>
          </cell>
          <cell r="J130">
            <v>369430.73527737556</v>
          </cell>
          <cell r="K130">
            <v>97120.310277375553</v>
          </cell>
          <cell r="L130">
            <v>552939.95527737553</v>
          </cell>
          <cell r="M130">
            <v>1777446.2849091168</v>
          </cell>
          <cell r="N130">
            <v>5203043.3205553303</v>
          </cell>
          <cell r="O130">
            <v>2576450.7421356486</v>
          </cell>
          <cell r="P130">
            <v>3251073.4510983019</v>
          </cell>
          <cell r="Q130">
            <v>4201620.2800125359</v>
          </cell>
          <cell r="R130">
            <v>6430532.5538693992</v>
          </cell>
          <cell r="S130">
            <v>7861941.7855846286</v>
          </cell>
          <cell r="T130">
            <v>6421656.7414777493</v>
          </cell>
          <cell r="U130">
            <v>6368368.2211995032</v>
          </cell>
          <cell r="V130">
            <v>5598102.1382814031</v>
          </cell>
          <cell r="W130">
            <v>6680947.1971040256</v>
          </cell>
          <cell r="X130">
            <v>4766585.3079237947</v>
          </cell>
          <cell r="Y130">
            <v>4530089.4249319881</v>
          </cell>
          <cell r="Z130">
            <v>3943080.8110586</v>
          </cell>
          <cell r="AA130">
            <v>3303851.0651749456</v>
          </cell>
          <cell r="AB130">
            <v>1839327.1887967568</v>
          </cell>
          <cell r="AC130">
            <v>1687802.5079523376</v>
          </cell>
          <cell r="AD130">
            <v>2101179.3587503084</v>
          </cell>
          <cell r="AE130">
            <v>768616.56684769574</v>
          </cell>
          <cell r="AF130">
            <v>616268.46567320067</v>
          </cell>
          <cell r="AG130">
            <v>283665.56869383634</v>
          </cell>
          <cell r="AH130">
            <v>796203.55994301441</v>
          </cell>
          <cell r="AI130">
            <v>219499.85119219267</v>
          </cell>
          <cell r="AJ130">
            <v>187416.99244137085</v>
          </cell>
          <cell r="AK130">
            <v>155334.133690549</v>
          </cell>
          <cell r="AL130">
            <v>122964.82084373769</v>
          </cell>
          <cell r="AM130">
            <v>88590.329325000013</v>
          </cell>
          <cell r="AN130">
            <v>88590.329325000013</v>
          </cell>
          <cell r="AO130">
            <v>88590.329325000013</v>
          </cell>
          <cell r="AP130">
            <v>88590.329325000013</v>
          </cell>
          <cell r="AQ130">
            <v>71228.960025000022</v>
          </cell>
          <cell r="AR130">
            <v>71228.960025000022</v>
          </cell>
          <cell r="AS130">
            <v>71228.960025000022</v>
          </cell>
          <cell r="AT130">
            <v>615849.81002500001</v>
          </cell>
          <cell r="AU130">
            <v>71228.960025000022</v>
          </cell>
          <cell r="AV130">
            <v>71228.960025000022</v>
          </cell>
          <cell r="AW130">
            <v>71228.960025000022</v>
          </cell>
          <cell r="AX130">
            <v>71228.960025000022</v>
          </cell>
          <cell r="AY130">
            <v>71228.960025000022</v>
          </cell>
          <cell r="AZ130">
            <v>71228.960025000022</v>
          </cell>
          <cell r="BA130">
            <v>71228.960025000022</v>
          </cell>
          <cell r="BB130">
            <v>71228.960025000022</v>
          </cell>
          <cell r="BC130">
            <v>58207.933050000007</v>
          </cell>
          <cell r="BD130">
            <v>58207.933050000007</v>
          </cell>
          <cell r="BE130">
            <v>58207.933050000007</v>
          </cell>
          <cell r="BF130">
            <v>602828.78304999997</v>
          </cell>
          <cell r="BG130">
            <v>58207.933050000007</v>
          </cell>
          <cell r="BH130">
            <v>58207.933050000007</v>
          </cell>
          <cell r="BI130">
            <v>58207.933050000007</v>
          </cell>
          <cell r="BJ130">
            <v>58207.933050000007</v>
          </cell>
          <cell r="BK130">
            <v>58207.933050000007</v>
          </cell>
          <cell r="BL130">
            <v>58207.933050000007</v>
          </cell>
          <cell r="BM130">
            <v>58207.933050000007</v>
          </cell>
          <cell r="BN130">
            <v>58207.933050000007</v>
          </cell>
          <cell r="BO130">
            <v>47357.077237500009</v>
          </cell>
          <cell r="BP130">
            <v>47357.077237500009</v>
          </cell>
          <cell r="BQ130">
            <v>47357.077237500009</v>
          </cell>
          <cell r="BR130">
            <v>591977.92723750009</v>
          </cell>
          <cell r="BS130">
            <v>47357.077237500009</v>
          </cell>
          <cell r="BT130">
            <v>47357.077237500009</v>
          </cell>
          <cell r="BU130">
            <v>47357.077237500009</v>
          </cell>
          <cell r="BV130">
            <v>47357.077237500009</v>
          </cell>
        </row>
        <row r="132">
          <cell r="A132" t="str">
            <v>superávit Mensual</v>
          </cell>
          <cell r="E132">
            <v>122641219.34604372</v>
          </cell>
          <cell r="F132">
            <v>122641219.34604381</v>
          </cell>
          <cell r="G132">
            <v>-97120.310277375553</v>
          </cell>
          <cell r="H132">
            <v>-97120.310277375553</v>
          </cell>
          <cell r="I132">
            <v>-97120.310277375553</v>
          </cell>
          <cell r="J132">
            <v>-369430.73527737556</v>
          </cell>
          <cell r="K132">
            <v>-97120.310277375553</v>
          </cell>
          <cell r="L132">
            <v>-552939.95527737553</v>
          </cell>
          <cell r="M132">
            <v>3384714.7215943169</v>
          </cell>
          <cell r="N132">
            <v>-4690621.6187972659</v>
          </cell>
          <cell r="O132">
            <v>-2190919.2532104244</v>
          </cell>
          <cell r="P132">
            <v>-2855874.1364334328</v>
          </cell>
          <cell r="Q132">
            <v>-3892740.8380230679</v>
          </cell>
          <cell r="R132">
            <v>-6117934.7173646837</v>
          </cell>
          <cell r="S132">
            <v>-7545315.6883550603</v>
          </cell>
          <cell r="T132">
            <v>-6100636.1780028883</v>
          </cell>
          <cell r="U132">
            <v>-6042513.74485482</v>
          </cell>
          <cell r="V132">
            <v>-5266876.6476369165</v>
          </cell>
          <cell r="W132">
            <v>-6343679.3153722612</v>
          </cell>
          <cell r="X132">
            <v>-4422411.8363779979</v>
          </cell>
          <cell r="Y132">
            <v>-4177859.4319364876</v>
          </cell>
          <cell r="Z132">
            <v>-3582794.2966133952</v>
          </cell>
          <cell r="AA132">
            <v>-2935508.0292800367</v>
          </cell>
          <cell r="AB132">
            <v>-1462927.6314521437</v>
          </cell>
          <cell r="AC132">
            <v>-1303346.4291580203</v>
          </cell>
          <cell r="AD132">
            <v>-1718334.5842459318</v>
          </cell>
          <cell r="AE132">
            <v>-30220.262939411914</v>
          </cell>
          <cell r="AF132">
            <v>123148.33095204562</v>
          </cell>
          <cell r="AG132">
            <v>456771.72064837255</v>
          </cell>
          <cell r="AH132">
            <v>-54745.777883843053</v>
          </cell>
          <cell r="AI132">
            <v>522978.4235839413</v>
          </cell>
          <cell r="AJ132">
            <v>556081.77505172556</v>
          </cell>
          <cell r="AK132">
            <v>590796.4308094508</v>
          </cell>
          <cell r="AL132">
            <v>623165.74365626206</v>
          </cell>
          <cell r="AM132">
            <v>657540.23517499969</v>
          </cell>
          <cell r="AN132">
            <v>657540.23517499969</v>
          </cell>
          <cell r="AO132">
            <v>657540.23517499969</v>
          </cell>
          <cell r="AP132">
            <v>657540.23517499957</v>
          </cell>
          <cell r="AQ132">
            <v>740256.10647499969</v>
          </cell>
          <cell r="AR132">
            <v>740256.10647499969</v>
          </cell>
          <cell r="AS132">
            <v>740256.10647499969</v>
          </cell>
          <cell r="AT132">
            <v>195635.25647499971</v>
          </cell>
          <cell r="AU132">
            <v>740256.10647499969</v>
          </cell>
          <cell r="AV132">
            <v>740256.10647499969</v>
          </cell>
          <cell r="AW132">
            <v>740256.10647499969</v>
          </cell>
          <cell r="AX132">
            <v>740256.10647499969</v>
          </cell>
          <cell r="AY132">
            <v>740256.10647499969</v>
          </cell>
          <cell r="AZ132">
            <v>740256.10647499969</v>
          </cell>
          <cell r="BA132">
            <v>740256.10647499969</v>
          </cell>
          <cell r="BB132">
            <v>740256.10647499957</v>
          </cell>
          <cell r="BC132">
            <v>788677.48869999975</v>
          </cell>
          <cell r="BD132">
            <v>786408.23515833309</v>
          </cell>
          <cell r="BE132">
            <v>784138.98161666642</v>
          </cell>
          <cell r="BF132">
            <v>237248.87807499978</v>
          </cell>
          <cell r="BG132">
            <v>779600.47453333309</v>
          </cell>
          <cell r="BH132">
            <v>777331.22099166643</v>
          </cell>
          <cell r="BI132">
            <v>775061.96744999976</v>
          </cell>
          <cell r="BJ132">
            <v>775061.96744999976</v>
          </cell>
          <cell r="BK132">
            <v>775061.96744999976</v>
          </cell>
          <cell r="BL132">
            <v>775061.96744999976</v>
          </cell>
          <cell r="BM132">
            <v>775061.96744999976</v>
          </cell>
          <cell r="BN132">
            <v>775061.96744999976</v>
          </cell>
          <cell r="BO132">
            <v>819951.62638749985</v>
          </cell>
          <cell r="BP132">
            <v>818816.99961666646</v>
          </cell>
          <cell r="BQ132">
            <v>817682.37284583319</v>
          </cell>
          <cell r="BR132">
            <v>271926.89607499971</v>
          </cell>
          <cell r="BS132">
            <v>815413.11930416652</v>
          </cell>
          <cell r="BT132">
            <v>814278.49253333325</v>
          </cell>
          <cell r="BU132">
            <v>813143.86576249986</v>
          </cell>
          <cell r="BV132">
            <v>813143.86576249986</v>
          </cell>
        </row>
        <row r="133">
          <cell r="A133" t="str">
            <v>superávit Acumulado</v>
          </cell>
          <cell r="F133">
            <v>122641219.34604381</v>
          </cell>
          <cell r="G133">
            <v>-97120.310277375553</v>
          </cell>
          <cell r="H133">
            <v>-194240.62055475111</v>
          </cell>
          <cell r="I133">
            <v>-291360.93083212664</v>
          </cell>
          <cell r="J133">
            <v>-660791.6661095022</v>
          </cell>
          <cell r="K133">
            <v>-757911.97638687771</v>
          </cell>
          <cell r="L133">
            <v>-1310851.9316642531</v>
          </cell>
          <cell r="M133">
            <v>2073862.7899300638</v>
          </cell>
          <cell r="N133">
            <v>-2616758.8288672022</v>
          </cell>
          <cell r="O133">
            <v>-4807678.0820776261</v>
          </cell>
          <cell r="P133">
            <v>-7663552.2185110589</v>
          </cell>
          <cell r="Q133">
            <v>-11556293.056534126</v>
          </cell>
          <cell r="R133">
            <v>-17674227.77389881</v>
          </cell>
          <cell r="S133">
            <v>-25219543.462253869</v>
          </cell>
          <cell r="T133">
            <v>-31320179.640256755</v>
          </cell>
          <cell r="U133">
            <v>-37362693.385111578</v>
          </cell>
          <cell r="V133">
            <v>-42629570.032748491</v>
          </cell>
          <cell r="W133">
            <v>-48973249.348120749</v>
          </cell>
          <cell r="X133">
            <v>-53395661.18449875</v>
          </cell>
          <cell r="Y133">
            <v>-57573520.616435237</v>
          </cell>
          <cell r="Z133">
            <v>-61156314.913048632</v>
          </cell>
          <cell r="AA133">
            <v>-64091822.942328669</v>
          </cell>
          <cell r="AB133">
            <v>-65554750.573780812</v>
          </cell>
          <cell r="AC133">
            <v>-66858097.002938829</v>
          </cell>
          <cell r="AD133">
            <v>-68576431.587184757</v>
          </cell>
          <cell r="AE133">
            <v>-68606651.850124165</v>
          </cell>
          <cell r="AF133">
            <v>-68483503.519172117</v>
          </cell>
          <cell r="AG133">
            <v>-68026731.798523739</v>
          </cell>
          <cell r="AH133">
            <v>-68081477.576407582</v>
          </cell>
          <cell r="AI133">
            <v>-67558499.152823642</v>
          </cell>
          <cell r="AJ133">
            <v>-67002417.377771914</v>
          </cell>
          <cell r="AK133">
            <v>-66411620.946962461</v>
          </cell>
          <cell r="AL133">
            <v>-65788455.203306198</v>
          </cell>
          <cell r="AM133">
            <v>-65130914.968131199</v>
          </cell>
          <cell r="AN133">
            <v>-64473374.732956201</v>
          </cell>
          <cell r="AO133">
            <v>-63815834.497781202</v>
          </cell>
          <cell r="AP133">
            <v>-63158294.262606204</v>
          </cell>
          <cell r="AQ133">
            <v>-62418038.1561312</v>
          </cell>
          <cell r="AR133">
            <v>-61677782.049656197</v>
          </cell>
          <cell r="AS133">
            <v>-60937525.943181194</v>
          </cell>
          <cell r="AT133">
            <v>-60741890.686706193</v>
          </cell>
          <cell r="AU133">
            <v>-60001634.58023119</v>
          </cell>
          <cell r="AV133">
            <v>-59261378.473756187</v>
          </cell>
          <cell r="AW133">
            <v>-58521122.367281184</v>
          </cell>
          <cell r="AX133">
            <v>-57780866.260806181</v>
          </cell>
          <cell r="AY133">
            <v>-57040610.154331177</v>
          </cell>
          <cell r="AZ133">
            <v>-56300354.047856174</v>
          </cell>
          <cell r="BA133">
            <v>-55560097.941381171</v>
          </cell>
          <cell r="BB133">
            <v>-54819841.834906168</v>
          </cell>
          <cell r="BC133">
            <v>-54031164.346206166</v>
          </cell>
          <cell r="BD133">
            <v>-53244756.111047834</v>
          </cell>
          <cell r="BE133">
            <v>-52460617.129431166</v>
          </cell>
          <cell r="BF133">
            <v>-52223368.25135617</v>
          </cell>
          <cell r="BG133">
            <v>-51443767.776822835</v>
          </cell>
          <cell r="BH133">
            <v>-50666436.555831172</v>
          </cell>
          <cell r="BI133">
            <v>-49891374.588381171</v>
          </cell>
          <cell r="BJ133">
            <v>-49116312.620931171</v>
          </cell>
          <cell r="BK133">
            <v>-48341250.653481171</v>
          </cell>
          <cell r="BL133">
            <v>-47566188.68603117</v>
          </cell>
          <cell r="BM133">
            <v>-46791126.71858117</v>
          </cell>
          <cell r="BN133">
            <v>-46016064.751131169</v>
          </cell>
          <cell r="BO133">
            <v>-45196113.12474367</v>
          </cell>
          <cell r="BP133">
            <v>-44377296.125127003</v>
          </cell>
          <cell r="BQ133">
            <v>-43559613.752281167</v>
          </cell>
          <cell r="BR133">
            <v>-43287686.856206164</v>
          </cell>
          <cell r="BS133">
            <v>-42472273.736901999</v>
          </cell>
          <cell r="BT133">
            <v>-41657995.244368665</v>
          </cell>
          <cell r="BU133">
            <v>-40844851.378606163</v>
          </cell>
          <cell r="BV133">
            <v>-40031707.512843661</v>
          </cell>
        </row>
        <row r="135">
          <cell r="A135" t="str">
            <v xml:space="preserve">Desembolsos Entidades financieras </v>
          </cell>
          <cell r="C135">
            <v>0.6</v>
          </cell>
          <cell r="D135">
            <v>108924170</v>
          </cell>
          <cell r="E135">
            <v>65354502</v>
          </cell>
          <cell r="F135">
            <v>65354502</v>
          </cell>
          <cell r="M135">
            <v>683508.49897153652</v>
          </cell>
          <cell r="N135">
            <v>4278212.6606215257</v>
          </cell>
          <cell r="O135">
            <v>4314906.2933667637</v>
          </cell>
          <cell r="P135">
            <v>3792493.5715267584</v>
          </cell>
          <cell r="Q135">
            <v>3814744.1582405404</v>
          </cell>
          <cell r="R135">
            <v>3837017.8752828501</v>
          </cell>
          <cell r="S135">
            <v>3907922.4017910003</v>
          </cell>
          <cell r="T135">
            <v>3934505.9852239355</v>
          </cell>
          <cell r="U135">
            <v>3961401.5117095462</v>
          </cell>
          <cell r="V135">
            <v>3988619.7711543133</v>
          </cell>
          <cell r="W135">
            <v>4016167.5295878695</v>
          </cell>
          <cell r="X135">
            <v>4044041.9330654698</v>
          </cell>
          <cell r="Y135">
            <v>4517371.4553587716</v>
          </cell>
          <cell r="Z135">
            <v>4103330.07389729</v>
          </cell>
          <cell r="AA135">
            <v>4136246.6443284648</v>
          </cell>
          <cell r="AB135">
            <v>4227858.7230932042</v>
          </cell>
          <cell r="AC135">
            <v>3796152.9127801657</v>
          </cell>
        </row>
        <row r="136">
          <cell r="A136" t="str">
            <v>Amortización deuda</v>
          </cell>
          <cell r="C136">
            <v>0</v>
          </cell>
          <cell r="E136">
            <v>65354502</v>
          </cell>
          <cell r="F136">
            <v>65354502.000000127</v>
          </cell>
          <cell r="AE136">
            <v>544620.85</v>
          </cell>
          <cell r="AF136">
            <v>544620.85</v>
          </cell>
          <cell r="AG136">
            <v>544620.85</v>
          </cell>
          <cell r="AH136">
            <v>544620.85</v>
          </cell>
          <cell r="AI136">
            <v>544620.85</v>
          </cell>
          <cell r="AJ136">
            <v>544620.85</v>
          </cell>
          <cell r="AK136">
            <v>544620.85</v>
          </cell>
          <cell r="AL136">
            <v>544620.85</v>
          </cell>
          <cell r="AM136">
            <v>544620.85</v>
          </cell>
          <cell r="AN136">
            <v>544620.85</v>
          </cell>
          <cell r="AO136">
            <v>544620.85</v>
          </cell>
          <cell r="AP136">
            <v>544620.85</v>
          </cell>
          <cell r="AQ136">
            <v>544620.85</v>
          </cell>
          <cell r="AR136">
            <v>544620.85</v>
          </cell>
          <cell r="AS136">
            <v>544620.85</v>
          </cell>
          <cell r="AT136">
            <v>544620.85</v>
          </cell>
          <cell r="AU136">
            <v>544620.85</v>
          </cell>
          <cell r="AV136">
            <v>544620.85</v>
          </cell>
          <cell r="AW136">
            <v>544620.85</v>
          </cell>
          <cell r="AX136">
            <v>544620.85</v>
          </cell>
          <cell r="AY136">
            <v>544620.85</v>
          </cell>
          <cell r="AZ136">
            <v>544620.85</v>
          </cell>
          <cell r="BA136">
            <v>544620.85</v>
          </cell>
          <cell r="BB136">
            <v>544620.85</v>
          </cell>
          <cell r="BC136">
            <v>544620.85</v>
          </cell>
          <cell r="BD136">
            <v>544620.85</v>
          </cell>
          <cell r="BE136">
            <v>544620.85</v>
          </cell>
          <cell r="BF136">
            <v>544620.85</v>
          </cell>
          <cell r="BG136">
            <v>544620.85</v>
          </cell>
          <cell r="BH136">
            <v>544620.85</v>
          </cell>
          <cell r="BI136">
            <v>544620.85</v>
          </cell>
          <cell r="BJ136">
            <v>544620.85</v>
          </cell>
          <cell r="BK136">
            <v>544620.85</v>
          </cell>
          <cell r="BL136">
            <v>544620.85</v>
          </cell>
          <cell r="BM136">
            <v>544620.85</v>
          </cell>
          <cell r="BN136">
            <v>544620.85</v>
          </cell>
          <cell r="BO136">
            <v>544620.85</v>
          </cell>
          <cell r="BP136">
            <v>544620.85</v>
          </cell>
          <cell r="BQ136">
            <v>544620.85</v>
          </cell>
          <cell r="BR136">
            <v>544620.85</v>
          </cell>
          <cell r="BS136">
            <v>544620.85</v>
          </cell>
          <cell r="BT136">
            <v>544620.85</v>
          </cell>
          <cell r="BU136">
            <v>544620.85</v>
          </cell>
          <cell r="BV136">
            <v>544620.85</v>
          </cell>
        </row>
        <row r="137">
          <cell r="A137" t="str">
            <v>Saldo deuda</v>
          </cell>
          <cell r="E137">
            <v>65354502</v>
          </cell>
          <cell r="F137">
            <v>-1.2456439435482025E-7</v>
          </cell>
          <cell r="G137">
            <v>0</v>
          </cell>
          <cell r="H137">
            <v>0</v>
          </cell>
          <cell r="I137">
            <v>0</v>
          </cell>
          <cell r="J137">
            <v>0</v>
          </cell>
          <cell r="K137">
            <v>0</v>
          </cell>
          <cell r="L137">
            <v>0</v>
          </cell>
          <cell r="M137">
            <v>683508.49897153652</v>
          </cell>
          <cell r="N137">
            <v>4961721.1595930625</v>
          </cell>
          <cell r="O137">
            <v>9276627.4529598262</v>
          </cell>
          <cell r="P137">
            <v>13069121.024486585</v>
          </cell>
          <cell r="Q137">
            <v>16883865.182727125</v>
          </cell>
          <cell r="R137">
            <v>20720883.058009975</v>
          </cell>
          <cell r="S137">
            <v>24628805.459800974</v>
          </cell>
          <cell r="T137">
            <v>28563311.445024908</v>
          </cell>
          <cell r="U137">
            <v>32524712.956734452</v>
          </cell>
          <cell r="V137">
            <v>36513332.727888763</v>
          </cell>
          <cell r="W137">
            <v>40529500.257476635</v>
          </cell>
          <cell r="X137">
            <v>44573542.190542102</v>
          </cell>
          <cell r="Y137">
            <v>49090913.645900875</v>
          </cell>
          <cell r="Z137">
            <v>53194243.719798163</v>
          </cell>
          <cell r="AA137">
            <v>57330490.36412663</v>
          </cell>
          <cell r="AB137">
            <v>61558349.087219834</v>
          </cell>
          <cell r="AC137">
            <v>65354502</v>
          </cell>
          <cell r="AD137">
            <v>65354502</v>
          </cell>
          <cell r="AE137">
            <v>64809881.149999999</v>
          </cell>
          <cell r="AF137">
            <v>64265260.299999997</v>
          </cell>
          <cell r="AG137">
            <v>63720639.449999996</v>
          </cell>
          <cell r="AH137">
            <v>63176018.599999994</v>
          </cell>
          <cell r="AI137">
            <v>62631397.749999993</v>
          </cell>
          <cell r="AJ137">
            <v>62086776.899999991</v>
          </cell>
          <cell r="AK137">
            <v>61542156.04999999</v>
          </cell>
          <cell r="AL137">
            <v>60997535.199999988</v>
          </cell>
          <cell r="AM137">
            <v>60452914.349999987</v>
          </cell>
          <cell r="AN137">
            <v>59908293.499999985</v>
          </cell>
          <cell r="AO137">
            <v>59363672.649999984</v>
          </cell>
          <cell r="AP137">
            <v>58819051.799999982</v>
          </cell>
          <cell r="AQ137">
            <v>58274430.949999981</v>
          </cell>
          <cell r="AR137">
            <v>57729810.099999979</v>
          </cell>
          <cell r="AS137">
            <v>57185189.249999978</v>
          </cell>
          <cell r="AT137">
            <v>56640568.399999976</v>
          </cell>
          <cell r="AU137">
            <v>56095947.549999975</v>
          </cell>
          <cell r="AV137">
            <v>55551326.699999973</v>
          </cell>
          <cell r="AW137">
            <v>55006705.849999972</v>
          </cell>
          <cell r="AX137">
            <v>54462084.99999997</v>
          </cell>
          <cell r="AY137">
            <v>53917464.149999969</v>
          </cell>
          <cell r="AZ137">
            <v>53372843.299999967</v>
          </cell>
          <cell r="BA137">
            <v>52828222.449999966</v>
          </cell>
          <cell r="BB137">
            <v>52283601.599999964</v>
          </cell>
          <cell r="BC137">
            <v>51738980.749999963</v>
          </cell>
          <cell r="BD137">
            <v>51194359.899999961</v>
          </cell>
          <cell r="BE137">
            <v>50649739.04999996</v>
          </cell>
          <cell r="BF137">
            <v>50105118.199999958</v>
          </cell>
          <cell r="BG137">
            <v>49560497.349999957</v>
          </cell>
          <cell r="BH137">
            <v>49015876.499999955</v>
          </cell>
          <cell r="BI137">
            <v>48471255.649999954</v>
          </cell>
          <cell r="BJ137">
            <v>47926634.799999952</v>
          </cell>
          <cell r="BK137">
            <v>47382013.949999951</v>
          </cell>
          <cell r="BL137">
            <v>46837393.099999949</v>
          </cell>
          <cell r="BM137">
            <v>46292772.249999948</v>
          </cell>
          <cell r="BN137">
            <v>45748151.399999946</v>
          </cell>
          <cell r="BO137">
            <v>45203530.549999945</v>
          </cell>
          <cell r="BP137">
            <v>44658909.699999943</v>
          </cell>
          <cell r="BQ137">
            <v>44114288.849999942</v>
          </cell>
          <cell r="BR137">
            <v>43569667.99999994</v>
          </cell>
          <cell r="BS137">
            <v>43025047.149999939</v>
          </cell>
          <cell r="BT137">
            <v>42480426.299999937</v>
          </cell>
          <cell r="BU137">
            <v>41935805.449999936</v>
          </cell>
          <cell r="BV137">
            <v>41391184.599999934</v>
          </cell>
        </row>
        <row r="138">
          <cell r="A138" t="str">
            <v xml:space="preserve">Intereses </v>
          </cell>
          <cell r="B138">
            <v>7.4999999999999997E-2</v>
          </cell>
          <cell r="C138">
            <v>6.0449190242917172E-3</v>
          </cell>
          <cell r="E138">
            <v>27283166.5472924</v>
          </cell>
          <cell r="F138">
            <v>27283166.5472924</v>
          </cell>
          <cell r="G138" t="str">
            <v>0</v>
          </cell>
          <cell r="H138" t="str">
            <v>0</v>
          </cell>
          <cell r="I138" t="str">
            <v>0</v>
          </cell>
          <cell r="J138" t="str">
            <v>0</v>
          </cell>
          <cell r="K138" t="str">
            <v>0</v>
          </cell>
          <cell r="L138" t="str">
            <v>0</v>
          </cell>
          <cell r="M138">
            <v>4131.7535286981165</v>
          </cell>
          <cell r="N138">
            <v>29993.202630854863</v>
          </cell>
          <cell r="O138">
            <v>56076.461771663671</v>
          </cell>
          <cell r="P138">
            <v>79001.778311689806</v>
          </cell>
          <cell r="Q138">
            <v>102061.59784664375</v>
          </cell>
          <cell r="R138">
            <v>125256.06019748843</v>
          </cell>
          <cell r="S138">
            <v>148879.13466953061</v>
          </cell>
          <cell r="T138">
            <v>172662.9047508004</v>
          </cell>
          <cell r="U138">
            <v>196609.25611179139</v>
          </cell>
          <cell r="V138">
            <v>220720.13964710815</v>
          </cell>
          <cell r="W138">
            <v>244997.54715145656</v>
          </cell>
          <cell r="X138">
            <v>269443.45316767745</v>
          </cell>
          <cell r="Y138">
            <v>296750.59781796805</v>
          </cell>
          <cell r="Z138">
            <v>321554.89584461809</v>
          </cell>
          <cell r="AA138">
            <v>346558.17187408207</v>
          </cell>
          <cell r="AB138">
            <v>372115.23550132586</v>
          </cell>
          <cell r="AC138">
            <v>395062.67246291105</v>
          </cell>
          <cell r="AD138">
            <v>395062.67246291105</v>
          </cell>
          <cell r="AE138">
            <v>391770.48352572013</v>
          </cell>
          <cell r="AF138">
            <v>388478.29458852921</v>
          </cell>
          <cell r="AG138">
            <v>385186.10565133829</v>
          </cell>
          <cell r="AH138">
            <v>381893.91671414732</v>
          </cell>
          <cell r="AI138">
            <v>378601.7277769564</v>
          </cell>
          <cell r="AJ138">
            <v>375309.53883976548</v>
          </cell>
          <cell r="AK138">
            <v>372017.34990257456</v>
          </cell>
          <cell r="AL138">
            <v>368725.16096538358</v>
          </cell>
          <cell r="AM138">
            <v>365432.97202819266</v>
          </cell>
          <cell r="AN138">
            <v>362140.78309100174</v>
          </cell>
          <cell r="AO138">
            <v>358848.59415381082</v>
          </cell>
          <cell r="AP138">
            <v>355556.40521661984</v>
          </cell>
          <cell r="AQ138">
            <v>352264.21627942892</v>
          </cell>
          <cell r="AR138">
            <v>348972.027342238</v>
          </cell>
          <cell r="AS138">
            <v>345679.83840504708</v>
          </cell>
          <cell r="AT138">
            <v>342387.6494678561</v>
          </cell>
          <cell r="AU138">
            <v>339095.46053066518</v>
          </cell>
          <cell r="AV138">
            <v>335803.27159347426</v>
          </cell>
          <cell r="AW138">
            <v>332511.08265628334</v>
          </cell>
          <cell r="AX138">
            <v>329218.89371909236</v>
          </cell>
          <cell r="AY138">
            <v>325926.70478190144</v>
          </cell>
          <cell r="AZ138">
            <v>322634.51584471052</v>
          </cell>
          <cell r="BA138">
            <v>319342.3269075196</v>
          </cell>
          <cell r="BB138">
            <v>316050.13797032862</v>
          </cell>
          <cell r="BC138">
            <v>312757.9490331377</v>
          </cell>
          <cell r="BD138">
            <v>309465.76009594678</v>
          </cell>
          <cell r="BE138">
            <v>306173.57115875586</v>
          </cell>
          <cell r="BF138">
            <v>302881.38222156488</v>
          </cell>
          <cell r="BG138">
            <v>299589.19328437396</v>
          </cell>
          <cell r="BH138">
            <v>296297.00434718304</v>
          </cell>
          <cell r="BI138">
            <v>293004.81540999212</v>
          </cell>
          <cell r="BJ138">
            <v>289712.62647280114</v>
          </cell>
          <cell r="BK138">
            <v>286420.43753561022</v>
          </cell>
          <cell r="BL138">
            <v>283128.2485984193</v>
          </cell>
          <cell r="BM138">
            <v>279836.05966122838</v>
          </cell>
          <cell r="BN138">
            <v>276543.87072403741</v>
          </cell>
          <cell r="BO138">
            <v>273251.68178684649</v>
          </cell>
          <cell r="BP138">
            <v>269959.49284965557</v>
          </cell>
          <cell r="BQ138">
            <v>266667.30391246465</v>
          </cell>
          <cell r="BR138">
            <v>263375.11497527367</v>
          </cell>
          <cell r="BS138">
            <v>260082.92603808275</v>
          </cell>
          <cell r="BT138">
            <v>256790.73710089183</v>
          </cell>
          <cell r="BU138">
            <v>253498.54816370088</v>
          </cell>
          <cell r="BV138">
            <v>250206.35922650996</v>
          </cell>
        </row>
        <row r="139">
          <cell r="C139" t="str">
            <v>El modelo esta desactualizado, este renglon</v>
          </cell>
        </row>
        <row r="140">
          <cell r="A140" t="str">
            <v>Devolución de DIC - Durante 4 años</v>
          </cell>
          <cell r="B140">
            <v>0</v>
          </cell>
          <cell r="C140" t="str">
            <v>sirve para ver como se devuelven los DICS</v>
          </cell>
          <cell r="D140">
            <v>48</v>
          </cell>
          <cell r="E140">
            <v>15848466.734999998</v>
          </cell>
          <cell r="F140">
            <v>13397672.910000017</v>
          </cell>
          <cell r="AE140">
            <v>238271.62187499998</v>
          </cell>
          <cell r="AF140">
            <v>238271.62187499998</v>
          </cell>
          <cell r="AG140">
            <v>238271.62187499998</v>
          </cell>
          <cell r="AH140">
            <v>238271.62187499998</v>
          </cell>
          <cell r="AI140">
            <v>238271.62187499998</v>
          </cell>
          <cell r="AJ140">
            <v>238271.62187499998</v>
          </cell>
          <cell r="AK140">
            <v>238271.62187499998</v>
          </cell>
          <cell r="AL140">
            <v>238271.62187499998</v>
          </cell>
          <cell r="AM140">
            <v>238271.62187499998</v>
          </cell>
          <cell r="AN140">
            <v>238271.62187499998</v>
          </cell>
          <cell r="AO140">
            <v>238271.62187499998</v>
          </cell>
          <cell r="AP140">
            <v>238271.62187499998</v>
          </cell>
          <cell r="AQ140">
            <v>238271.62187499998</v>
          </cell>
          <cell r="AR140">
            <v>238271.62187499998</v>
          </cell>
          <cell r="AS140">
            <v>238271.62187499998</v>
          </cell>
          <cell r="AT140">
            <v>238271.62187499998</v>
          </cell>
          <cell r="AU140">
            <v>238271.62187499998</v>
          </cell>
          <cell r="AV140">
            <v>238271.62187499998</v>
          </cell>
          <cell r="AW140">
            <v>238271.62187499998</v>
          </cell>
          <cell r="AX140">
            <v>238271.62187499998</v>
          </cell>
          <cell r="AY140">
            <v>238271.62187499998</v>
          </cell>
          <cell r="AZ140">
            <v>238271.62187499998</v>
          </cell>
          <cell r="BA140">
            <v>238271.62187499998</v>
          </cell>
          <cell r="BB140">
            <v>238271.62187499998</v>
          </cell>
          <cell r="BC140">
            <v>255291.02343749997</v>
          </cell>
          <cell r="BD140">
            <v>255291.02343749997</v>
          </cell>
          <cell r="BE140">
            <v>255291.02343749997</v>
          </cell>
          <cell r="BF140">
            <v>255291.02343749997</v>
          </cell>
          <cell r="BG140">
            <v>255291.02343749997</v>
          </cell>
          <cell r="BH140">
            <v>255291.02343749997</v>
          </cell>
          <cell r="BI140">
            <v>255291.02343749997</v>
          </cell>
          <cell r="BJ140">
            <v>255291.02343749997</v>
          </cell>
          <cell r="BK140">
            <v>255291.02343749997</v>
          </cell>
          <cell r="BL140">
            <v>255291.02343749997</v>
          </cell>
          <cell r="BM140">
            <v>255291.02343749997</v>
          </cell>
          <cell r="BN140">
            <v>255291.02343749997</v>
          </cell>
          <cell r="BO140">
            <v>272310.42499999999</v>
          </cell>
          <cell r="BP140">
            <v>272310.42499999999</v>
          </cell>
          <cell r="BQ140">
            <v>272310.42499999999</v>
          </cell>
          <cell r="BR140">
            <v>272310.42499999999</v>
          </cell>
          <cell r="BS140">
            <v>272310.42499999999</v>
          </cell>
          <cell r="BT140">
            <v>272310.42499999999</v>
          </cell>
          <cell r="BU140">
            <v>272310.42499999999</v>
          </cell>
          <cell r="BV140">
            <v>272310.42499999999</v>
          </cell>
        </row>
        <row r="141">
          <cell r="A141" t="str">
            <v>Superávit Mensual</v>
          </cell>
          <cell r="E141">
            <v>79509586.06375131</v>
          </cell>
          <cell r="F141">
            <v>81960379.888751298</v>
          </cell>
          <cell r="G141">
            <v>-97120.310277375553</v>
          </cell>
          <cell r="H141">
            <v>-97120.310277375553</v>
          </cell>
          <cell r="I141">
            <v>-97120.310277375553</v>
          </cell>
          <cell r="J141">
            <v>-369430.73527737556</v>
          </cell>
          <cell r="K141">
            <v>-97120.310277375553</v>
          </cell>
          <cell r="L141">
            <v>-552939.95527737553</v>
          </cell>
          <cell r="M141">
            <v>4064091.4670371553</v>
          </cell>
          <cell r="N141">
            <v>-442402.16080659506</v>
          </cell>
          <cell r="O141">
            <v>2067910.5783846756</v>
          </cell>
          <cell r="P141">
            <v>857617.65678163571</v>
          </cell>
          <cell r="Q141">
            <v>-180058.27762917127</v>
          </cell>
          <cell r="R141">
            <v>-2406172.902279322</v>
          </cell>
          <cell r="S141">
            <v>-3786272.4212335907</v>
          </cell>
          <cell r="T141">
            <v>-2338793.0975297531</v>
          </cell>
          <cell r="U141">
            <v>-2277721.4892570651</v>
          </cell>
          <cell r="V141">
            <v>-1498977.0161297112</v>
          </cell>
          <cell r="W141">
            <v>-2572509.3329358483</v>
          </cell>
          <cell r="X141">
            <v>-647813.35648020543</v>
          </cell>
          <cell r="Y141">
            <v>42761.425604315998</v>
          </cell>
          <cell r="Z141">
            <v>198980.88143927674</v>
          </cell>
          <cell r="AA141">
            <v>854180.443174346</v>
          </cell>
          <cell r="AB141">
            <v>2392815.8561397349</v>
          </cell>
          <cell r="AC141">
            <v>2097743.8111592345</v>
          </cell>
          <cell r="AD141">
            <v>-2113397.2567088427</v>
          </cell>
          <cell r="AE141">
            <v>-1204883.2183401319</v>
          </cell>
          <cell r="AF141">
            <v>-1048222.4355114836</v>
          </cell>
          <cell r="AG141">
            <v>-711306.85687796574</v>
          </cell>
          <cell r="AH141">
            <v>-1219532.1664729903</v>
          </cell>
          <cell r="AI141">
            <v>-638515.77606801502</v>
          </cell>
          <cell r="AJ141">
            <v>-602120.23566303984</v>
          </cell>
          <cell r="AK141">
            <v>-564113.39096812368</v>
          </cell>
          <cell r="AL141">
            <v>-528451.88918412151</v>
          </cell>
          <cell r="AM141">
            <v>-490785.20872819296</v>
          </cell>
          <cell r="AN141">
            <v>-487493.01979100204</v>
          </cell>
          <cell r="AO141">
            <v>-484200.83085381112</v>
          </cell>
          <cell r="AP141">
            <v>-480908.6419166202</v>
          </cell>
          <cell r="AQ141">
            <v>-394900.58167942916</v>
          </cell>
          <cell r="AR141">
            <v>-391608.39274223824</v>
          </cell>
          <cell r="AS141">
            <v>-388316.20380504732</v>
          </cell>
          <cell r="AT141">
            <v>-929644.86486785626</v>
          </cell>
          <cell r="AU141">
            <v>-381731.82593066548</v>
          </cell>
          <cell r="AV141">
            <v>-378439.63699347456</v>
          </cell>
          <cell r="AW141">
            <v>-375147.44805628364</v>
          </cell>
          <cell r="AX141">
            <v>-371855.2591190926</v>
          </cell>
          <cell r="AY141">
            <v>-368563.07018190168</v>
          </cell>
          <cell r="AZ141">
            <v>-365270.88124471076</v>
          </cell>
          <cell r="BA141">
            <v>-361978.69230751984</v>
          </cell>
          <cell r="BB141">
            <v>-358686.50337032904</v>
          </cell>
          <cell r="BC141">
            <v>-323992.33377063787</v>
          </cell>
          <cell r="BD141">
            <v>-322969.39837511361</v>
          </cell>
          <cell r="BE141">
            <v>-321946.46297958936</v>
          </cell>
          <cell r="BF141">
            <v>-865544.37758406508</v>
          </cell>
          <cell r="BG141">
            <v>-319900.59218854085</v>
          </cell>
          <cell r="BH141">
            <v>-318877.65679301659</v>
          </cell>
          <cell r="BI141">
            <v>-317854.72139749234</v>
          </cell>
          <cell r="BJ141">
            <v>-314562.5324603013</v>
          </cell>
          <cell r="BK141">
            <v>-311270.34352311038</v>
          </cell>
          <cell r="BL141">
            <v>-307978.15458591946</v>
          </cell>
          <cell r="BM141">
            <v>-304685.96564872854</v>
          </cell>
          <cell r="BN141">
            <v>-301393.77671153762</v>
          </cell>
          <cell r="BO141">
            <v>-270231.3303993466</v>
          </cell>
          <cell r="BP141">
            <v>-268073.76823298907</v>
          </cell>
          <cell r="BQ141">
            <v>-265916.20606663142</v>
          </cell>
          <cell r="BR141">
            <v>-808379.49390027393</v>
          </cell>
          <cell r="BS141">
            <v>-261601.08173391619</v>
          </cell>
          <cell r="BT141">
            <v>-259443.51956755854</v>
          </cell>
          <cell r="BU141">
            <v>-257285.95740120098</v>
          </cell>
          <cell r="BV141">
            <v>-253993.76846401006</v>
          </cell>
        </row>
        <row r="142">
          <cell r="A142" t="str">
            <v>Superávit Acumulado</v>
          </cell>
          <cell r="F142">
            <v>81960379.888751373</v>
          </cell>
          <cell r="G142">
            <v>-97120.310277375553</v>
          </cell>
          <cell r="H142">
            <v>-194240.62055475111</v>
          </cell>
          <cell r="I142">
            <v>-291360.93083212664</v>
          </cell>
          <cell r="J142">
            <v>-660791.6661095022</v>
          </cell>
          <cell r="K142">
            <v>-757911.97638687771</v>
          </cell>
          <cell r="L142">
            <v>-1310851.9316642531</v>
          </cell>
          <cell r="M142">
            <v>2753239.5353729022</v>
          </cell>
          <cell r="N142">
            <v>2310837.3745663073</v>
          </cell>
          <cell r="O142">
            <v>4378747.9529509824</v>
          </cell>
          <cell r="P142">
            <v>5236365.6097326186</v>
          </cell>
          <cell r="Q142">
            <v>5056307.3321034471</v>
          </cell>
          <cell r="R142">
            <v>2650134.429824125</v>
          </cell>
          <cell r="S142">
            <v>-1136137.9914094657</v>
          </cell>
          <cell r="T142">
            <v>-3474931.0889392188</v>
          </cell>
          <cell r="U142">
            <v>-5752652.5781962834</v>
          </cell>
          <cell r="V142">
            <v>-7251629.5943259951</v>
          </cell>
          <cell r="W142">
            <v>-9824138.9272618443</v>
          </cell>
          <cell r="X142">
            <v>-10471952.28374205</v>
          </cell>
          <cell r="Y142">
            <v>-10429190.858137734</v>
          </cell>
          <cell r="Z142">
            <v>-10230209.976698458</v>
          </cell>
          <cell r="AA142">
            <v>-9376029.5335241128</v>
          </cell>
          <cell r="AB142">
            <v>-6983213.6773843784</v>
          </cell>
          <cell r="AC142">
            <v>-4885469.8662251439</v>
          </cell>
          <cell r="AD142">
            <v>-6998867.1229339866</v>
          </cell>
          <cell r="AE142">
            <v>-8203750.3412741181</v>
          </cell>
          <cell r="AF142">
            <v>-9251972.7767856009</v>
          </cell>
          <cell r="AG142">
            <v>-9963279.6336635668</v>
          </cell>
          <cell r="AH142">
            <v>-11182811.800136557</v>
          </cell>
          <cell r="AI142">
            <v>-11821327.576204572</v>
          </cell>
          <cell r="AJ142">
            <v>-12423447.811867611</v>
          </cell>
          <cell r="AK142">
            <v>-12987561.202835735</v>
          </cell>
          <cell r="AL142">
            <v>-13516013.092019856</v>
          </cell>
          <cell r="AM142">
            <v>-14006798.300748048</v>
          </cell>
          <cell r="AN142">
            <v>-14494291.32053905</v>
          </cell>
          <cell r="AO142">
            <v>-14978492.15139286</v>
          </cell>
          <cell r="AP142">
            <v>-15459400.79330948</v>
          </cell>
          <cell r="AQ142">
            <v>-15854301.37498891</v>
          </cell>
          <cell r="AR142">
            <v>-16245909.767731149</v>
          </cell>
          <cell r="AS142">
            <v>-16634225.971536197</v>
          </cell>
          <cell r="AT142">
            <v>-17563870.836404052</v>
          </cell>
          <cell r="AU142">
            <v>-17945602.662334718</v>
          </cell>
          <cell r="AV142">
            <v>-18324042.299328193</v>
          </cell>
          <cell r="AW142">
            <v>-18699189.747384477</v>
          </cell>
          <cell r="AX142">
            <v>-19071045.006503571</v>
          </cell>
          <cell r="AY142">
            <v>-19439608.076685473</v>
          </cell>
          <cell r="AZ142">
            <v>-19804878.957930185</v>
          </cell>
          <cell r="BA142">
            <v>-20166857.650237706</v>
          </cell>
          <cell r="BB142">
            <v>-20525544.153608035</v>
          </cell>
          <cell r="BC142">
            <v>-20849536.487378672</v>
          </cell>
          <cell r="BD142">
            <v>-21172505.885753784</v>
          </cell>
          <cell r="BE142">
            <v>-21494452.348733373</v>
          </cell>
          <cell r="BF142">
            <v>-22359996.726317439</v>
          </cell>
          <cell r="BG142">
            <v>-22679897.31850598</v>
          </cell>
          <cell r="BH142">
            <v>-22998774.975298997</v>
          </cell>
          <cell r="BI142">
            <v>-23316629.69669649</v>
          </cell>
          <cell r="BJ142">
            <v>-23631192.229156792</v>
          </cell>
          <cell r="BK142">
            <v>-23942462.572679903</v>
          </cell>
          <cell r="BL142">
            <v>-24250440.727265824</v>
          </cell>
          <cell r="BM142">
            <v>-24555126.692914553</v>
          </cell>
          <cell r="BN142">
            <v>-24856520.469626091</v>
          </cell>
          <cell r="BO142">
            <v>-25126751.800025437</v>
          </cell>
          <cell r="BP142">
            <v>-25394825.568258427</v>
          </cell>
          <cell r="BQ142">
            <v>-25660741.774325058</v>
          </cell>
          <cell r="BR142">
            <v>-26469121.268225331</v>
          </cell>
          <cell r="BS142">
            <v>-26730722.349959247</v>
          </cell>
          <cell r="BT142">
            <v>-26990165.869526803</v>
          </cell>
          <cell r="BU142">
            <v>-27247451.826928005</v>
          </cell>
          <cell r="BV142">
            <v>-27501445.595392015</v>
          </cell>
        </row>
        <row r="143">
          <cell r="G143">
            <v>1</v>
          </cell>
          <cell r="H143">
            <v>2</v>
          </cell>
          <cell r="I143">
            <v>3</v>
          </cell>
          <cell r="J143">
            <v>4</v>
          </cell>
          <cell r="K143">
            <v>5</v>
          </cell>
          <cell r="L143">
            <v>6</v>
          </cell>
          <cell r="M143">
            <v>7</v>
          </cell>
          <cell r="N143">
            <v>8</v>
          </cell>
          <cell r="O143">
            <v>9</v>
          </cell>
          <cell r="P143">
            <v>10</v>
          </cell>
          <cell r="Q143">
            <v>11</v>
          </cell>
          <cell r="R143">
            <v>12</v>
          </cell>
          <cell r="S143">
            <v>13</v>
          </cell>
          <cell r="T143">
            <v>14</v>
          </cell>
          <cell r="U143">
            <v>15</v>
          </cell>
          <cell r="V143">
            <v>16</v>
          </cell>
          <cell r="W143">
            <v>17</v>
          </cell>
          <cell r="X143">
            <v>18</v>
          </cell>
          <cell r="Y143">
            <v>19</v>
          </cell>
          <cell r="Z143">
            <v>20</v>
          </cell>
          <cell r="AA143">
            <v>21</v>
          </cell>
          <cell r="AB143">
            <v>22</v>
          </cell>
          <cell r="AC143">
            <v>23</v>
          </cell>
          <cell r="AD143">
            <v>24</v>
          </cell>
          <cell r="AE143">
            <v>25</v>
          </cell>
          <cell r="AF143">
            <v>26</v>
          </cell>
          <cell r="AG143">
            <v>27</v>
          </cell>
          <cell r="AH143">
            <v>28</v>
          </cell>
          <cell r="AI143">
            <v>29</v>
          </cell>
          <cell r="AJ143">
            <v>30</v>
          </cell>
          <cell r="AK143">
            <v>31</v>
          </cell>
          <cell r="AL143">
            <v>32</v>
          </cell>
          <cell r="AM143">
            <v>33</v>
          </cell>
          <cell r="AN143">
            <v>34</v>
          </cell>
          <cell r="AO143">
            <v>35</v>
          </cell>
          <cell r="AP143">
            <v>36</v>
          </cell>
          <cell r="AQ143">
            <v>37</v>
          </cell>
          <cell r="AR143">
            <v>38</v>
          </cell>
          <cell r="AS143">
            <v>39</v>
          </cell>
          <cell r="AT143">
            <v>40</v>
          </cell>
          <cell r="AU143">
            <v>41</v>
          </cell>
          <cell r="AV143">
            <v>42</v>
          </cell>
          <cell r="AW143">
            <v>43</v>
          </cell>
          <cell r="AX143">
            <v>44</v>
          </cell>
          <cell r="AY143">
            <v>45</v>
          </cell>
          <cell r="AZ143">
            <v>46</v>
          </cell>
          <cell r="BA143">
            <v>47</v>
          </cell>
          <cell r="BB143">
            <v>48</v>
          </cell>
          <cell r="BC143">
            <v>49</v>
          </cell>
          <cell r="BD143">
            <v>50</v>
          </cell>
          <cell r="BE143">
            <v>51</v>
          </cell>
          <cell r="BF143">
            <v>52</v>
          </cell>
          <cell r="BG143">
            <v>53</v>
          </cell>
          <cell r="BH143">
            <v>54</v>
          </cell>
          <cell r="BI143">
            <v>55</v>
          </cell>
          <cell r="BJ143">
            <v>56</v>
          </cell>
          <cell r="BK143">
            <v>57</v>
          </cell>
          <cell r="BL143">
            <v>58</v>
          </cell>
          <cell r="BM143">
            <v>59</v>
          </cell>
          <cell r="BN143">
            <v>60</v>
          </cell>
          <cell r="BO143">
            <v>61</v>
          </cell>
          <cell r="BP143">
            <v>62</v>
          </cell>
          <cell r="BQ143">
            <v>63</v>
          </cell>
          <cell r="BR143">
            <v>64</v>
          </cell>
          <cell r="BS143">
            <v>65</v>
          </cell>
          <cell r="BT143">
            <v>66</v>
          </cell>
          <cell r="BU143">
            <v>67</v>
          </cell>
          <cell r="BV143">
            <v>68</v>
          </cell>
        </row>
        <row r="144">
          <cell r="A144" t="str">
            <v>PARA EL CALCULO DE LA TIR</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cell r="BC144">
            <v>0</v>
          </cell>
          <cell r="BD144">
            <v>0</v>
          </cell>
          <cell r="BE144">
            <v>0</v>
          </cell>
          <cell r="BF144">
            <v>0</v>
          </cell>
          <cell r="BG144">
            <v>0</v>
          </cell>
          <cell r="BH144">
            <v>0</v>
          </cell>
          <cell r="BI144">
            <v>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row>
        <row r="145">
          <cell r="A145" t="str">
            <v xml:space="preserve">Terreno </v>
          </cell>
          <cell r="D145">
            <v>17271456</v>
          </cell>
          <cell r="E145">
            <v>17271456</v>
          </cell>
          <cell r="F145">
            <v>17271456</v>
          </cell>
          <cell r="G145">
            <v>17271456</v>
          </cell>
        </row>
        <row r="146">
          <cell r="A146" t="str">
            <v>Intereses de terreno</v>
          </cell>
          <cell r="F146">
            <v>0</v>
          </cell>
        </row>
        <row r="147">
          <cell r="A147" t="str">
            <v>Bodegas Existentes</v>
          </cell>
          <cell r="D147">
            <v>12469000</v>
          </cell>
          <cell r="E147">
            <v>12469000</v>
          </cell>
          <cell r="F147">
            <v>12469000</v>
          </cell>
          <cell r="G147">
            <v>12469000</v>
          </cell>
        </row>
        <row r="148">
          <cell r="A148" t="str">
            <v>Superávit Mensual con terreno</v>
          </cell>
          <cell r="E148">
            <v>49769130.06375131</v>
          </cell>
          <cell r="F148">
            <v>52219923.888751425</v>
          </cell>
          <cell r="G148">
            <v>-29837576.310277376</v>
          </cell>
          <cell r="H148">
            <v>-97120.310277375553</v>
          </cell>
          <cell r="I148">
            <v>-97120.310277375553</v>
          </cell>
          <cell r="J148">
            <v>-369430.73527737556</v>
          </cell>
          <cell r="K148">
            <v>-97120.310277375553</v>
          </cell>
          <cell r="L148">
            <v>-552939.95527737553</v>
          </cell>
          <cell r="M148">
            <v>4064091.4670371553</v>
          </cell>
          <cell r="N148">
            <v>-442402.16080659506</v>
          </cell>
          <cell r="O148">
            <v>2067910.5783846756</v>
          </cell>
          <cell r="P148">
            <v>857617.65678163571</v>
          </cell>
          <cell r="Q148">
            <v>-180058.27762917127</v>
          </cell>
          <cell r="R148">
            <v>-2406172.902279322</v>
          </cell>
          <cell r="S148">
            <v>-3786272.4212335907</v>
          </cell>
          <cell r="T148">
            <v>-2338793.0975297531</v>
          </cell>
          <cell r="U148">
            <v>-2277721.4892570651</v>
          </cell>
          <cell r="V148">
            <v>-1498977.0161297112</v>
          </cell>
          <cell r="W148">
            <v>-2572509.3329358483</v>
          </cell>
          <cell r="X148">
            <v>-647813.35648020543</v>
          </cell>
          <cell r="Y148">
            <v>42761.425604315998</v>
          </cell>
          <cell r="Z148">
            <v>198980.88143927674</v>
          </cell>
          <cell r="AA148">
            <v>854180.443174346</v>
          </cell>
          <cell r="AB148">
            <v>2392815.8561397349</v>
          </cell>
          <cell r="AC148">
            <v>2097743.8111592345</v>
          </cell>
          <cell r="AD148">
            <v>-2113397.2567088427</v>
          </cell>
          <cell r="AE148">
            <v>-1204883.2183401319</v>
          </cell>
          <cell r="AF148">
            <v>-1048222.4355114836</v>
          </cell>
          <cell r="AG148">
            <v>-711306.85687796574</v>
          </cell>
          <cell r="AH148">
            <v>-1219532.1664729903</v>
          </cell>
          <cell r="AI148">
            <v>-638515.77606801502</v>
          </cell>
          <cell r="AJ148">
            <v>-602120.23566303984</v>
          </cell>
          <cell r="AK148">
            <v>-564113.39096812368</v>
          </cell>
          <cell r="AL148">
            <v>-528451.88918412151</v>
          </cell>
          <cell r="AM148">
            <v>-490785.20872819296</v>
          </cell>
          <cell r="AN148">
            <v>-487493.01979100204</v>
          </cell>
          <cell r="AO148">
            <v>-484200.83085381112</v>
          </cell>
          <cell r="AP148">
            <v>-480908.6419166202</v>
          </cell>
          <cell r="AQ148">
            <v>-394900.58167942916</v>
          </cell>
          <cell r="AR148">
            <v>-391608.39274223824</v>
          </cell>
          <cell r="AS148">
            <v>-388316.20380504732</v>
          </cell>
          <cell r="AT148">
            <v>-929644.86486785626</v>
          </cell>
          <cell r="AU148">
            <v>-381731.82593066548</v>
          </cell>
          <cell r="AV148">
            <v>-378439.63699347456</v>
          </cell>
          <cell r="AW148">
            <v>-375147.44805628364</v>
          </cell>
          <cell r="AX148">
            <v>-371855.2591190926</v>
          </cell>
          <cell r="AY148">
            <v>-368563.07018190168</v>
          </cell>
          <cell r="AZ148">
            <v>-365270.88124471076</v>
          </cell>
          <cell r="BA148">
            <v>-361978.69230751984</v>
          </cell>
          <cell r="BB148">
            <v>-358686.50337032904</v>
          </cell>
          <cell r="BC148">
            <v>-323992.33377063787</v>
          </cell>
          <cell r="BD148">
            <v>-322969.39837511361</v>
          </cell>
          <cell r="BE148">
            <v>-321946.46297958936</v>
          </cell>
          <cell r="BF148">
            <v>-865544.37758406508</v>
          </cell>
          <cell r="BG148">
            <v>-319900.59218854085</v>
          </cell>
          <cell r="BH148">
            <v>-318877.65679301659</v>
          </cell>
          <cell r="BI148">
            <v>-317854.72139749234</v>
          </cell>
          <cell r="BJ148">
            <v>-314562.5324603013</v>
          </cell>
          <cell r="BK148">
            <v>-311270.34352311038</v>
          </cell>
          <cell r="BL148">
            <v>-307978.15458591946</v>
          </cell>
          <cell r="BM148">
            <v>-304685.96564872854</v>
          </cell>
          <cell r="BN148">
            <v>-301393.77671153762</v>
          </cell>
          <cell r="BO148">
            <v>-270231.3303993466</v>
          </cell>
          <cell r="BP148">
            <v>-268073.76823298907</v>
          </cell>
          <cell r="BQ148">
            <v>-265916.20606663142</v>
          </cell>
          <cell r="BR148">
            <v>-808379.49390027393</v>
          </cell>
          <cell r="BS148">
            <v>-261601.08173391619</v>
          </cell>
          <cell r="BT148">
            <v>-259443.51956755854</v>
          </cell>
          <cell r="BU148">
            <v>-257285.95740120098</v>
          </cell>
          <cell r="BV148">
            <v>-253993.76846401006</v>
          </cell>
        </row>
        <row r="149">
          <cell r="A149" t="str">
            <v>Superávit acumulado con terreno</v>
          </cell>
          <cell r="F149">
            <v>52219923.888751425</v>
          </cell>
          <cell r="G149">
            <v>-29837576.310277376</v>
          </cell>
          <cell r="H149">
            <v>-29934696.620554753</v>
          </cell>
          <cell r="I149">
            <v>-30031816.930832129</v>
          </cell>
          <cell r="J149">
            <v>-30401247.666109506</v>
          </cell>
          <cell r="K149">
            <v>-30498367.976386882</v>
          </cell>
          <cell r="L149">
            <v>-31051307.931664258</v>
          </cell>
          <cell r="M149">
            <v>-26987216.464627102</v>
          </cell>
          <cell r="N149">
            <v>-27429618.625433698</v>
          </cell>
          <cell r="O149">
            <v>-25361708.047049023</v>
          </cell>
          <cell r="P149">
            <v>-24504090.390267387</v>
          </cell>
          <cell r="Q149">
            <v>-24684148.667896558</v>
          </cell>
          <cell r="R149">
            <v>-27090321.570175879</v>
          </cell>
          <cell r="S149">
            <v>-30876593.991409469</v>
          </cell>
          <cell r="T149">
            <v>-33215387.088939223</v>
          </cell>
          <cell r="U149">
            <v>-35493108.578196287</v>
          </cell>
          <cell r="V149">
            <v>-36992085.594325997</v>
          </cell>
          <cell r="W149">
            <v>-39564594.927261844</v>
          </cell>
          <cell r="X149">
            <v>-40212408.283742048</v>
          </cell>
          <cell r="Y149">
            <v>-40169646.858137734</v>
          </cell>
          <cell r="Z149">
            <v>-39970665.976698458</v>
          </cell>
          <cell r="AA149">
            <v>-39116485.533524111</v>
          </cell>
          <cell r="AB149">
            <v>-36723669.677384377</v>
          </cell>
          <cell r="AC149">
            <v>-34625925.866225138</v>
          </cell>
          <cell r="AD149">
            <v>-36739323.122933984</v>
          </cell>
          <cell r="AE149">
            <v>-37944206.341274112</v>
          </cell>
          <cell r="AF149">
            <v>-38992428.776785597</v>
          </cell>
          <cell r="AG149">
            <v>-39703735.633663565</v>
          </cell>
          <cell r="AH149">
            <v>-40923267.800136559</v>
          </cell>
          <cell r="AI149">
            <v>-41561783.576204576</v>
          </cell>
          <cell r="AJ149">
            <v>-42163903.811867617</v>
          </cell>
          <cell r="AK149">
            <v>-42728017.202835739</v>
          </cell>
          <cell r="AL149">
            <v>-43256469.092019863</v>
          </cell>
          <cell r="AM149">
            <v>-43747254.300748058</v>
          </cell>
          <cell r="AN149">
            <v>-44234747.320539057</v>
          </cell>
          <cell r="AO149">
            <v>-44718948.15139287</v>
          </cell>
          <cell r="AP149">
            <v>-45199856.793309487</v>
          </cell>
          <cell r="AQ149">
            <v>-45594757.374988914</v>
          </cell>
          <cell r="AR149">
            <v>-45986365.767731152</v>
          </cell>
          <cell r="AS149">
            <v>-46374681.971536197</v>
          </cell>
          <cell r="AT149">
            <v>-47304326.836404055</v>
          </cell>
          <cell r="AU149">
            <v>-47686058.662334718</v>
          </cell>
          <cell r="AV149">
            <v>-48064498.299328193</v>
          </cell>
          <cell r="AW149">
            <v>-48439645.747384474</v>
          </cell>
          <cell r="AX149">
            <v>-48811501.006503567</v>
          </cell>
          <cell r="AY149">
            <v>-49180064.076685466</v>
          </cell>
          <cell r="AZ149">
            <v>-49545334.957930177</v>
          </cell>
          <cell r="BA149">
            <v>-49907313.650237694</v>
          </cell>
          <cell r="BB149">
            <v>-50266000.153608024</v>
          </cell>
          <cell r="BC149">
            <v>-50589992.487378664</v>
          </cell>
          <cell r="BD149">
            <v>-50912961.885753781</v>
          </cell>
          <cell r="BE149">
            <v>-51234908.348733373</v>
          </cell>
          <cell r="BF149">
            <v>-52100452.726317436</v>
          </cell>
          <cell r="BG149">
            <v>-52420353.318505973</v>
          </cell>
          <cell r="BH149">
            <v>-52739230.975298986</v>
          </cell>
          <cell r="BI149">
            <v>-53057085.696696475</v>
          </cell>
          <cell r="BJ149">
            <v>-53371648.229156777</v>
          </cell>
          <cell r="BK149">
            <v>-53682918.572679885</v>
          </cell>
          <cell r="BL149">
            <v>-53990896.727265805</v>
          </cell>
          <cell r="BM149">
            <v>-54295582.692914531</v>
          </cell>
          <cell r="BN149">
            <v>-54596976.469626069</v>
          </cell>
          <cell r="BO149">
            <v>-54867207.800025418</v>
          </cell>
          <cell r="BP149">
            <v>-55135281.568258405</v>
          </cell>
          <cell r="BQ149">
            <v>-55401197.774325036</v>
          </cell>
          <cell r="BR149">
            <v>-56209577.268225312</v>
          </cell>
          <cell r="BS149">
            <v>-56471178.349959232</v>
          </cell>
          <cell r="BT149">
            <v>-56730621.869526789</v>
          </cell>
          <cell r="BU149">
            <v>-56987907.82692799</v>
          </cell>
          <cell r="BV149">
            <v>-57241901.595391996</v>
          </cell>
        </row>
        <row r="150">
          <cell r="G150">
            <v>1</v>
          </cell>
          <cell r="H150">
            <v>2</v>
          </cell>
          <cell r="I150">
            <v>3</v>
          </cell>
          <cell r="J150">
            <v>4</v>
          </cell>
          <cell r="K150">
            <v>5</v>
          </cell>
          <cell r="L150">
            <v>6</v>
          </cell>
          <cell r="M150">
            <v>7</v>
          </cell>
          <cell r="N150">
            <v>8</v>
          </cell>
          <cell r="O150">
            <v>9</v>
          </cell>
          <cell r="P150">
            <v>10</v>
          </cell>
          <cell r="Q150">
            <v>11</v>
          </cell>
          <cell r="R150">
            <v>12</v>
          </cell>
          <cell r="S150">
            <v>13</v>
          </cell>
          <cell r="T150">
            <v>14</v>
          </cell>
          <cell r="U150">
            <v>15</v>
          </cell>
          <cell r="V150">
            <v>16</v>
          </cell>
          <cell r="W150">
            <v>17</v>
          </cell>
          <cell r="X150">
            <v>18</v>
          </cell>
          <cell r="Y150">
            <v>19</v>
          </cell>
          <cell r="Z150">
            <v>20</v>
          </cell>
          <cell r="AA150">
            <v>21</v>
          </cell>
          <cell r="AB150">
            <v>22</v>
          </cell>
          <cell r="AC150">
            <v>23</v>
          </cell>
          <cell r="AD150">
            <v>24</v>
          </cell>
          <cell r="AE150">
            <v>25</v>
          </cell>
          <cell r="AF150">
            <v>26</v>
          </cell>
          <cell r="AG150">
            <v>27</v>
          </cell>
          <cell r="AH150">
            <v>28</v>
          </cell>
          <cell r="AI150">
            <v>29</v>
          </cell>
          <cell r="AJ150">
            <v>30</v>
          </cell>
          <cell r="AK150">
            <v>31</v>
          </cell>
          <cell r="AL150">
            <v>32</v>
          </cell>
          <cell r="AM150">
            <v>33</v>
          </cell>
          <cell r="AN150">
            <v>34</v>
          </cell>
          <cell r="AO150">
            <v>35</v>
          </cell>
          <cell r="AP150">
            <v>36</v>
          </cell>
          <cell r="AQ150">
            <v>37</v>
          </cell>
          <cell r="AR150">
            <v>38</v>
          </cell>
          <cell r="AS150">
            <v>39</v>
          </cell>
          <cell r="AT150">
            <v>40</v>
          </cell>
          <cell r="AU150">
            <v>41</v>
          </cell>
          <cell r="AV150">
            <v>42</v>
          </cell>
          <cell r="AW150">
            <v>43</v>
          </cell>
          <cell r="AX150">
            <v>44</v>
          </cell>
          <cell r="AY150">
            <v>45</v>
          </cell>
          <cell r="AZ150">
            <v>46</v>
          </cell>
          <cell r="BA150">
            <v>47</v>
          </cell>
          <cell r="BB150">
            <v>48</v>
          </cell>
          <cell r="BC150">
            <v>49</v>
          </cell>
          <cell r="BD150">
            <v>50</v>
          </cell>
          <cell r="BE150">
            <v>51</v>
          </cell>
          <cell r="BF150">
            <v>52</v>
          </cell>
          <cell r="BG150">
            <v>53</v>
          </cell>
          <cell r="BH150">
            <v>54</v>
          </cell>
          <cell r="BI150">
            <v>55</v>
          </cell>
          <cell r="BJ150">
            <v>56</v>
          </cell>
          <cell r="BK150">
            <v>57</v>
          </cell>
          <cell r="BL150">
            <v>58</v>
          </cell>
          <cell r="BM150">
            <v>59</v>
          </cell>
          <cell r="BN150">
            <v>60</v>
          </cell>
          <cell r="BO150">
            <v>61</v>
          </cell>
          <cell r="BP150">
            <v>62</v>
          </cell>
          <cell r="BQ150">
            <v>63</v>
          </cell>
          <cell r="BR150">
            <v>64</v>
          </cell>
          <cell r="BS150">
            <v>65</v>
          </cell>
          <cell r="BT150">
            <v>66</v>
          </cell>
          <cell r="BU150">
            <v>67</v>
          </cell>
          <cell r="BV150">
            <v>68</v>
          </cell>
        </row>
        <row r="151">
          <cell r="G151">
            <v>38718</v>
          </cell>
          <cell r="H151">
            <v>38749</v>
          </cell>
          <cell r="I151">
            <v>38777</v>
          </cell>
          <cell r="J151">
            <v>38808</v>
          </cell>
          <cell r="K151">
            <v>38838</v>
          </cell>
          <cell r="L151">
            <v>38869</v>
          </cell>
          <cell r="M151">
            <v>38899</v>
          </cell>
          <cell r="N151">
            <v>38930</v>
          </cell>
          <cell r="O151">
            <v>38961</v>
          </cell>
          <cell r="P151">
            <v>38991</v>
          </cell>
          <cell r="Q151">
            <v>39022</v>
          </cell>
          <cell r="R151">
            <v>39052</v>
          </cell>
          <cell r="S151">
            <v>39083</v>
          </cell>
          <cell r="T151">
            <v>39114</v>
          </cell>
          <cell r="U151">
            <v>39142</v>
          </cell>
          <cell r="V151">
            <v>39173</v>
          </cell>
          <cell r="W151">
            <v>39203</v>
          </cell>
          <cell r="X151">
            <v>39234</v>
          </cell>
          <cell r="Y151">
            <v>39264</v>
          </cell>
          <cell r="Z151">
            <v>39295</v>
          </cell>
          <cell r="AA151">
            <v>39326</v>
          </cell>
          <cell r="AB151">
            <v>39356</v>
          </cell>
          <cell r="AC151">
            <v>39387</v>
          </cell>
          <cell r="AD151">
            <v>39417</v>
          </cell>
          <cell r="AE151">
            <v>39448</v>
          </cell>
          <cell r="AF151">
            <v>39479</v>
          </cell>
          <cell r="AG151">
            <v>39508</v>
          </cell>
          <cell r="AH151">
            <v>39539</v>
          </cell>
          <cell r="AI151">
            <v>39569</v>
          </cell>
          <cell r="AJ151">
            <v>39600</v>
          </cell>
          <cell r="AK151">
            <v>39630</v>
          </cell>
          <cell r="AL151">
            <v>39661</v>
          </cell>
          <cell r="AM151">
            <v>39692</v>
          </cell>
          <cell r="AN151">
            <v>39722</v>
          </cell>
          <cell r="AO151">
            <v>39753</v>
          </cell>
          <cell r="AP151">
            <v>39783</v>
          </cell>
          <cell r="AQ151">
            <v>39814</v>
          </cell>
          <cell r="AR151">
            <v>39845</v>
          </cell>
          <cell r="AS151">
            <v>39873</v>
          </cell>
          <cell r="AT151">
            <v>39904</v>
          </cell>
          <cell r="AU151">
            <v>39934</v>
          </cell>
          <cell r="AV151">
            <v>39965</v>
          </cell>
          <cell r="AW151">
            <v>39995</v>
          </cell>
          <cell r="AX151">
            <v>40026</v>
          </cell>
          <cell r="AY151">
            <v>40057</v>
          </cell>
          <cell r="AZ151">
            <v>40087</v>
          </cell>
          <cell r="BA151">
            <v>40118</v>
          </cell>
          <cell r="BB151">
            <v>40148</v>
          </cell>
          <cell r="BC151">
            <v>40179</v>
          </cell>
          <cell r="BD151">
            <v>40210</v>
          </cell>
          <cell r="BE151">
            <v>40238</v>
          </cell>
          <cell r="BF151">
            <v>40269</v>
          </cell>
          <cell r="BG151">
            <v>40299</v>
          </cell>
          <cell r="BH151">
            <v>40330</v>
          </cell>
          <cell r="BI151">
            <v>40360</v>
          </cell>
          <cell r="BJ151">
            <v>40391</v>
          </cell>
          <cell r="BK151">
            <v>40422</v>
          </cell>
          <cell r="BL151">
            <v>40452</v>
          </cell>
          <cell r="BM151">
            <v>40483</v>
          </cell>
          <cell r="BN151">
            <v>40513</v>
          </cell>
          <cell r="BO151">
            <v>40544</v>
          </cell>
          <cell r="BP151">
            <v>40575</v>
          </cell>
          <cell r="BQ151">
            <v>40603</v>
          </cell>
          <cell r="BR151">
            <v>40634</v>
          </cell>
          <cell r="BS151">
            <v>40664</v>
          </cell>
          <cell r="BT151">
            <v>40695</v>
          </cell>
          <cell r="BU151">
            <v>40725</v>
          </cell>
          <cell r="BV151">
            <v>40756</v>
          </cell>
        </row>
        <row r="152">
          <cell r="A152" t="str">
            <v>CIFRAS EN MILES DE PESOS</v>
          </cell>
        </row>
        <row r="153">
          <cell r="A153" t="str">
            <v>DEVOLVIENDO LOS DICS A LOS USUARIOS</v>
          </cell>
        </row>
        <row r="154">
          <cell r="A154" t="str">
            <v>Capital de Trabajo Requerido sin Terreno</v>
          </cell>
          <cell r="B154">
            <v>30769612.180841047</v>
          </cell>
        </row>
        <row r="155">
          <cell r="A155" t="str">
            <v>Capital de Trabajo Requerido CON Terreno</v>
          </cell>
          <cell r="B155">
            <v>30769612.180841047</v>
          </cell>
        </row>
        <row r="156">
          <cell r="A156" t="str">
            <v>Mes Pico</v>
          </cell>
          <cell r="B156">
            <v>100</v>
          </cell>
        </row>
        <row r="157">
          <cell r="A157" t="str">
            <v>Utilidad</v>
          </cell>
          <cell r="B157">
            <v>79509586.06375131</v>
          </cell>
        </row>
        <row r="158">
          <cell r="A158" t="str">
            <v>Margen de Utilidad</v>
          </cell>
          <cell r="B158">
            <v>0.36736465208481794</v>
          </cell>
        </row>
        <row r="159">
          <cell r="A159" t="str">
            <v>T.I.R. Socios Mensual</v>
          </cell>
          <cell r="B159">
            <v>5.0315148625356921E-3</v>
          </cell>
        </row>
        <row r="160">
          <cell r="A160" t="str">
            <v>T.I.R.  Socios Anual</v>
          </cell>
          <cell r="B160">
            <v>6.2077386807678492E-2</v>
          </cell>
        </row>
        <row r="161">
          <cell r="A161" t="str">
            <v>Credito a Constructor</v>
          </cell>
          <cell r="B161">
            <v>65354502</v>
          </cell>
        </row>
        <row r="162">
          <cell r="A162" t="str">
            <v>Credito a Constructor sobre / CD + Terreno</v>
          </cell>
          <cell r="B162">
            <v>0.83418275837104405</v>
          </cell>
        </row>
        <row r="163">
          <cell r="A163" t="str">
            <v>Terreno</v>
          </cell>
          <cell r="B163">
            <v>17271456</v>
          </cell>
        </row>
        <row r="164">
          <cell r="A164" t="str">
            <v>% Terreno respecto a las Ventas</v>
          </cell>
          <cell r="B164">
            <v>0.16065251862135024</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dics"/>
    </sheetNames>
    <sheetDataSet>
      <sheetData sheetId="0"/>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 val="REC-COD,"/>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S"/>
      <sheetName val="RESUMEN"/>
      <sheetName val="instalacion tub"/>
      <sheetName val="excav_rell_cim"/>
      <sheetName val="accesorios"/>
      <sheetName val="avance_component"/>
      <sheetName val="Filas"/>
      <sheetName val="Hoja1"/>
      <sheetName val="FORMULARIO"/>
    </sheetNames>
    <sheetDataSet>
      <sheetData sheetId="0" refreshError="1">
        <row r="11">
          <cell r="F11" t="str">
            <v>CONTRATADO</v>
          </cell>
          <cell r="K11" t="str">
            <v>CANTIDAD</v>
          </cell>
          <cell r="L11" t="str">
            <v>ACTA MODIFICATIVA</v>
          </cell>
          <cell r="Q11" t="str">
            <v>CANTIDADES</v>
          </cell>
          <cell r="T11" t="str">
            <v>VALORES</v>
          </cell>
        </row>
        <row r="12">
          <cell r="B12" t="str">
            <v>N</v>
          </cell>
          <cell r="C12" t="str">
            <v xml:space="preserve">ITEM  </v>
          </cell>
          <cell r="D12" t="str">
            <v>DESCRIPCION</v>
          </cell>
          <cell r="E12" t="str">
            <v xml:space="preserve">UNIDAD </v>
          </cell>
          <cell r="F12" t="str">
            <v xml:space="preserve">CANTIDAD </v>
          </cell>
          <cell r="G12" t="str">
            <v>V. UNITARIO</v>
          </cell>
          <cell r="H12" t="str">
            <v xml:space="preserve"> V. PARCIAL</v>
          </cell>
          <cell r="I12" t="str">
            <v>%</v>
          </cell>
          <cell r="J12" t="str">
            <v>ANTERIOR</v>
          </cell>
          <cell r="K12" t="str">
            <v>PRESENTE</v>
          </cell>
          <cell r="L12" t="str">
            <v>CANTIDAD</v>
          </cell>
          <cell r="M12" t="str">
            <v>ANTERIOR</v>
          </cell>
          <cell r="N12" t="str">
            <v>PRESENTE</v>
          </cell>
          <cell r="O12" t="str">
            <v>VALOR</v>
          </cell>
          <cell r="P12" t="str">
            <v>ANTERIOR</v>
          </cell>
          <cell r="Q12" t="str">
            <v xml:space="preserve">PRESENTE </v>
          </cell>
          <cell r="R12" t="str">
            <v xml:space="preserve">ACUMULADO </v>
          </cell>
          <cell r="S12" t="str">
            <v>ANTERIOR</v>
          </cell>
          <cell r="T12" t="str">
            <v>PRESENTE</v>
          </cell>
          <cell r="U12" t="str">
            <v>ACUMULADO</v>
          </cell>
          <cell r="V12" t="str">
            <v>CANTIDAD</v>
          </cell>
          <cell r="W12" t="str">
            <v>VALOR</v>
          </cell>
        </row>
        <row r="13">
          <cell r="B13" t="str">
            <v>T1</v>
          </cell>
          <cell r="C13" t="str">
            <v>SUMINISTRO DE EQUIPOS Y ACCESORIOS PARA LA ESTACION DE BOMBEO DE AGUA CRUDA (13)</v>
          </cell>
        </row>
        <row r="14">
          <cell r="C14" t="str">
            <v>3.20.</v>
          </cell>
          <cell r="D14" t="str">
            <v>SUMINISTRO DE TUBERIAS Y ELEMENTOS DE ACUEDUCTO Y ALCANTARILLADO</v>
          </cell>
        </row>
        <row r="15">
          <cell r="C15" t="str">
            <v>3.20.1.1.5</v>
          </cell>
          <cell r="D15" t="str">
            <v>Suministro de tuberías de acero sch40</v>
          </cell>
        </row>
        <row r="16">
          <cell r="C16" t="str">
            <v>3.20.1.1.5.4</v>
          </cell>
          <cell r="D16" t="str">
            <v>Tuberia de acero diametro 200 mm, sch 40</v>
          </cell>
          <cell r="E16" t="str">
            <v>m</v>
          </cell>
          <cell r="F16">
            <v>2</v>
          </cell>
          <cell r="G16">
            <v>154570</v>
          </cell>
          <cell r="H16">
            <v>309140</v>
          </cell>
          <cell r="I16">
            <v>0.11167694239759378</v>
          </cell>
          <cell r="J16">
            <v>2</v>
          </cell>
          <cell r="L16">
            <v>2</v>
          </cell>
          <cell r="M16">
            <v>309140</v>
          </cell>
          <cell r="N16">
            <v>0</v>
          </cell>
          <cell r="O16">
            <v>309140</v>
          </cell>
          <cell r="R16">
            <v>0</v>
          </cell>
          <cell r="S16">
            <v>0</v>
          </cell>
          <cell r="T16">
            <v>0</v>
          </cell>
          <cell r="U16">
            <v>0</v>
          </cell>
          <cell r="V16">
            <v>2</v>
          </cell>
          <cell r="W16">
            <v>309140</v>
          </cell>
        </row>
        <row r="17">
          <cell r="C17" t="str">
            <v>3.20.1.1.5.6</v>
          </cell>
          <cell r="D17" t="str">
            <v>Tuberia de acero diametro 300 mm, sch 40</v>
          </cell>
          <cell r="E17" t="str">
            <v>m</v>
          </cell>
          <cell r="F17">
            <v>18</v>
          </cell>
          <cell r="G17">
            <v>440800</v>
          </cell>
          <cell r="H17">
            <v>7934400</v>
          </cell>
          <cell r="I17">
            <v>2.8663050131314876</v>
          </cell>
          <cell r="J17">
            <v>18</v>
          </cell>
          <cell r="L17">
            <v>18</v>
          </cell>
          <cell r="M17">
            <v>7934400</v>
          </cell>
          <cell r="N17">
            <v>0</v>
          </cell>
          <cell r="O17">
            <v>7934400</v>
          </cell>
          <cell r="R17">
            <v>0</v>
          </cell>
          <cell r="S17">
            <v>0</v>
          </cell>
          <cell r="T17">
            <v>0</v>
          </cell>
          <cell r="U17">
            <v>0</v>
          </cell>
          <cell r="V17">
            <v>18</v>
          </cell>
          <cell r="W17">
            <v>7934400</v>
          </cell>
        </row>
        <row r="18">
          <cell r="C18" t="str">
            <v>3.20.1.1.5.8</v>
          </cell>
          <cell r="D18" t="str">
            <v>Tuberia de acero diametro 400 mm, sch 40</v>
          </cell>
          <cell r="E18" t="str">
            <v>m</v>
          </cell>
          <cell r="F18">
            <v>5.5</v>
          </cell>
          <cell r="G18">
            <v>742400</v>
          </cell>
          <cell r="H18">
            <v>4083200</v>
          </cell>
          <cell r="I18">
            <v>1.4750575506173738</v>
          </cell>
          <cell r="J18">
            <v>5.5</v>
          </cell>
          <cell r="K18">
            <v>1.5</v>
          </cell>
          <cell r="L18">
            <v>7</v>
          </cell>
          <cell r="M18">
            <v>4083200</v>
          </cell>
          <cell r="N18">
            <v>1113600</v>
          </cell>
          <cell r="O18">
            <v>5196800</v>
          </cell>
          <cell r="R18">
            <v>0</v>
          </cell>
          <cell r="S18">
            <v>0</v>
          </cell>
          <cell r="T18">
            <v>0</v>
          </cell>
          <cell r="U18">
            <v>0</v>
          </cell>
          <cell r="V18">
            <v>7</v>
          </cell>
          <cell r="W18">
            <v>5196800</v>
          </cell>
        </row>
        <row r="19">
          <cell r="C19" t="str">
            <v>3.20.1.2.3</v>
          </cell>
          <cell r="D19" t="str">
            <v>Suministro de válvula de mariposa brida x brida norma ISO PN 16</v>
          </cell>
          <cell r="I19" t="str">
            <v/>
          </cell>
          <cell r="L19" t="str">
            <v/>
          </cell>
          <cell r="M19" t="str">
            <v/>
          </cell>
          <cell r="N19" t="str">
            <v/>
          </cell>
          <cell r="O19" t="str">
            <v/>
          </cell>
          <cell r="R19" t="str">
            <v/>
          </cell>
          <cell r="S19" t="str">
            <v/>
          </cell>
          <cell r="T19" t="str">
            <v/>
          </cell>
          <cell r="U19" t="str">
            <v/>
          </cell>
          <cell r="V19" t="str">
            <v/>
          </cell>
          <cell r="W19" t="str">
            <v/>
          </cell>
        </row>
        <row r="20">
          <cell r="C20" t="str">
            <v>3.20.1.2.3.2</v>
          </cell>
          <cell r="D20" t="str">
            <v>d = 300 mm (12")</v>
          </cell>
          <cell r="E20" t="str">
            <v>un</v>
          </cell>
          <cell r="F20">
            <v>5</v>
          </cell>
          <cell r="G20">
            <v>6000000</v>
          </cell>
          <cell r="H20">
            <v>30000000</v>
          </cell>
          <cell r="I20">
            <v>10.837511392662915</v>
          </cell>
          <cell r="J20">
            <v>5</v>
          </cell>
          <cell r="L20">
            <v>5</v>
          </cell>
          <cell r="M20">
            <v>30000000</v>
          </cell>
          <cell r="N20">
            <v>0</v>
          </cell>
          <cell r="O20">
            <v>30000000</v>
          </cell>
          <cell r="R20">
            <v>0</v>
          </cell>
          <cell r="S20">
            <v>0</v>
          </cell>
          <cell r="T20">
            <v>0</v>
          </cell>
          <cell r="U20">
            <v>0</v>
          </cell>
          <cell r="V20">
            <v>5</v>
          </cell>
          <cell r="W20">
            <v>30000000</v>
          </cell>
        </row>
        <row r="21">
          <cell r="C21" t="str">
            <v>3.20.1.2.5</v>
          </cell>
          <cell r="D21" t="str">
            <v>Suministro de ventosa de acción simple norma ISO PN 10</v>
          </cell>
          <cell r="I21" t="str">
            <v/>
          </cell>
          <cell r="L21" t="str">
            <v/>
          </cell>
          <cell r="M21" t="str">
            <v/>
          </cell>
          <cell r="N21" t="str">
            <v/>
          </cell>
          <cell r="O21" t="str">
            <v/>
          </cell>
          <cell r="R21" t="str">
            <v/>
          </cell>
          <cell r="S21" t="str">
            <v/>
          </cell>
          <cell r="T21" t="str">
            <v/>
          </cell>
          <cell r="U21" t="str">
            <v/>
          </cell>
          <cell r="V21" t="str">
            <v/>
          </cell>
          <cell r="W21" t="str">
            <v/>
          </cell>
        </row>
        <row r="22">
          <cell r="C22" t="str">
            <v>3.20.1.2.5.1</v>
          </cell>
          <cell r="D22" t="str">
            <v>d = 50 mm (2")</v>
          </cell>
          <cell r="E22" t="str">
            <v>un</v>
          </cell>
          <cell r="F22">
            <v>4</v>
          </cell>
          <cell r="G22">
            <v>610972</v>
          </cell>
          <cell r="H22">
            <v>2443888</v>
          </cell>
          <cell r="I22">
            <v>0.88285546807973947</v>
          </cell>
          <cell r="J22">
            <v>4</v>
          </cell>
          <cell r="L22">
            <v>4</v>
          </cell>
          <cell r="M22">
            <v>2443888</v>
          </cell>
          <cell r="N22">
            <v>0</v>
          </cell>
          <cell r="O22">
            <v>2443888</v>
          </cell>
          <cell r="R22">
            <v>0</v>
          </cell>
          <cell r="S22">
            <v>0</v>
          </cell>
          <cell r="T22">
            <v>0</v>
          </cell>
          <cell r="U22">
            <v>0</v>
          </cell>
          <cell r="V22">
            <v>4</v>
          </cell>
          <cell r="W22">
            <v>2443888</v>
          </cell>
        </row>
        <row r="23">
          <cell r="C23" t="str">
            <v>3.20.1.2.28</v>
          </cell>
          <cell r="D23" t="str">
            <v>Brida universal en acero norma ISO PN 10</v>
          </cell>
          <cell r="I23" t="str">
            <v/>
          </cell>
          <cell r="L23" t="str">
            <v/>
          </cell>
          <cell r="M23" t="str">
            <v/>
          </cell>
          <cell r="N23" t="str">
            <v/>
          </cell>
          <cell r="O23" t="str">
            <v/>
          </cell>
          <cell r="R23" t="str">
            <v/>
          </cell>
          <cell r="S23" t="str">
            <v/>
          </cell>
          <cell r="T23" t="str">
            <v/>
          </cell>
          <cell r="U23" t="str">
            <v/>
          </cell>
          <cell r="V23" t="str">
            <v/>
          </cell>
          <cell r="W23" t="str">
            <v/>
          </cell>
        </row>
        <row r="24">
          <cell r="C24" t="str">
            <v>3.20.1.2.28.4</v>
          </cell>
          <cell r="D24" t="str">
            <v>d = 200 mm (8")</v>
          </cell>
          <cell r="E24" t="str">
            <v>un</v>
          </cell>
          <cell r="F24">
            <v>4</v>
          </cell>
          <cell r="G24">
            <v>500000</v>
          </cell>
          <cell r="H24">
            <v>2000000</v>
          </cell>
          <cell r="I24">
            <v>0.7225007595108609</v>
          </cell>
          <cell r="J24">
            <v>4</v>
          </cell>
          <cell r="L24">
            <v>4</v>
          </cell>
          <cell r="M24">
            <v>2000000</v>
          </cell>
          <cell r="N24">
            <v>0</v>
          </cell>
          <cell r="O24">
            <v>2000000</v>
          </cell>
          <cell r="R24">
            <v>0</v>
          </cell>
          <cell r="S24">
            <v>0</v>
          </cell>
          <cell r="T24">
            <v>0</v>
          </cell>
          <cell r="U24">
            <v>0</v>
          </cell>
          <cell r="V24">
            <v>4</v>
          </cell>
          <cell r="W24">
            <v>2000000</v>
          </cell>
        </row>
        <row r="25">
          <cell r="C25" t="str">
            <v>3.20.1.2.84</v>
          </cell>
          <cell r="D25" t="str">
            <v>Suministro de Valvula de cierre rapido para acometidas</v>
          </cell>
          <cell r="I25" t="str">
            <v/>
          </cell>
          <cell r="L25" t="str">
            <v/>
          </cell>
          <cell r="M25" t="str">
            <v/>
          </cell>
          <cell r="N25" t="str">
            <v/>
          </cell>
          <cell r="O25" t="str">
            <v/>
          </cell>
          <cell r="R25" t="str">
            <v/>
          </cell>
          <cell r="S25" t="str">
            <v/>
          </cell>
          <cell r="T25" t="str">
            <v/>
          </cell>
          <cell r="U25" t="str">
            <v/>
          </cell>
          <cell r="V25" t="str">
            <v/>
          </cell>
          <cell r="W25" t="str">
            <v/>
          </cell>
        </row>
        <row r="26">
          <cell r="C26" t="str">
            <v>3.20.1.2.84.4</v>
          </cell>
          <cell r="D26" t="str">
            <v>Suministro de Valvula de cierre rapido de 32 mm</v>
          </cell>
          <cell r="E26" t="str">
            <v>un</v>
          </cell>
          <cell r="F26">
            <v>4</v>
          </cell>
          <cell r="G26">
            <v>17400</v>
          </cell>
          <cell r="H26">
            <v>69600</v>
          </cell>
          <cell r="I26">
            <v>2.5143026430977961E-2</v>
          </cell>
          <cell r="J26">
            <v>4</v>
          </cell>
          <cell r="L26">
            <v>4</v>
          </cell>
          <cell r="M26">
            <v>69600</v>
          </cell>
          <cell r="N26">
            <v>0</v>
          </cell>
          <cell r="O26">
            <v>69600</v>
          </cell>
          <cell r="R26">
            <v>0</v>
          </cell>
          <cell r="S26">
            <v>0</v>
          </cell>
          <cell r="T26">
            <v>0</v>
          </cell>
          <cell r="U26">
            <v>0</v>
          </cell>
          <cell r="V26">
            <v>4</v>
          </cell>
          <cell r="W26">
            <v>69600</v>
          </cell>
        </row>
        <row r="27">
          <cell r="C27" t="str">
            <v>3.20.1.2.87</v>
          </cell>
          <cell r="D27" t="str">
            <v>Suministro de accesorios de acero sch40, norma ISO</v>
          </cell>
          <cell r="I27" t="str">
            <v/>
          </cell>
          <cell r="L27" t="str">
            <v/>
          </cell>
          <cell r="M27" t="str">
            <v/>
          </cell>
          <cell r="N27" t="str">
            <v/>
          </cell>
          <cell r="O27" t="str">
            <v/>
          </cell>
          <cell r="R27" t="str">
            <v/>
          </cell>
          <cell r="S27" t="str">
            <v/>
          </cell>
          <cell r="T27" t="str">
            <v/>
          </cell>
          <cell r="U27" t="str">
            <v/>
          </cell>
          <cell r="V27" t="str">
            <v/>
          </cell>
          <cell r="W27" t="str">
            <v/>
          </cell>
        </row>
        <row r="28">
          <cell r="C28" t="str">
            <v>3.20.1.2.87.1</v>
          </cell>
          <cell r="D28" t="str">
            <v>Codo 45º Ø200mm, HD</v>
          </cell>
          <cell r="E28" t="str">
            <v>un</v>
          </cell>
          <cell r="F28">
            <v>6</v>
          </cell>
          <cell r="G28">
            <v>420000</v>
          </cell>
          <cell r="H28">
            <v>2520000</v>
          </cell>
          <cell r="I28">
            <v>0.91035095698368473</v>
          </cell>
          <cell r="J28">
            <v>6</v>
          </cell>
          <cell r="L28">
            <v>6</v>
          </cell>
          <cell r="M28">
            <v>2520000</v>
          </cell>
          <cell r="N28">
            <v>0</v>
          </cell>
          <cell r="O28">
            <v>2520000</v>
          </cell>
          <cell r="R28">
            <v>0</v>
          </cell>
          <cell r="S28">
            <v>0</v>
          </cell>
          <cell r="T28">
            <v>0</v>
          </cell>
          <cell r="U28">
            <v>0</v>
          </cell>
          <cell r="V28">
            <v>6</v>
          </cell>
          <cell r="W28">
            <v>2520000</v>
          </cell>
        </row>
        <row r="29">
          <cell r="C29" t="str">
            <v>3.20.1.2.87.2</v>
          </cell>
          <cell r="D29" t="str">
            <v>Codo 45º Ø400mm, HD</v>
          </cell>
          <cell r="E29" t="str">
            <v>un</v>
          </cell>
          <cell r="F29">
            <v>2</v>
          </cell>
          <cell r="G29">
            <v>1577600</v>
          </cell>
          <cell r="H29">
            <v>3155200</v>
          </cell>
          <cell r="I29">
            <v>1.1398171982043341</v>
          </cell>
          <cell r="J29">
            <v>2</v>
          </cell>
          <cell r="L29">
            <v>2</v>
          </cell>
          <cell r="M29">
            <v>3155200</v>
          </cell>
          <cell r="N29">
            <v>0</v>
          </cell>
          <cell r="O29">
            <v>3155200</v>
          </cell>
          <cell r="R29">
            <v>0</v>
          </cell>
          <cell r="S29">
            <v>0</v>
          </cell>
          <cell r="T29">
            <v>0</v>
          </cell>
          <cell r="U29">
            <v>0</v>
          </cell>
          <cell r="V29">
            <v>2</v>
          </cell>
          <cell r="W29">
            <v>3155200</v>
          </cell>
        </row>
        <row r="30">
          <cell r="C30" t="str">
            <v>3.20.1.2.87.3</v>
          </cell>
          <cell r="D30" t="str">
            <v>Codo 90º, Ø300mm, Acero</v>
          </cell>
          <cell r="E30" t="str">
            <v>un</v>
          </cell>
          <cell r="F30">
            <v>2</v>
          </cell>
          <cell r="G30">
            <v>1300000</v>
          </cell>
          <cell r="H30">
            <v>2600000</v>
          </cell>
          <cell r="I30">
            <v>0.93925098736411927</v>
          </cell>
          <cell r="J30">
            <v>2</v>
          </cell>
          <cell r="L30">
            <v>2</v>
          </cell>
          <cell r="M30">
            <v>2600000</v>
          </cell>
          <cell r="N30">
            <v>0</v>
          </cell>
          <cell r="O30">
            <v>2600000</v>
          </cell>
          <cell r="R30">
            <v>0</v>
          </cell>
          <cell r="S30">
            <v>0</v>
          </cell>
          <cell r="T30">
            <v>0</v>
          </cell>
          <cell r="U30">
            <v>0</v>
          </cell>
          <cell r="V30">
            <v>2</v>
          </cell>
          <cell r="W30">
            <v>2600000</v>
          </cell>
        </row>
        <row r="31">
          <cell r="C31" t="str">
            <v>3.20.1.2.87.4</v>
          </cell>
          <cell r="D31" t="str">
            <v>Codo 90º, Ø400mm, Brida*Brida, Acero</v>
          </cell>
          <cell r="E31" t="str">
            <v>un</v>
          </cell>
          <cell r="F31">
            <v>3</v>
          </cell>
          <cell r="G31">
            <v>2000000</v>
          </cell>
          <cell r="H31">
            <v>6000000</v>
          </cell>
          <cell r="I31">
            <v>2.1675022785325826</v>
          </cell>
          <cell r="J31">
            <v>3</v>
          </cell>
          <cell r="L31">
            <v>3</v>
          </cell>
          <cell r="M31">
            <v>6000000</v>
          </cell>
          <cell r="N31">
            <v>0</v>
          </cell>
          <cell r="O31">
            <v>6000000</v>
          </cell>
          <cell r="R31">
            <v>0</v>
          </cell>
          <cell r="S31">
            <v>0</v>
          </cell>
          <cell r="T31">
            <v>0</v>
          </cell>
          <cell r="U31">
            <v>0</v>
          </cell>
          <cell r="V31">
            <v>3</v>
          </cell>
          <cell r="W31">
            <v>6000000</v>
          </cell>
        </row>
        <row r="32">
          <cell r="C32" t="str">
            <v>3.20.1.2.87.5</v>
          </cell>
          <cell r="D32" t="str">
            <v>Reducción excéntrica Ø400*250mm, Brida x Brida, Acero</v>
          </cell>
          <cell r="E32" t="str">
            <v>un</v>
          </cell>
          <cell r="F32">
            <v>3</v>
          </cell>
          <cell r="G32">
            <v>1299200</v>
          </cell>
          <cell r="H32">
            <v>3897600</v>
          </cell>
          <cell r="I32">
            <v>1.4080094801347658</v>
          </cell>
          <cell r="J32">
            <v>3</v>
          </cell>
          <cell r="L32">
            <v>3</v>
          </cell>
          <cell r="M32">
            <v>3897600</v>
          </cell>
          <cell r="N32">
            <v>0</v>
          </cell>
          <cell r="O32">
            <v>3897600</v>
          </cell>
          <cell r="R32">
            <v>0</v>
          </cell>
          <cell r="S32">
            <v>0</v>
          </cell>
          <cell r="T32">
            <v>0</v>
          </cell>
          <cell r="U32">
            <v>0</v>
          </cell>
          <cell r="V32">
            <v>3</v>
          </cell>
          <cell r="W32">
            <v>3897600</v>
          </cell>
        </row>
        <row r="33">
          <cell r="C33" t="str">
            <v>3.20.1.2.87.6</v>
          </cell>
          <cell r="D33" t="str">
            <v>Reducción concéntrica, Ø400 x 300mm, Acero</v>
          </cell>
          <cell r="E33" t="str">
            <v>un</v>
          </cell>
          <cell r="F33">
            <v>2</v>
          </cell>
          <cell r="G33">
            <v>1451160</v>
          </cell>
          <cell r="H33">
            <v>2902320</v>
          </cell>
          <cell r="I33">
            <v>1.0484642021717809</v>
          </cell>
          <cell r="J33">
            <v>2</v>
          </cell>
          <cell r="L33">
            <v>2</v>
          </cell>
          <cell r="M33">
            <v>2902320</v>
          </cell>
          <cell r="N33">
            <v>0</v>
          </cell>
          <cell r="O33">
            <v>2902320</v>
          </cell>
          <cell r="R33">
            <v>0</v>
          </cell>
          <cell r="S33">
            <v>0</v>
          </cell>
          <cell r="T33">
            <v>0</v>
          </cell>
          <cell r="U33">
            <v>0</v>
          </cell>
          <cell r="V33">
            <v>2</v>
          </cell>
          <cell r="W33">
            <v>2902320</v>
          </cell>
        </row>
        <row r="34">
          <cell r="C34" t="str">
            <v>3.20.1.2.87.7</v>
          </cell>
          <cell r="D34" t="str">
            <v>Reducción concéntrica, Ø300 x 200mm, Acero</v>
          </cell>
          <cell r="E34" t="str">
            <v>un</v>
          </cell>
          <cell r="F34">
            <v>2</v>
          </cell>
          <cell r="G34">
            <v>936700</v>
          </cell>
          <cell r="H34">
            <v>1873400</v>
          </cell>
          <cell r="I34">
            <v>0.67676646143382346</v>
          </cell>
          <cell r="J34">
            <v>2</v>
          </cell>
          <cell r="L34">
            <v>2</v>
          </cell>
          <cell r="M34">
            <v>1873400</v>
          </cell>
          <cell r="N34">
            <v>0</v>
          </cell>
          <cell r="O34">
            <v>1873400</v>
          </cell>
          <cell r="R34">
            <v>0</v>
          </cell>
          <cell r="S34">
            <v>0</v>
          </cell>
          <cell r="T34">
            <v>0</v>
          </cell>
          <cell r="U34">
            <v>0</v>
          </cell>
          <cell r="V34">
            <v>2</v>
          </cell>
          <cell r="W34">
            <v>1873400</v>
          </cell>
        </row>
        <row r="35">
          <cell r="C35" t="str">
            <v>3.20.1.2.87.8</v>
          </cell>
          <cell r="D35" t="str">
            <v>Tee, Ø90 x 90mm, BxB</v>
          </cell>
          <cell r="E35" t="str">
            <v>un</v>
          </cell>
          <cell r="F35">
            <v>1</v>
          </cell>
          <cell r="G35">
            <v>186760</v>
          </cell>
          <cell r="H35">
            <v>186760</v>
          </cell>
          <cell r="I35">
            <v>6.7467120923124194E-2</v>
          </cell>
          <cell r="J35">
            <v>1</v>
          </cell>
          <cell r="L35">
            <v>1</v>
          </cell>
          <cell r="M35">
            <v>186760</v>
          </cell>
          <cell r="N35">
            <v>0</v>
          </cell>
          <cell r="O35">
            <v>186760</v>
          </cell>
          <cell r="R35">
            <v>0</v>
          </cell>
          <cell r="S35">
            <v>0</v>
          </cell>
          <cell r="T35">
            <v>0</v>
          </cell>
          <cell r="U35">
            <v>0</v>
          </cell>
          <cell r="V35">
            <v>1</v>
          </cell>
          <cell r="W35">
            <v>186760</v>
          </cell>
        </row>
        <row r="36">
          <cell r="C36" t="str">
            <v>3.20.1.2.87.9</v>
          </cell>
          <cell r="D36" t="str">
            <v>Tee, Ø150 x 150mm, BxB</v>
          </cell>
          <cell r="E36" t="str">
            <v>un</v>
          </cell>
          <cell r="F36">
            <v>3</v>
          </cell>
          <cell r="G36">
            <v>361920</v>
          </cell>
          <cell r="H36">
            <v>1085760</v>
          </cell>
          <cell r="I36">
            <v>0.3922312123232562</v>
          </cell>
          <cell r="J36">
            <v>3</v>
          </cell>
          <cell r="L36">
            <v>3</v>
          </cell>
          <cell r="M36">
            <v>1085760</v>
          </cell>
          <cell r="N36">
            <v>0</v>
          </cell>
          <cell r="O36">
            <v>1085760</v>
          </cell>
          <cell r="R36">
            <v>0</v>
          </cell>
          <cell r="S36">
            <v>0</v>
          </cell>
          <cell r="T36">
            <v>0</v>
          </cell>
          <cell r="U36">
            <v>0</v>
          </cell>
          <cell r="V36">
            <v>3</v>
          </cell>
          <cell r="W36">
            <v>1085760</v>
          </cell>
        </row>
        <row r="37">
          <cell r="C37" t="str">
            <v>3.20.1.2.87.10</v>
          </cell>
          <cell r="D37" t="str">
            <v>Tee, Ø150 x 25mm, BxB</v>
          </cell>
          <cell r="E37" t="str">
            <v>un</v>
          </cell>
          <cell r="F37">
            <v>2</v>
          </cell>
          <cell r="G37">
            <v>150000</v>
          </cell>
          <cell r="H37">
            <v>300000</v>
          </cell>
          <cell r="I37">
            <v>0.10837511392662914</v>
          </cell>
          <cell r="J37">
            <v>2</v>
          </cell>
          <cell r="L37">
            <v>2</v>
          </cell>
          <cell r="M37">
            <v>300000</v>
          </cell>
          <cell r="N37">
            <v>0</v>
          </cell>
          <cell r="O37">
            <v>300000</v>
          </cell>
          <cell r="R37">
            <v>0</v>
          </cell>
          <cell r="S37">
            <v>0</v>
          </cell>
          <cell r="T37">
            <v>0</v>
          </cell>
          <cell r="U37">
            <v>0</v>
          </cell>
          <cell r="V37">
            <v>2</v>
          </cell>
          <cell r="W37">
            <v>300000</v>
          </cell>
        </row>
        <row r="38">
          <cell r="C38" t="str">
            <v>3.20.1.2.87.11</v>
          </cell>
          <cell r="D38" t="str">
            <v>Reducción excéntrica Ø400*250mm, Brida x Brida, Acero</v>
          </cell>
          <cell r="E38" t="str">
            <v>un</v>
          </cell>
          <cell r="F38">
            <v>4</v>
          </cell>
          <cell r="G38">
            <v>1299200</v>
          </cell>
          <cell r="H38">
            <v>5196800</v>
          </cell>
          <cell r="I38">
            <v>1.8773459735130209</v>
          </cell>
          <cell r="J38">
            <v>4</v>
          </cell>
          <cell r="L38">
            <v>4</v>
          </cell>
          <cell r="M38">
            <v>5196800</v>
          </cell>
          <cell r="N38">
            <v>0</v>
          </cell>
          <cell r="O38">
            <v>5196800</v>
          </cell>
          <cell r="R38">
            <v>0</v>
          </cell>
          <cell r="S38">
            <v>0</v>
          </cell>
          <cell r="T38">
            <v>0</v>
          </cell>
          <cell r="U38">
            <v>0</v>
          </cell>
          <cell r="V38">
            <v>4</v>
          </cell>
          <cell r="W38">
            <v>5196800</v>
          </cell>
        </row>
        <row r="39">
          <cell r="C39" t="str">
            <v>3.20.1.2.87.12</v>
          </cell>
          <cell r="D39" t="str">
            <v>Tee con derivación a 45º, Ø300 x 200mm, BxB, HD</v>
          </cell>
          <cell r="E39" t="str">
            <v>un</v>
          </cell>
          <cell r="F39">
            <v>2</v>
          </cell>
          <cell r="G39">
            <v>1300000</v>
          </cell>
          <cell r="H39">
            <v>2600000</v>
          </cell>
          <cell r="I39">
            <v>0.93925098736411927</v>
          </cell>
          <cell r="J39">
            <v>2</v>
          </cell>
          <cell r="L39">
            <v>2</v>
          </cell>
          <cell r="M39">
            <v>2600000</v>
          </cell>
          <cell r="N39">
            <v>0</v>
          </cell>
          <cell r="O39">
            <v>2600000</v>
          </cell>
          <cell r="R39">
            <v>0</v>
          </cell>
          <cell r="S39">
            <v>0</v>
          </cell>
          <cell r="T39">
            <v>0</v>
          </cell>
          <cell r="U39">
            <v>0</v>
          </cell>
          <cell r="V39">
            <v>2</v>
          </cell>
          <cell r="W39">
            <v>2600000</v>
          </cell>
        </row>
        <row r="40">
          <cell r="C40" t="str">
            <v>3.20.1.2.87.13</v>
          </cell>
          <cell r="D40" t="str">
            <v>Tee, Ø400 x 300mm, Acero</v>
          </cell>
          <cell r="E40" t="str">
            <v>un</v>
          </cell>
          <cell r="F40">
            <v>2</v>
          </cell>
          <cell r="G40">
            <v>2902320</v>
          </cell>
          <cell r="H40">
            <v>5804640</v>
          </cell>
          <cell r="I40">
            <v>2.0969284043435619</v>
          </cell>
          <cell r="J40">
            <v>2</v>
          </cell>
          <cell r="L40">
            <v>2</v>
          </cell>
          <cell r="M40">
            <v>5804640</v>
          </cell>
          <cell r="N40">
            <v>0</v>
          </cell>
          <cell r="O40">
            <v>5804640</v>
          </cell>
          <cell r="R40">
            <v>0</v>
          </cell>
          <cell r="S40">
            <v>0</v>
          </cell>
          <cell r="T40">
            <v>0</v>
          </cell>
          <cell r="U40">
            <v>0</v>
          </cell>
          <cell r="V40">
            <v>2</v>
          </cell>
          <cell r="W40">
            <v>5804640</v>
          </cell>
        </row>
        <row r="41">
          <cell r="C41" t="str">
            <v>3.20.1.2.87.14</v>
          </cell>
          <cell r="D41" t="str">
            <v>Bridas Ø50mm, Acero, norma ISO</v>
          </cell>
          <cell r="E41" t="str">
            <v>un</v>
          </cell>
          <cell r="F41">
            <v>4</v>
          </cell>
          <cell r="G41">
            <v>46400</v>
          </cell>
          <cell r="H41">
            <v>185600</v>
          </cell>
          <cell r="I41">
            <v>6.7048070482607885E-2</v>
          </cell>
          <cell r="J41">
            <v>4</v>
          </cell>
          <cell r="L41">
            <v>4</v>
          </cell>
          <cell r="M41">
            <v>185600</v>
          </cell>
          <cell r="N41">
            <v>0</v>
          </cell>
          <cell r="O41">
            <v>185600</v>
          </cell>
          <cell r="R41">
            <v>0</v>
          </cell>
          <cell r="S41">
            <v>0</v>
          </cell>
          <cell r="T41">
            <v>0</v>
          </cell>
          <cell r="U41">
            <v>0</v>
          </cell>
          <cell r="V41">
            <v>4</v>
          </cell>
          <cell r="W41">
            <v>185600</v>
          </cell>
        </row>
        <row r="42">
          <cell r="C42" t="str">
            <v>3.20.1.2.87.15</v>
          </cell>
          <cell r="D42" t="str">
            <v>Bridas Ø200mm, Acero, norma ISO</v>
          </cell>
          <cell r="E42" t="str">
            <v>un</v>
          </cell>
          <cell r="F42">
            <v>4</v>
          </cell>
          <cell r="G42">
            <v>113680</v>
          </cell>
          <cell r="H42">
            <v>454720</v>
          </cell>
          <cell r="I42">
            <v>0.16426777268238935</v>
          </cell>
          <cell r="J42">
            <v>4</v>
          </cell>
          <cell r="L42">
            <v>4</v>
          </cell>
          <cell r="M42">
            <v>454720</v>
          </cell>
          <cell r="N42">
            <v>0</v>
          </cell>
          <cell r="O42">
            <v>454720</v>
          </cell>
          <cell r="R42">
            <v>0</v>
          </cell>
          <cell r="S42">
            <v>0</v>
          </cell>
          <cell r="T42">
            <v>0</v>
          </cell>
          <cell r="U42">
            <v>0</v>
          </cell>
          <cell r="V42">
            <v>4</v>
          </cell>
          <cell r="W42">
            <v>454720</v>
          </cell>
        </row>
        <row r="43">
          <cell r="C43" t="str">
            <v>3.20.1.2.87.16</v>
          </cell>
          <cell r="D43" t="str">
            <v>Bridas Ø300mm, Acero, norma ISO</v>
          </cell>
          <cell r="E43" t="str">
            <v>un</v>
          </cell>
          <cell r="F43">
            <v>6</v>
          </cell>
          <cell r="G43">
            <v>300000</v>
          </cell>
          <cell r="H43">
            <v>1800000</v>
          </cell>
          <cell r="I43">
            <v>0.65025068355977478</v>
          </cell>
          <cell r="J43">
            <v>6</v>
          </cell>
          <cell r="L43">
            <v>6</v>
          </cell>
          <cell r="M43">
            <v>1800000</v>
          </cell>
          <cell r="N43">
            <v>0</v>
          </cell>
          <cell r="O43">
            <v>1800000</v>
          </cell>
          <cell r="R43">
            <v>0</v>
          </cell>
          <cell r="S43">
            <v>0</v>
          </cell>
          <cell r="T43">
            <v>0</v>
          </cell>
          <cell r="U43">
            <v>0</v>
          </cell>
          <cell r="V43">
            <v>6</v>
          </cell>
          <cell r="W43">
            <v>1800000</v>
          </cell>
        </row>
        <row r="44">
          <cell r="C44" t="str">
            <v>3.20.1.2.87.17</v>
          </cell>
          <cell r="D44" t="str">
            <v>Bridas Ø400mm, Acero, norma ISO</v>
          </cell>
          <cell r="E44" t="str">
            <v>un</v>
          </cell>
          <cell r="F44">
            <v>10</v>
          </cell>
          <cell r="G44">
            <v>754000</v>
          </cell>
          <cell r="H44">
            <v>7540000</v>
          </cell>
          <cell r="I44">
            <v>2.7238278633559454</v>
          </cell>
          <cell r="J44">
            <v>10</v>
          </cell>
          <cell r="L44">
            <v>10</v>
          </cell>
          <cell r="M44">
            <v>7540000</v>
          </cell>
          <cell r="N44">
            <v>0</v>
          </cell>
          <cell r="O44">
            <v>7540000</v>
          </cell>
          <cell r="R44">
            <v>0</v>
          </cell>
          <cell r="S44">
            <v>0</v>
          </cell>
          <cell r="T44">
            <v>0</v>
          </cell>
          <cell r="U44">
            <v>0</v>
          </cell>
          <cell r="V44">
            <v>10</v>
          </cell>
          <cell r="W44">
            <v>7540000</v>
          </cell>
        </row>
        <row r="45">
          <cell r="C45" t="str">
            <v>3.20.1.2.86.3</v>
          </cell>
          <cell r="D45" t="str">
            <v>Válvula cheque horizontal de clapetas Ø300mm, acero, bridadas, norma ISO PN10</v>
          </cell>
          <cell r="E45" t="str">
            <v>un</v>
          </cell>
          <cell r="F45">
            <v>4</v>
          </cell>
          <cell r="G45">
            <v>8012699.9999999991</v>
          </cell>
          <cell r="H45">
            <v>32050799.999999996</v>
          </cell>
          <cell r="I45">
            <v>11.57836367146535</v>
          </cell>
          <cell r="J45">
            <v>4</v>
          </cell>
          <cell r="L45">
            <v>4</v>
          </cell>
          <cell r="M45">
            <v>32050799.999999996</v>
          </cell>
          <cell r="N45">
            <v>0</v>
          </cell>
          <cell r="O45">
            <v>32050799.999999996</v>
          </cell>
          <cell r="R45">
            <v>0</v>
          </cell>
          <cell r="S45">
            <v>0</v>
          </cell>
          <cell r="T45">
            <v>0</v>
          </cell>
          <cell r="U45">
            <v>0</v>
          </cell>
          <cell r="V45">
            <v>4</v>
          </cell>
          <cell r="W45">
            <v>32050799.999999996</v>
          </cell>
        </row>
        <row r="46">
          <cell r="C46" t="str">
            <v>3.20.1.2.86.7</v>
          </cell>
          <cell r="D46" t="str">
            <v>Válvula cheque vertical de clapetas Ø400mm, acero, con coladera de succión, bridada</v>
          </cell>
          <cell r="E46" t="str">
            <v>un</v>
          </cell>
          <cell r="F46">
            <v>3</v>
          </cell>
          <cell r="G46">
            <v>10723730</v>
          </cell>
          <cell r="H46">
            <v>32171190</v>
          </cell>
          <cell r="I46">
            <v>11.621854604684106</v>
          </cell>
          <cell r="J46">
            <v>3</v>
          </cell>
          <cell r="L46">
            <v>3</v>
          </cell>
          <cell r="M46">
            <v>32171190</v>
          </cell>
          <cell r="N46">
            <v>0</v>
          </cell>
          <cell r="O46">
            <v>32171190</v>
          </cell>
          <cell r="R46">
            <v>0</v>
          </cell>
          <cell r="S46">
            <v>0</v>
          </cell>
          <cell r="T46">
            <v>0</v>
          </cell>
          <cell r="U46">
            <v>0</v>
          </cell>
          <cell r="V46">
            <v>3</v>
          </cell>
          <cell r="W46">
            <v>32171190</v>
          </cell>
        </row>
        <row r="47">
          <cell r="C47" t="str">
            <v>3.20.2.8</v>
          </cell>
          <cell r="D47" t="str">
            <v>Suministro de unión de desmontaje, HD, Norma ISO, PN 16</v>
          </cell>
          <cell r="I47" t="str">
            <v/>
          </cell>
          <cell r="L47" t="str">
            <v/>
          </cell>
          <cell r="M47" t="str">
            <v/>
          </cell>
          <cell r="N47" t="str">
            <v/>
          </cell>
          <cell r="O47" t="str">
            <v/>
          </cell>
          <cell r="R47" t="str">
            <v/>
          </cell>
          <cell r="S47" t="str">
            <v/>
          </cell>
          <cell r="T47" t="str">
            <v/>
          </cell>
          <cell r="U47" t="str">
            <v/>
          </cell>
          <cell r="V47" t="str">
            <v/>
          </cell>
          <cell r="W47" t="str">
            <v/>
          </cell>
        </row>
        <row r="48">
          <cell r="C48" t="str">
            <v>3.20.2.8.1</v>
          </cell>
          <cell r="D48" t="str">
            <v>d = 300 mm (12")</v>
          </cell>
          <cell r="E48" t="str">
            <v>un</v>
          </cell>
          <cell r="F48">
            <v>4</v>
          </cell>
          <cell r="G48">
            <v>1488000</v>
          </cell>
          <cell r="H48">
            <v>5952000</v>
          </cell>
          <cell r="I48">
            <v>2.150162260304322</v>
          </cell>
          <cell r="J48">
            <v>4</v>
          </cell>
          <cell r="L48">
            <v>4</v>
          </cell>
          <cell r="M48">
            <v>5952000</v>
          </cell>
          <cell r="N48">
            <v>0</v>
          </cell>
          <cell r="O48">
            <v>5952000</v>
          </cell>
          <cell r="R48">
            <v>0</v>
          </cell>
          <cell r="S48">
            <v>0</v>
          </cell>
          <cell r="T48">
            <v>0</v>
          </cell>
          <cell r="U48">
            <v>0</v>
          </cell>
          <cell r="V48">
            <v>4</v>
          </cell>
          <cell r="W48">
            <v>5952000</v>
          </cell>
        </row>
        <row r="49">
          <cell r="C49">
            <v>3.21</v>
          </cell>
          <cell r="D49" t="str">
            <v>SUMINISTRO DE EQUIPOS MECÁNICOS Y ELÉCTROMECÁNICOS</v>
          </cell>
          <cell r="I49" t="str">
            <v/>
          </cell>
          <cell r="L49" t="str">
            <v/>
          </cell>
          <cell r="M49" t="str">
            <v/>
          </cell>
          <cell r="N49" t="str">
            <v/>
          </cell>
          <cell r="O49" t="str">
            <v/>
          </cell>
          <cell r="R49" t="str">
            <v/>
          </cell>
          <cell r="S49" t="str">
            <v/>
          </cell>
          <cell r="T49" t="str">
            <v/>
          </cell>
          <cell r="U49" t="str">
            <v/>
          </cell>
          <cell r="V49" t="str">
            <v/>
          </cell>
          <cell r="W49" t="str">
            <v/>
          </cell>
        </row>
        <row r="50">
          <cell r="C50" t="str">
            <v>3.21.1</v>
          </cell>
          <cell r="D50" t="str">
            <v>Bombas centrífugas horizontales</v>
          </cell>
          <cell r="I50" t="str">
            <v/>
          </cell>
          <cell r="L50" t="str">
            <v/>
          </cell>
          <cell r="M50" t="str">
            <v/>
          </cell>
          <cell r="N50" t="str">
            <v/>
          </cell>
          <cell r="O50" t="str">
            <v/>
          </cell>
          <cell r="R50" t="str">
            <v/>
          </cell>
          <cell r="S50" t="str">
            <v/>
          </cell>
          <cell r="T50" t="str">
            <v/>
          </cell>
          <cell r="U50" t="str">
            <v/>
          </cell>
          <cell r="V50" t="str">
            <v/>
          </cell>
          <cell r="W50" t="str">
            <v/>
          </cell>
        </row>
        <row r="51">
          <cell r="C51" t="str">
            <v>3.21.1.1</v>
          </cell>
          <cell r="D51" t="str">
            <v>Suministro de bomba centrífuga horizontal de carcaza partida para bombear agua cruda, impulsor abierto, Qn=105LPS y Hn=13.2m para la primera etapa, con motor y bomba con capacidad para una segunda etapa de 16m, 1150RPM, 460 voltios, 60 ciclos, 20 metros d</v>
          </cell>
          <cell r="E51" t="str">
            <v>un</v>
          </cell>
          <cell r="F51">
            <v>3</v>
          </cell>
          <cell r="G51">
            <v>37233100</v>
          </cell>
          <cell r="H51">
            <v>111699300</v>
          </cell>
          <cell r="I51">
            <v>40.351414543415757</v>
          </cell>
          <cell r="J51">
            <v>3</v>
          </cell>
          <cell r="L51">
            <v>3</v>
          </cell>
          <cell r="M51">
            <v>111699300</v>
          </cell>
          <cell r="N51">
            <v>0</v>
          </cell>
          <cell r="O51">
            <v>111699300</v>
          </cell>
          <cell r="R51">
            <v>0</v>
          </cell>
          <cell r="S51">
            <v>0</v>
          </cell>
          <cell r="T51">
            <v>0</v>
          </cell>
          <cell r="U51">
            <v>0</v>
          </cell>
          <cell r="V51">
            <v>3</v>
          </cell>
          <cell r="W51">
            <v>111699300</v>
          </cell>
        </row>
        <row r="52">
          <cell r="D52" t="str">
            <v>COSTO SUMINISTRO</v>
          </cell>
          <cell r="H52">
            <v>276816318</v>
          </cell>
          <cell r="L52" t="str">
            <v/>
          </cell>
          <cell r="M52">
            <v>276816318</v>
          </cell>
          <cell r="N52">
            <v>1113600</v>
          </cell>
          <cell r="O52">
            <v>277929918</v>
          </cell>
          <cell r="R52" t="str">
            <v/>
          </cell>
          <cell r="S52">
            <v>0</v>
          </cell>
          <cell r="T52">
            <v>0</v>
          </cell>
          <cell r="U52">
            <v>0</v>
          </cell>
          <cell r="V52" t="str">
            <v/>
          </cell>
          <cell r="W52">
            <v>277929918</v>
          </cell>
        </row>
        <row r="53">
          <cell r="D53" t="str">
            <v>A,I,U,</v>
          </cell>
          <cell r="E53">
            <v>0.12</v>
          </cell>
          <cell r="H53">
            <v>33217958.16</v>
          </cell>
          <cell r="M53">
            <v>33217958.16</v>
          </cell>
          <cell r="N53">
            <v>133632</v>
          </cell>
          <cell r="O53">
            <v>33351590.16</v>
          </cell>
          <cell r="R53">
            <v>0</v>
          </cell>
          <cell r="S53">
            <v>0</v>
          </cell>
          <cell r="T53">
            <v>0</v>
          </cell>
          <cell r="U53">
            <v>0</v>
          </cell>
          <cell r="W53">
            <v>33351590.16</v>
          </cell>
        </row>
        <row r="54">
          <cell r="B54" t="str">
            <v>TO1</v>
          </cell>
          <cell r="D54" t="str">
            <v>COSTO TOTAL SUMINISTRO</v>
          </cell>
          <cell r="H54">
            <v>310034276</v>
          </cell>
          <cell r="M54">
            <v>310034276</v>
          </cell>
          <cell r="N54">
            <v>1247232</v>
          </cell>
          <cell r="O54">
            <v>311281508</v>
          </cell>
          <cell r="R54" t="str">
            <v/>
          </cell>
          <cell r="S54">
            <v>0</v>
          </cell>
          <cell r="T54">
            <v>0</v>
          </cell>
          <cell r="U54">
            <v>0</v>
          </cell>
          <cell r="V54" t="str">
            <v/>
          </cell>
          <cell r="W54">
            <v>311281508</v>
          </cell>
        </row>
        <row r="55">
          <cell r="B55" t="str">
            <v>T2</v>
          </cell>
          <cell r="C55" t="str">
            <v>INSTALACION DE EQUIPOS Y ACCESORIOS PARA LA ESTACION DE BOMBEO DE AGUA CRUDA (55)</v>
          </cell>
          <cell r="M55" t="str">
            <v/>
          </cell>
          <cell r="N55" t="str">
            <v/>
          </cell>
          <cell r="O55" t="str">
            <v/>
          </cell>
          <cell r="R55" t="str">
            <v/>
          </cell>
          <cell r="S55" t="str">
            <v/>
          </cell>
          <cell r="T55" t="str">
            <v/>
          </cell>
          <cell r="U55" t="str">
            <v/>
          </cell>
          <cell r="V55" t="str">
            <v/>
          </cell>
          <cell r="W55" t="str">
            <v/>
          </cell>
        </row>
        <row r="56">
          <cell r="C56" t="str">
            <v xml:space="preserve">ITEM  </v>
          </cell>
          <cell r="D56" t="str">
            <v>DESCRIPCION</v>
          </cell>
          <cell r="E56" t="str">
            <v xml:space="preserve">UNIDAD </v>
          </cell>
          <cell r="F56" t="str">
            <v xml:space="preserve">CANTIDAD </v>
          </cell>
          <cell r="G56" t="str">
            <v>V. UNITARIO</v>
          </cell>
          <cell r="H56" t="str">
            <v xml:space="preserve"> V. PARCIAL</v>
          </cell>
          <cell r="I56" t="str">
            <v>%</v>
          </cell>
          <cell r="R56">
            <v>0</v>
          </cell>
        </row>
        <row r="57">
          <cell r="C57">
            <v>3.1</v>
          </cell>
          <cell r="D57" t="str">
            <v>SEÑALIZACION Y SEGURIDAD EN LA OBRA</v>
          </cell>
          <cell r="L57" t="str">
            <v/>
          </cell>
          <cell r="M57" t="str">
            <v/>
          </cell>
          <cell r="N57" t="str">
            <v/>
          </cell>
          <cell r="O57" t="str">
            <v/>
          </cell>
          <cell r="R57" t="str">
            <v/>
          </cell>
          <cell r="S57" t="str">
            <v/>
          </cell>
          <cell r="T57" t="str">
            <v/>
          </cell>
          <cell r="U57" t="str">
            <v/>
          </cell>
          <cell r="V57" t="str">
            <v/>
          </cell>
          <cell r="W57" t="str">
            <v/>
          </cell>
        </row>
        <row r="58">
          <cell r="C58" t="str">
            <v>3.1.1</v>
          </cell>
          <cell r="D58" t="str">
            <v>Señalización de la obra</v>
          </cell>
          <cell r="L58" t="str">
            <v/>
          </cell>
          <cell r="M58" t="str">
            <v/>
          </cell>
          <cell r="N58" t="str">
            <v/>
          </cell>
          <cell r="O58" t="str">
            <v/>
          </cell>
          <cell r="R58" t="str">
            <v/>
          </cell>
          <cell r="S58" t="str">
            <v/>
          </cell>
          <cell r="T58" t="str">
            <v/>
          </cell>
          <cell r="U58" t="str">
            <v/>
          </cell>
          <cell r="V58" t="str">
            <v/>
          </cell>
          <cell r="W58" t="str">
            <v/>
          </cell>
        </row>
        <row r="59">
          <cell r="C59" t="str">
            <v>3.1.1.1</v>
          </cell>
          <cell r="D59" t="str">
            <v>Soporte para cinta demarcadora. Esquema No.1</v>
          </cell>
          <cell r="E59" t="str">
            <v>un</v>
          </cell>
          <cell r="F59">
            <v>30</v>
          </cell>
          <cell r="G59">
            <v>10100</v>
          </cell>
          <cell r="H59">
            <v>303000</v>
          </cell>
          <cell r="I59">
            <v>9.592918336720932E-2</v>
          </cell>
          <cell r="J59">
            <v>30</v>
          </cell>
          <cell r="L59">
            <v>30</v>
          </cell>
          <cell r="M59">
            <v>303000</v>
          </cell>
          <cell r="N59">
            <v>0</v>
          </cell>
          <cell r="O59">
            <v>303000</v>
          </cell>
          <cell r="R59">
            <v>0</v>
          </cell>
          <cell r="S59">
            <v>0</v>
          </cell>
          <cell r="T59">
            <v>0</v>
          </cell>
          <cell r="U59">
            <v>0</v>
          </cell>
          <cell r="V59">
            <v>30</v>
          </cell>
          <cell r="W59">
            <v>303000</v>
          </cell>
        </row>
        <row r="60">
          <cell r="C60" t="str">
            <v>3.1.1.2</v>
          </cell>
          <cell r="D60" t="str">
            <v>Cinta demarcadora, sin soportes. Esquema No. 2</v>
          </cell>
          <cell r="E60" t="str">
            <v>m</v>
          </cell>
          <cell r="F60">
            <v>500</v>
          </cell>
          <cell r="G60">
            <v>830</v>
          </cell>
          <cell r="H60">
            <v>415000</v>
          </cell>
          <cell r="I60">
            <v>0.13138815543693685</v>
          </cell>
          <cell r="J60">
            <v>500</v>
          </cell>
          <cell r="L60">
            <v>500</v>
          </cell>
          <cell r="M60">
            <v>415000</v>
          </cell>
          <cell r="N60">
            <v>0</v>
          </cell>
          <cell r="O60">
            <v>415000</v>
          </cell>
          <cell r="R60">
            <v>0</v>
          </cell>
          <cell r="S60">
            <v>0</v>
          </cell>
          <cell r="T60">
            <v>0</v>
          </cell>
          <cell r="U60">
            <v>0</v>
          </cell>
          <cell r="V60">
            <v>500</v>
          </cell>
          <cell r="W60">
            <v>415000</v>
          </cell>
        </row>
        <row r="61">
          <cell r="C61" t="str">
            <v>3.1.1.3</v>
          </cell>
          <cell r="D61" t="str">
            <v>Vallas móviles. Barreras</v>
          </cell>
          <cell r="I61" t="str">
            <v/>
          </cell>
          <cell r="L61" t="str">
            <v/>
          </cell>
          <cell r="M61" t="str">
            <v/>
          </cell>
          <cell r="N61" t="str">
            <v/>
          </cell>
          <cell r="O61" t="str">
            <v/>
          </cell>
          <cell r="R61" t="str">
            <v/>
          </cell>
          <cell r="S61" t="str">
            <v/>
          </cell>
          <cell r="T61" t="str">
            <v/>
          </cell>
          <cell r="U61" t="str">
            <v/>
          </cell>
          <cell r="V61" t="str">
            <v/>
          </cell>
          <cell r="W61" t="str">
            <v/>
          </cell>
        </row>
        <row r="62">
          <cell r="C62" t="str">
            <v>3.1.1.3.4</v>
          </cell>
          <cell r="D62" t="str">
            <v>Valla móvil Tipo 4. Valla doble cara. Esquema No. 6</v>
          </cell>
          <cell r="E62" t="str">
            <v>un</v>
          </cell>
          <cell r="F62">
            <v>4</v>
          </cell>
          <cell r="G62">
            <v>155000</v>
          </cell>
          <cell r="H62">
            <v>620000</v>
          </cell>
          <cell r="I62">
            <v>0.19629073824313456</v>
          </cell>
          <cell r="J62">
            <v>4</v>
          </cell>
          <cell r="L62">
            <v>4</v>
          </cell>
          <cell r="M62">
            <v>620000</v>
          </cell>
          <cell r="N62">
            <v>0</v>
          </cell>
          <cell r="O62">
            <v>620000</v>
          </cell>
          <cell r="R62">
            <v>0</v>
          </cell>
          <cell r="S62">
            <v>0</v>
          </cell>
          <cell r="T62">
            <v>0</v>
          </cell>
          <cell r="U62">
            <v>0</v>
          </cell>
          <cell r="V62">
            <v>4</v>
          </cell>
          <cell r="W62">
            <v>620000</v>
          </cell>
        </row>
        <row r="63">
          <cell r="C63" t="str">
            <v>3.1.1.4</v>
          </cell>
          <cell r="D63" t="str">
            <v>Avisos preventivos fijos. Esquemas Nos. 10,11,12,13, y 14</v>
          </cell>
          <cell r="E63" t="str">
            <v>un</v>
          </cell>
          <cell r="F63">
            <v>1</v>
          </cell>
          <cell r="G63">
            <v>150000</v>
          </cell>
          <cell r="H63">
            <v>150000</v>
          </cell>
          <cell r="I63">
            <v>4.7489694736242233E-2</v>
          </cell>
          <cell r="J63">
            <v>1</v>
          </cell>
          <cell r="L63">
            <v>1</v>
          </cell>
          <cell r="M63">
            <v>150000</v>
          </cell>
          <cell r="N63">
            <v>0</v>
          </cell>
          <cell r="O63">
            <v>150000</v>
          </cell>
          <cell r="R63">
            <v>0</v>
          </cell>
          <cell r="S63">
            <v>0</v>
          </cell>
          <cell r="T63">
            <v>0</v>
          </cell>
          <cell r="U63">
            <v>0</v>
          </cell>
          <cell r="V63">
            <v>1</v>
          </cell>
          <cell r="W63">
            <v>150000</v>
          </cell>
        </row>
        <row r="64">
          <cell r="C64">
            <v>3.3</v>
          </cell>
          <cell r="D64" t="str">
            <v>EXCAVACIONES Y ENTIBADOS</v>
          </cell>
          <cell r="I64" t="str">
            <v/>
          </cell>
          <cell r="L64" t="str">
            <v/>
          </cell>
          <cell r="M64" t="str">
            <v/>
          </cell>
          <cell r="N64" t="str">
            <v/>
          </cell>
          <cell r="O64" t="str">
            <v/>
          </cell>
          <cell r="R64" t="str">
            <v/>
          </cell>
          <cell r="S64" t="str">
            <v/>
          </cell>
          <cell r="T64" t="str">
            <v/>
          </cell>
          <cell r="U64" t="str">
            <v/>
          </cell>
          <cell r="V64" t="str">
            <v/>
          </cell>
          <cell r="W64" t="str">
            <v/>
          </cell>
        </row>
        <row r="65">
          <cell r="C65" t="str">
            <v>3.3.6</v>
          </cell>
          <cell r="D65" t="str">
            <v>Dragados</v>
          </cell>
          <cell r="I65" t="str">
            <v/>
          </cell>
          <cell r="L65" t="str">
            <v/>
          </cell>
          <cell r="M65" t="str">
            <v/>
          </cell>
          <cell r="N65" t="str">
            <v/>
          </cell>
          <cell r="O65" t="str">
            <v/>
          </cell>
          <cell r="R65" t="str">
            <v/>
          </cell>
          <cell r="S65" t="str">
            <v/>
          </cell>
          <cell r="T65" t="str">
            <v/>
          </cell>
          <cell r="U65" t="str">
            <v/>
          </cell>
          <cell r="V65" t="str">
            <v/>
          </cell>
          <cell r="W65" t="str">
            <v/>
          </cell>
        </row>
        <row r="66">
          <cell r="C66" t="str">
            <v>3.3.6.1</v>
          </cell>
          <cell r="D66" t="str">
            <v>Con equipo de dragado para cualquier material bajo cualquier condición. Incluye retiro a lugar autorizado</v>
          </cell>
          <cell r="E66" t="str">
            <v>m3</v>
          </cell>
          <cell r="F66">
            <v>500</v>
          </cell>
          <cell r="G66">
            <v>6740</v>
          </cell>
          <cell r="H66">
            <v>3370000</v>
          </cell>
          <cell r="I66">
            <v>1.066935141740909</v>
          </cell>
          <cell r="J66">
            <v>500</v>
          </cell>
          <cell r="L66">
            <v>500</v>
          </cell>
          <cell r="M66">
            <v>3370000</v>
          </cell>
          <cell r="N66">
            <v>0</v>
          </cell>
          <cell r="O66">
            <v>3370000</v>
          </cell>
          <cell r="R66">
            <v>0</v>
          </cell>
          <cell r="S66">
            <v>0</v>
          </cell>
          <cell r="T66">
            <v>0</v>
          </cell>
          <cell r="U66">
            <v>0</v>
          </cell>
          <cell r="V66">
            <v>500</v>
          </cell>
          <cell r="W66">
            <v>3370000</v>
          </cell>
        </row>
        <row r="67">
          <cell r="C67" t="str">
            <v>3,10</v>
          </cell>
          <cell r="D67" t="str">
            <v>INSTALACIÓN DE ACCESORIOS Y TRABAJOS METALMECÁNICOS</v>
          </cell>
          <cell r="I67" t="str">
            <v/>
          </cell>
          <cell r="L67" t="str">
            <v/>
          </cell>
          <cell r="M67" t="str">
            <v/>
          </cell>
          <cell r="N67" t="str">
            <v/>
          </cell>
          <cell r="O67" t="str">
            <v/>
          </cell>
          <cell r="R67" t="str">
            <v/>
          </cell>
          <cell r="S67" t="str">
            <v/>
          </cell>
          <cell r="T67" t="str">
            <v/>
          </cell>
          <cell r="U67" t="str">
            <v/>
          </cell>
          <cell r="V67" t="str">
            <v/>
          </cell>
          <cell r="W67" t="str">
            <v/>
          </cell>
        </row>
        <row r="68">
          <cell r="C68" t="str">
            <v>3.10.1</v>
          </cell>
          <cell r="D68" t="str">
            <v>Trabajos metalmecánicos</v>
          </cell>
          <cell r="I68" t="str">
            <v/>
          </cell>
          <cell r="L68" t="str">
            <v/>
          </cell>
          <cell r="M68" t="str">
            <v/>
          </cell>
          <cell r="N68" t="str">
            <v/>
          </cell>
          <cell r="O68" t="str">
            <v/>
          </cell>
          <cell r="R68" t="str">
            <v/>
          </cell>
          <cell r="S68" t="str">
            <v/>
          </cell>
          <cell r="T68" t="str">
            <v/>
          </cell>
          <cell r="U68" t="str">
            <v/>
          </cell>
          <cell r="V68" t="str">
            <v/>
          </cell>
          <cell r="W68" t="str">
            <v/>
          </cell>
        </row>
        <row r="69">
          <cell r="C69" t="str">
            <v>3.10.1.2</v>
          </cell>
          <cell r="D69" t="str">
            <v>Diseño, construcción e instalación en sitio de barcaza flotante en acero estructural y acero naval para instalación de bombas centrífugas y múltiple de impulsión, (dimenciones: ancho 7.82m * 9.36m), la barcaza cubierta y con malla de seguridad. Las dimenc</v>
          </cell>
          <cell r="E69" t="str">
            <v>un</v>
          </cell>
          <cell r="F69">
            <v>1</v>
          </cell>
          <cell r="G69">
            <v>165000000</v>
          </cell>
          <cell r="H69">
            <v>165000000</v>
          </cell>
          <cell r="I69">
            <v>52.238664209866457</v>
          </cell>
          <cell r="J69">
            <v>1</v>
          </cell>
          <cell r="L69">
            <v>1</v>
          </cell>
          <cell r="M69">
            <v>165000000</v>
          </cell>
          <cell r="N69">
            <v>0</v>
          </cell>
          <cell r="O69">
            <v>165000000</v>
          </cell>
          <cell r="R69">
            <v>0</v>
          </cell>
          <cell r="S69">
            <v>0</v>
          </cell>
          <cell r="T69">
            <v>0</v>
          </cell>
          <cell r="U69">
            <v>0</v>
          </cell>
          <cell r="V69">
            <v>1</v>
          </cell>
          <cell r="W69">
            <v>165000000</v>
          </cell>
        </row>
        <row r="70">
          <cell r="C70" t="str">
            <v>3.10.1.3</v>
          </cell>
          <cell r="D70" t="str">
            <v>Diseño, construcción e instalación de puente en acero, con soportes de pilotes en el río, incluye suministro e instalación de tuberías de mangueras de Ø400mm para empalme a barcaza y accesorios varios. Longitud del puente de 53m</v>
          </cell>
          <cell r="E70" t="str">
            <v>gl</v>
          </cell>
          <cell r="F70">
            <v>1</v>
          </cell>
          <cell r="G70">
            <v>140000000</v>
          </cell>
          <cell r="H70">
            <v>140000000</v>
          </cell>
          <cell r="I70">
            <v>44.323715087159421</v>
          </cell>
          <cell r="J70">
            <v>1</v>
          </cell>
          <cell r="L70">
            <v>1</v>
          </cell>
          <cell r="M70">
            <v>140000000</v>
          </cell>
          <cell r="N70">
            <v>0</v>
          </cell>
          <cell r="O70">
            <v>140000000</v>
          </cell>
          <cell r="R70">
            <v>0</v>
          </cell>
          <cell r="S70">
            <v>0</v>
          </cell>
          <cell r="T70">
            <v>0</v>
          </cell>
          <cell r="U70">
            <v>0</v>
          </cell>
          <cell r="V70">
            <v>1</v>
          </cell>
          <cell r="W70">
            <v>140000000</v>
          </cell>
        </row>
        <row r="71">
          <cell r="C71" t="str">
            <v>3,11</v>
          </cell>
          <cell r="D71" t="str">
            <v>INSTALACION DE EQUIPOS MECÁNICOS Y ELÉCTROMECÁNICOS</v>
          </cell>
          <cell r="I71" t="str">
            <v/>
          </cell>
          <cell r="L71" t="str">
            <v/>
          </cell>
          <cell r="M71" t="str">
            <v/>
          </cell>
          <cell r="N71" t="str">
            <v/>
          </cell>
          <cell r="O71" t="str">
            <v/>
          </cell>
          <cell r="R71" t="str">
            <v/>
          </cell>
          <cell r="S71" t="str">
            <v/>
          </cell>
          <cell r="T71" t="str">
            <v/>
          </cell>
          <cell r="U71" t="str">
            <v/>
          </cell>
          <cell r="V71" t="str">
            <v/>
          </cell>
          <cell r="W71" t="str">
            <v/>
          </cell>
        </row>
        <row r="72">
          <cell r="C72" t="str">
            <v>3.11.1</v>
          </cell>
          <cell r="D72" t="str">
            <v>Bombas centrífugas</v>
          </cell>
          <cell r="I72" t="str">
            <v/>
          </cell>
          <cell r="L72" t="str">
            <v/>
          </cell>
          <cell r="M72" t="str">
            <v/>
          </cell>
          <cell r="N72" t="str">
            <v/>
          </cell>
          <cell r="O72" t="str">
            <v/>
          </cell>
          <cell r="R72" t="str">
            <v/>
          </cell>
          <cell r="S72" t="str">
            <v/>
          </cell>
          <cell r="T72" t="str">
            <v/>
          </cell>
          <cell r="U72" t="str">
            <v/>
          </cell>
          <cell r="V72" t="str">
            <v/>
          </cell>
          <cell r="W72" t="str">
            <v/>
          </cell>
        </row>
        <row r="73">
          <cell r="C73" t="str">
            <v>3.11.1.1</v>
          </cell>
          <cell r="D73" t="str">
            <v>Instalación de tres equipos de bombeo Qn=105LPS y Hn=14.6m en la barcaza con sus tuberías de succión Ø400mm acero y el múltiple de la impulsión Ø300 a 400mm en acero, distribución según plano.</v>
          </cell>
          <cell r="E73" t="str">
            <v>gl</v>
          </cell>
          <cell r="F73">
            <v>1</v>
          </cell>
          <cell r="G73">
            <v>6000000</v>
          </cell>
          <cell r="H73">
            <v>6000000</v>
          </cell>
          <cell r="I73">
            <v>1.8995877894496895</v>
          </cell>
          <cell r="J73">
            <v>1</v>
          </cell>
          <cell r="L73">
            <v>1</v>
          </cell>
          <cell r="M73">
            <v>6000000</v>
          </cell>
          <cell r="N73">
            <v>0</v>
          </cell>
          <cell r="O73">
            <v>6000000</v>
          </cell>
          <cell r="R73">
            <v>0</v>
          </cell>
          <cell r="S73">
            <v>0</v>
          </cell>
          <cell r="T73">
            <v>0</v>
          </cell>
          <cell r="U73">
            <v>0</v>
          </cell>
          <cell r="V73">
            <v>1</v>
          </cell>
          <cell r="W73">
            <v>6000000</v>
          </cell>
        </row>
        <row r="74">
          <cell r="D74" t="str">
            <v>COSTO DIRECTO</v>
          </cell>
          <cell r="H74">
            <v>315858000</v>
          </cell>
          <cell r="L74" t="str">
            <v/>
          </cell>
          <cell r="M74">
            <v>315858000</v>
          </cell>
          <cell r="N74">
            <v>0</v>
          </cell>
          <cell r="O74">
            <v>315858000</v>
          </cell>
          <cell r="R74" t="str">
            <v/>
          </cell>
          <cell r="S74">
            <v>0</v>
          </cell>
          <cell r="T74">
            <v>0</v>
          </cell>
          <cell r="U74">
            <v>0</v>
          </cell>
          <cell r="V74" t="str">
            <v/>
          </cell>
          <cell r="W74">
            <v>315858000</v>
          </cell>
        </row>
        <row r="75">
          <cell r="D75" t="str">
            <v>A,I,U, (25% )</v>
          </cell>
          <cell r="E75">
            <v>0.25</v>
          </cell>
          <cell r="H75">
            <v>78964500</v>
          </cell>
          <cell r="M75">
            <v>78964500</v>
          </cell>
          <cell r="N75">
            <v>0</v>
          </cell>
          <cell r="O75">
            <v>78964500</v>
          </cell>
          <cell r="R75">
            <v>0</v>
          </cell>
          <cell r="S75">
            <v>0</v>
          </cell>
          <cell r="T75">
            <v>0</v>
          </cell>
          <cell r="U75">
            <v>0</v>
          </cell>
          <cell r="W75">
            <v>78964500</v>
          </cell>
        </row>
        <row r="76">
          <cell r="B76" t="str">
            <v>TO2</v>
          </cell>
          <cell r="D76" t="str">
            <v>COSTO TOTAL OBRA CIVIL</v>
          </cell>
          <cell r="H76">
            <v>394822500</v>
          </cell>
          <cell r="M76">
            <v>394822500</v>
          </cell>
          <cell r="N76">
            <v>0</v>
          </cell>
          <cell r="O76">
            <v>394822500</v>
          </cell>
          <cell r="R76" t="str">
            <v/>
          </cell>
          <cell r="S76">
            <v>0</v>
          </cell>
          <cell r="T76">
            <v>0</v>
          </cell>
          <cell r="U76">
            <v>0</v>
          </cell>
          <cell r="V76" t="str">
            <v/>
          </cell>
          <cell r="W76">
            <v>394822500</v>
          </cell>
        </row>
        <row r="77">
          <cell r="B77" t="str">
            <v>T3</v>
          </cell>
          <cell r="C77" t="str">
            <v>SUMINISTRO DE EQUIPOS Y ACCESORIOS PARA LA PLANTA DE TRATAMIENTO DE AGUA POTABLE (77)</v>
          </cell>
          <cell r="M77" t="str">
            <v/>
          </cell>
          <cell r="N77" t="str">
            <v/>
          </cell>
          <cell r="O77" t="str">
            <v/>
          </cell>
          <cell r="R77" t="str">
            <v/>
          </cell>
          <cell r="S77" t="str">
            <v/>
          </cell>
          <cell r="T77" t="str">
            <v/>
          </cell>
          <cell r="U77" t="str">
            <v/>
          </cell>
          <cell r="V77" t="str">
            <v/>
          </cell>
          <cell r="W77" t="str">
            <v/>
          </cell>
        </row>
        <row r="78">
          <cell r="C78" t="str">
            <v xml:space="preserve">ITEM  </v>
          </cell>
          <cell r="D78" t="str">
            <v>DESCRIPCION</v>
          </cell>
          <cell r="E78" t="str">
            <v xml:space="preserve">UNIDAD </v>
          </cell>
          <cell r="F78" t="str">
            <v xml:space="preserve">CANTIDAD </v>
          </cell>
          <cell r="G78" t="str">
            <v>V. UNITARIO</v>
          </cell>
          <cell r="H78" t="str">
            <v xml:space="preserve"> V. PARCIAL</v>
          </cell>
          <cell r="R78">
            <v>0</v>
          </cell>
        </row>
        <row r="79">
          <cell r="C79" t="str">
            <v>3.20.</v>
          </cell>
          <cell r="D79" t="str">
            <v>SUMINISTRO DE TUBERIAS Y ELEMENTOS DE ACUEDUCTO Y ALCANTARILLADO</v>
          </cell>
          <cell r="L79" t="str">
            <v/>
          </cell>
          <cell r="M79" t="str">
            <v/>
          </cell>
          <cell r="N79" t="str">
            <v/>
          </cell>
          <cell r="O79" t="str">
            <v/>
          </cell>
          <cell r="R79" t="str">
            <v/>
          </cell>
          <cell r="S79" t="str">
            <v/>
          </cell>
          <cell r="T79" t="str">
            <v/>
          </cell>
          <cell r="U79" t="str">
            <v/>
          </cell>
          <cell r="V79" t="str">
            <v/>
          </cell>
          <cell r="W79" t="str">
            <v/>
          </cell>
        </row>
        <row r="80">
          <cell r="C80" t="str">
            <v>3.20.1.1</v>
          </cell>
          <cell r="D80" t="str">
            <v>Suministro de Tuberias de Acueducto</v>
          </cell>
          <cell r="L80" t="str">
            <v/>
          </cell>
          <cell r="M80" t="str">
            <v/>
          </cell>
          <cell r="N80" t="str">
            <v/>
          </cell>
          <cell r="O80" t="str">
            <v/>
          </cell>
          <cell r="R80" t="str">
            <v/>
          </cell>
          <cell r="S80" t="str">
            <v/>
          </cell>
          <cell r="T80" t="str">
            <v/>
          </cell>
          <cell r="U80" t="str">
            <v/>
          </cell>
          <cell r="V80" t="str">
            <v/>
          </cell>
          <cell r="W80" t="str">
            <v/>
          </cell>
        </row>
        <row r="81">
          <cell r="C81" t="str">
            <v>3.20.1.1.1</v>
          </cell>
          <cell r="D81" t="str">
            <v>Suministro de tuberías de acueducto de polietileno de alta densidad (PEAD)</v>
          </cell>
          <cell r="L81" t="str">
            <v/>
          </cell>
          <cell r="M81" t="str">
            <v/>
          </cell>
          <cell r="N81" t="str">
            <v/>
          </cell>
          <cell r="O81" t="str">
            <v/>
          </cell>
          <cell r="R81" t="str">
            <v/>
          </cell>
          <cell r="S81" t="str">
            <v/>
          </cell>
          <cell r="T81" t="str">
            <v/>
          </cell>
          <cell r="U81" t="str">
            <v/>
          </cell>
          <cell r="V81" t="str">
            <v/>
          </cell>
          <cell r="W81" t="str">
            <v/>
          </cell>
        </row>
        <row r="82">
          <cell r="C82" t="str">
            <v>3.20.1.1.1.1</v>
          </cell>
          <cell r="D82" t="str">
            <v>Tuberías PEAD 90mm PN 10 PE 100</v>
          </cell>
          <cell r="E82" t="str">
            <v>m</v>
          </cell>
          <cell r="F82">
            <v>2500</v>
          </cell>
          <cell r="G82">
            <v>14000</v>
          </cell>
          <cell r="H82">
            <v>35000000</v>
          </cell>
          <cell r="I82">
            <v>2.2496940820864744</v>
          </cell>
          <cell r="J82">
            <v>2500</v>
          </cell>
          <cell r="L82">
            <v>2500</v>
          </cell>
          <cell r="M82">
            <v>35000000</v>
          </cell>
          <cell r="N82">
            <v>0</v>
          </cell>
          <cell r="O82">
            <v>35000000</v>
          </cell>
          <cell r="R82">
            <v>0</v>
          </cell>
          <cell r="S82">
            <v>0</v>
          </cell>
          <cell r="T82">
            <v>0</v>
          </cell>
          <cell r="U82">
            <v>0</v>
          </cell>
          <cell r="V82">
            <v>2500</v>
          </cell>
          <cell r="W82">
            <v>35000000</v>
          </cell>
        </row>
        <row r="83">
          <cell r="C83" t="str">
            <v>3.20.1.1.1.2</v>
          </cell>
          <cell r="D83" t="str">
            <v>Tuberías PEAD 110mm PN 10 PE 100</v>
          </cell>
          <cell r="E83" t="str">
            <v>m</v>
          </cell>
          <cell r="F83">
            <v>60</v>
          </cell>
          <cell r="G83">
            <v>20000</v>
          </cell>
          <cell r="H83">
            <v>1200000</v>
          </cell>
          <cell r="I83">
            <v>7.7132368528679121E-2</v>
          </cell>
          <cell r="J83">
            <v>60</v>
          </cell>
          <cell r="L83">
            <v>60</v>
          </cell>
          <cell r="M83">
            <v>1200000</v>
          </cell>
          <cell r="N83">
            <v>0</v>
          </cell>
          <cell r="O83">
            <v>1200000</v>
          </cell>
          <cell r="R83">
            <v>0</v>
          </cell>
          <cell r="S83">
            <v>0</v>
          </cell>
          <cell r="T83">
            <v>0</v>
          </cell>
          <cell r="U83">
            <v>0</v>
          </cell>
          <cell r="V83">
            <v>60</v>
          </cell>
          <cell r="W83">
            <v>1200000</v>
          </cell>
        </row>
        <row r="84">
          <cell r="C84" t="str">
            <v>3.20.1.1.2</v>
          </cell>
          <cell r="D84" t="str">
            <v>Suministro de Tuberías de acueducto de hierro de fundición dúctil</v>
          </cell>
          <cell r="I84" t="str">
            <v/>
          </cell>
          <cell r="L84" t="str">
            <v/>
          </cell>
          <cell r="M84" t="str">
            <v/>
          </cell>
          <cell r="N84" t="str">
            <v/>
          </cell>
          <cell r="O84" t="str">
            <v/>
          </cell>
          <cell r="R84" t="str">
            <v/>
          </cell>
          <cell r="S84" t="str">
            <v/>
          </cell>
          <cell r="T84" t="str">
            <v/>
          </cell>
          <cell r="U84" t="str">
            <v/>
          </cell>
          <cell r="V84" t="str">
            <v/>
          </cell>
          <cell r="W84" t="str">
            <v/>
          </cell>
        </row>
        <row r="85">
          <cell r="C85" t="str">
            <v>3.20.1.1.2.5</v>
          </cell>
          <cell r="D85" t="str">
            <v>Tubería de HD de 450 mm PN 10</v>
          </cell>
          <cell r="E85" t="str">
            <v>m</v>
          </cell>
          <cell r="F85">
            <v>30</v>
          </cell>
          <cell r="G85">
            <v>333723.06799999997</v>
          </cell>
          <cell r="H85">
            <v>10011692.039999999</v>
          </cell>
          <cell r="I85">
            <v>0.64352126668743603</v>
          </cell>
          <cell r="J85">
            <v>30</v>
          </cell>
          <cell r="L85">
            <v>30</v>
          </cell>
          <cell r="M85">
            <v>10011692.039999999</v>
          </cell>
          <cell r="N85">
            <v>0</v>
          </cell>
          <cell r="O85">
            <v>10011692.039999999</v>
          </cell>
          <cell r="R85">
            <v>0</v>
          </cell>
          <cell r="S85">
            <v>0</v>
          </cell>
          <cell r="T85">
            <v>0</v>
          </cell>
          <cell r="U85">
            <v>0</v>
          </cell>
          <cell r="V85">
            <v>30</v>
          </cell>
          <cell r="W85">
            <v>10011692.039999999</v>
          </cell>
        </row>
        <row r="86">
          <cell r="C86" t="str">
            <v>3.20.1.1.2.7</v>
          </cell>
          <cell r="D86" t="str">
            <v>Tubería de HD de 600 mm PN 10</v>
          </cell>
          <cell r="E86" t="str">
            <v>m</v>
          </cell>
          <cell r="F86">
            <v>12</v>
          </cell>
          <cell r="G86">
            <v>525000</v>
          </cell>
          <cell r="H86">
            <v>6300000</v>
          </cell>
          <cell r="I86">
            <v>0.40494493477556542</v>
          </cell>
          <cell r="J86">
            <v>12</v>
          </cell>
          <cell r="L86">
            <v>12</v>
          </cell>
          <cell r="M86">
            <v>6300000</v>
          </cell>
          <cell r="N86">
            <v>0</v>
          </cell>
          <cell r="O86">
            <v>6300000</v>
          </cell>
          <cell r="R86">
            <v>0</v>
          </cell>
          <cell r="S86">
            <v>0</v>
          </cell>
          <cell r="T86">
            <v>0</v>
          </cell>
          <cell r="U86">
            <v>0</v>
          </cell>
          <cell r="V86">
            <v>12</v>
          </cell>
          <cell r="W86">
            <v>6300000</v>
          </cell>
        </row>
        <row r="87">
          <cell r="C87" t="str">
            <v>3.20.1.1.4</v>
          </cell>
          <cell r="D87" t="str">
            <v>Suministro de tuberías de acueducto de polietileno para acometidas</v>
          </cell>
          <cell r="I87" t="str">
            <v/>
          </cell>
          <cell r="L87" t="str">
            <v/>
          </cell>
          <cell r="M87" t="str">
            <v/>
          </cell>
          <cell r="N87" t="str">
            <v/>
          </cell>
          <cell r="O87" t="str">
            <v/>
          </cell>
          <cell r="R87" t="str">
            <v/>
          </cell>
          <cell r="S87" t="str">
            <v/>
          </cell>
          <cell r="T87" t="str">
            <v/>
          </cell>
          <cell r="U87" t="str">
            <v/>
          </cell>
          <cell r="V87" t="str">
            <v/>
          </cell>
          <cell r="W87" t="str">
            <v/>
          </cell>
        </row>
        <row r="88">
          <cell r="C88" t="str">
            <v>3.20.1.1.4.3</v>
          </cell>
          <cell r="D88" t="str">
            <v>Tuberia de Polietileno Diametro 25 mm PN 10</v>
          </cell>
          <cell r="E88" t="str">
            <v>m</v>
          </cell>
          <cell r="F88">
            <v>25</v>
          </cell>
          <cell r="G88">
            <v>2200</v>
          </cell>
          <cell r="H88">
            <v>55000</v>
          </cell>
          <cell r="I88">
            <v>3.5352335575644599E-3</v>
          </cell>
          <cell r="J88">
            <v>25</v>
          </cell>
          <cell r="L88">
            <v>25</v>
          </cell>
          <cell r="M88">
            <v>55000</v>
          </cell>
          <cell r="N88">
            <v>0</v>
          </cell>
          <cell r="O88">
            <v>55000</v>
          </cell>
          <cell r="R88">
            <v>0</v>
          </cell>
          <cell r="S88">
            <v>0</v>
          </cell>
          <cell r="T88">
            <v>0</v>
          </cell>
          <cell r="U88">
            <v>0</v>
          </cell>
          <cell r="V88">
            <v>25</v>
          </cell>
          <cell r="W88">
            <v>55000</v>
          </cell>
        </row>
        <row r="89">
          <cell r="C89" t="str">
            <v>3.20.1.1.4.5</v>
          </cell>
          <cell r="D89" t="str">
            <v>Tuberia de Polietileno Diametro 63 mm PN 10</v>
          </cell>
          <cell r="E89" t="str">
            <v>m</v>
          </cell>
          <cell r="F89">
            <v>300</v>
          </cell>
          <cell r="G89">
            <v>7100</v>
          </cell>
          <cell r="H89">
            <v>2130000</v>
          </cell>
          <cell r="I89">
            <v>0.13690995413840545</v>
          </cell>
          <cell r="J89">
            <v>300</v>
          </cell>
          <cell r="L89">
            <v>300</v>
          </cell>
          <cell r="M89">
            <v>2130000</v>
          </cell>
          <cell r="N89">
            <v>0</v>
          </cell>
          <cell r="O89">
            <v>2130000</v>
          </cell>
          <cell r="R89">
            <v>0</v>
          </cell>
          <cell r="S89">
            <v>0</v>
          </cell>
          <cell r="T89">
            <v>0</v>
          </cell>
          <cell r="U89">
            <v>0</v>
          </cell>
          <cell r="V89">
            <v>300</v>
          </cell>
          <cell r="W89">
            <v>2130000</v>
          </cell>
        </row>
        <row r="90">
          <cell r="C90" t="str">
            <v>3.20.1.1.5</v>
          </cell>
          <cell r="D90" t="str">
            <v>Suministro de tuberías de acero sch40</v>
          </cell>
          <cell r="I90" t="str">
            <v/>
          </cell>
          <cell r="L90" t="str">
            <v/>
          </cell>
          <cell r="M90" t="str">
            <v/>
          </cell>
          <cell r="N90" t="str">
            <v/>
          </cell>
          <cell r="O90" t="str">
            <v/>
          </cell>
          <cell r="R90" t="str">
            <v/>
          </cell>
          <cell r="S90" t="str">
            <v/>
          </cell>
          <cell r="T90" t="str">
            <v/>
          </cell>
          <cell r="U90" t="str">
            <v/>
          </cell>
          <cell r="V90" t="str">
            <v/>
          </cell>
          <cell r="W90" t="str">
            <v/>
          </cell>
        </row>
        <row r="91">
          <cell r="C91" t="str">
            <v>3.20.1.1.5.1</v>
          </cell>
          <cell r="D91" t="str">
            <v>Tuberia de acero Diametro 50mm, sch40</v>
          </cell>
          <cell r="E91" t="str">
            <v>m</v>
          </cell>
          <cell r="F91">
            <v>3</v>
          </cell>
          <cell r="G91">
            <v>60000</v>
          </cell>
          <cell r="H91">
            <v>180000</v>
          </cell>
          <cell r="I91">
            <v>1.1569855279301869E-2</v>
          </cell>
          <cell r="J91">
            <v>3</v>
          </cell>
          <cell r="L91">
            <v>3</v>
          </cell>
          <cell r="M91">
            <v>180000</v>
          </cell>
          <cell r="N91">
            <v>0</v>
          </cell>
          <cell r="O91">
            <v>180000</v>
          </cell>
          <cell r="R91">
            <v>0</v>
          </cell>
          <cell r="S91">
            <v>0</v>
          </cell>
          <cell r="T91">
            <v>0</v>
          </cell>
          <cell r="U91">
            <v>0</v>
          </cell>
          <cell r="V91">
            <v>3</v>
          </cell>
          <cell r="W91">
            <v>180000</v>
          </cell>
        </row>
        <row r="92">
          <cell r="C92" t="str">
            <v>3.20.1.1.5.2</v>
          </cell>
          <cell r="D92" t="str">
            <v>Tuberia de acero Diametro 100mm, sch40</v>
          </cell>
          <cell r="E92" t="str">
            <v>m</v>
          </cell>
          <cell r="F92">
            <v>3</v>
          </cell>
          <cell r="G92">
            <v>70000</v>
          </cell>
          <cell r="H92">
            <v>210000</v>
          </cell>
          <cell r="I92">
            <v>1.3498164492518847E-2</v>
          </cell>
          <cell r="J92">
            <v>3</v>
          </cell>
          <cell r="L92">
            <v>3</v>
          </cell>
          <cell r="M92">
            <v>210000</v>
          </cell>
          <cell r="N92">
            <v>0</v>
          </cell>
          <cell r="O92">
            <v>210000</v>
          </cell>
          <cell r="R92">
            <v>0</v>
          </cell>
          <cell r="S92">
            <v>0</v>
          </cell>
          <cell r="T92">
            <v>0</v>
          </cell>
          <cell r="U92">
            <v>0</v>
          </cell>
          <cell r="V92">
            <v>3</v>
          </cell>
          <cell r="W92">
            <v>210000</v>
          </cell>
        </row>
        <row r="93">
          <cell r="C93" t="str">
            <v>3.20.1.1.5.3</v>
          </cell>
          <cell r="D93" t="str">
            <v>Tuberia de acero Diametro 150mm, sch40</v>
          </cell>
          <cell r="E93" t="str">
            <v>m</v>
          </cell>
          <cell r="F93">
            <v>30</v>
          </cell>
          <cell r="G93">
            <v>80000</v>
          </cell>
          <cell r="H93">
            <v>2400000</v>
          </cell>
          <cell r="I93">
            <v>0.15426473705735824</v>
          </cell>
          <cell r="J93">
            <v>30</v>
          </cell>
          <cell r="L93">
            <v>30</v>
          </cell>
          <cell r="M93">
            <v>2400000</v>
          </cell>
          <cell r="N93">
            <v>0</v>
          </cell>
          <cell r="O93">
            <v>2400000</v>
          </cell>
          <cell r="R93">
            <v>0</v>
          </cell>
          <cell r="S93">
            <v>0</v>
          </cell>
          <cell r="T93">
            <v>0</v>
          </cell>
          <cell r="U93">
            <v>0</v>
          </cell>
          <cell r="V93">
            <v>30</v>
          </cell>
          <cell r="W93">
            <v>2400000</v>
          </cell>
        </row>
        <row r="94">
          <cell r="C94" t="str">
            <v>3.20.1.2.1</v>
          </cell>
          <cell r="D94" t="str">
            <v>Suministro de válvula de compuerta brida x brida norma ISO PN 10</v>
          </cell>
          <cell r="I94" t="str">
            <v/>
          </cell>
          <cell r="L94" t="str">
            <v/>
          </cell>
          <cell r="M94" t="str">
            <v/>
          </cell>
          <cell r="N94" t="str">
            <v/>
          </cell>
          <cell r="O94" t="str">
            <v/>
          </cell>
          <cell r="R94" t="str">
            <v/>
          </cell>
          <cell r="S94" t="str">
            <v/>
          </cell>
          <cell r="T94" t="str">
            <v/>
          </cell>
          <cell r="U94" t="str">
            <v/>
          </cell>
          <cell r="V94" t="str">
            <v/>
          </cell>
          <cell r="W94" t="str">
            <v/>
          </cell>
        </row>
        <row r="95">
          <cell r="C95" t="str">
            <v>3.20.1.2.1.2</v>
          </cell>
          <cell r="D95" t="str">
            <v>d = 80 mm (3")</v>
          </cell>
          <cell r="E95" t="str">
            <v>un</v>
          </cell>
          <cell r="F95">
            <v>2</v>
          </cell>
          <cell r="G95">
            <v>375932.8</v>
          </cell>
          <cell r="H95">
            <v>751865.6</v>
          </cell>
          <cell r="I95">
            <v>4.8327645452697042E-2</v>
          </cell>
          <cell r="J95">
            <v>2</v>
          </cell>
          <cell r="L95">
            <v>2</v>
          </cell>
          <cell r="M95">
            <v>751865.6</v>
          </cell>
          <cell r="N95">
            <v>0</v>
          </cell>
          <cell r="O95">
            <v>751865.6</v>
          </cell>
          <cell r="R95">
            <v>0</v>
          </cell>
          <cell r="S95">
            <v>0</v>
          </cell>
          <cell r="T95">
            <v>0</v>
          </cell>
          <cell r="U95">
            <v>0</v>
          </cell>
          <cell r="V95">
            <v>2</v>
          </cell>
          <cell r="W95">
            <v>751865.6</v>
          </cell>
        </row>
        <row r="96">
          <cell r="C96" t="str">
            <v>3.20.1.2.1.3</v>
          </cell>
          <cell r="D96" t="str">
            <v>d = 100 mm (4")</v>
          </cell>
          <cell r="E96" t="str">
            <v>un</v>
          </cell>
          <cell r="F96">
            <v>6</v>
          </cell>
          <cell r="G96">
            <v>434118.40000000002</v>
          </cell>
          <cell r="H96">
            <v>2604710.4000000004</v>
          </cell>
          <cell r="I96">
            <v>0.16742290206940269</v>
          </cell>
          <cell r="J96">
            <v>6</v>
          </cell>
          <cell r="L96">
            <v>6</v>
          </cell>
          <cell r="M96">
            <v>2604710.4000000004</v>
          </cell>
          <cell r="N96">
            <v>0</v>
          </cell>
          <cell r="O96">
            <v>2604710.4000000004</v>
          </cell>
          <cell r="R96">
            <v>0</v>
          </cell>
          <cell r="S96">
            <v>0</v>
          </cell>
          <cell r="T96">
            <v>0</v>
          </cell>
          <cell r="U96">
            <v>0</v>
          </cell>
          <cell r="V96">
            <v>6</v>
          </cell>
          <cell r="W96">
            <v>2604710.4000000004</v>
          </cell>
        </row>
        <row r="97">
          <cell r="C97" t="str">
            <v>3.20.1.2.3</v>
          </cell>
          <cell r="D97" t="str">
            <v>Suministro de válvula de mariposa brida x brida norma ISO PN 16</v>
          </cell>
          <cell r="I97" t="str">
            <v/>
          </cell>
          <cell r="L97" t="str">
            <v/>
          </cell>
          <cell r="M97" t="str">
            <v/>
          </cell>
          <cell r="N97" t="str">
            <v/>
          </cell>
          <cell r="O97" t="str">
            <v/>
          </cell>
          <cell r="R97" t="str">
            <v/>
          </cell>
          <cell r="S97" t="str">
            <v/>
          </cell>
          <cell r="T97" t="str">
            <v/>
          </cell>
          <cell r="U97" t="str">
            <v/>
          </cell>
          <cell r="V97" t="str">
            <v/>
          </cell>
          <cell r="W97" t="str">
            <v/>
          </cell>
        </row>
        <row r="98">
          <cell r="C98" t="str">
            <v>3.20.1.2.3.4</v>
          </cell>
          <cell r="D98" t="str">
            <v>d = 400 mm (16")</v>
          </cell>
          <cell r="E98" t="str">
            <v>un</v>
          </cell>
          <cell r="F98">
            <v>9</v>
          </cell>
          <cell r="G98">
            <v>8619472.7999999989</v>
          </cell>
          <cell r="H98">
            <v>77575255.199999988</v>
          </cell>
          <cell r="I98">
            <v>4.986302643993942</v>
          </cell>
          <cell r="J98">
            <v>9</v>
          </cell>
          <cell r="L98">
            <v>9</v>
          </cell>
          <cell r="M98">
            <v>77575255.199999988</v>
          </cell>
          <cell r="N98">
            <v>0</v>
          </cell>
          <cell r="O98">
            <v>77575255.199999988</v>
          </cell>
          <cell r="R98">
            <v>0</v>
          </cell>
          <cell r="S98">
            <v>0</v>
          </cell>
          <cell r="T98">
            <v>0</v>
          </cell>
          <cell r="U98">
            <v>0</v>
          </cell>
          <cell r="V98">
            <v>9</v>
          </cell>
          <cell r="W98">
            <v>77575255.199999988</v>
          </cell>
        </row>
        <row r="99">
          <cell r="C99" t="str">
            <v>3.20.1.2.3.5</v>
          </cell>
          <cell r="D99" t="str">
            <v>d = 450 mm (18")</v>
          </cell>
          <cell r="E99" t="str">
            <v>un</v>
          </cell>
          <cell r="F99">
            <v>2</v>
          </cell>
          <cell r="G99">
            <v>11832881.6</v>
          </cell>
          <cell r="H99">
            <v>23665763.199999999</v>
          </cell>
          <cell r="I99">
            <v>1.5211636405457105</v>
          </cell>
          <cell r="J99">
            <v>2</v>
          </cell>
          <cell r="L99">
            <v>2</v>
          </cell>
          <cell r="M99">
            <v>23665763.199999999</v>
          </cell>
          <cell r="N99">
            <v>0</v>
          </cell>
          <cell r="O99">
            <v>23665763.199999999</v>
          </cell>
          <cell r="R99">
            <v>0</v>
          </cell>
          <cell r="S99">
            <v>0</v>
          </cell>
          <cell r="T99">
            <v>0</v>
          </cell>
          <cell r="U99">
            <v>0</v>
          </cell>
          <cell r="V99">
            <v>2</v>
          </cell>
          <cell r="W99">
            <v>23665763.199999999</v>
          </cell>
        </row>
        <row r="100">
          <cell r="C100" t="str">
            <v>3.20.1.2.3.7</v>
          </cell>
          <cell r="D100" t="str">
            <v>d = 600 mm (24")</v>
          </cell>
          <cell r="E100" t="str">
            <v>un</v>
          </cell>
          <cell r="F100">
            <v>8</v>
          </cell>
          <cell r="G100">
            <v>14335569.999999998</v>
          </cell>
          <cell r="H100">
            <v>114684559.99999999</v>
          </cell>
          <cell r="I100">
            <v>7.3715764553911765</v>
          </cell>
          <cell r="J100">
            <v>8</v>
          </cell>
          <cell r="L100">
            <v>8</v>
          </cell>
          <cell r="M100">
            <v>114684559.99999999</v>
          </cell>
          <cell r="N100">
            <v>0</v>
          </cell>
          <cell r="O100">
            <v>114684559.99999999</v>
          </cell>
          <cell r="R100">
            <v>0</v>
          </cell>
          <cell r="S100">
            <v>0</v>
          </cell>
          <cell r="T100">
            <v>0</v>
          </cell>
          <cell r="U100">
            <v>0</v>
          </cell>
          <cell r="V100">
            <v>8</v>
          </cell>
          <cell r="W100">
            <v>114684559.99999999</v>
          </cell>
        </row>
        <row r="101">
          <cell r="C101" t="str">
            <v>3.20.1.2.3.17</v>
          </cell>
          <cell r="D101" t="str">
            <v>d = 50 mm (2")</v>
          </cell>
          <cell r="E101" t="str">
            <v>un</v>
          </cell>
          <cell r="F101">
            <v>1</v>
          </cell>
          <cell r="G101">
            <v>375932.8</v>
          </cell>
          <cell r="H101">
            <v>375932.8</v>
          </cell>
          <cell r="I101">
            <v>2.4163822726348521E-2</v>
          </cell>
          <cell r="J101">
            <v>1</v>
          </cell>
          <cell r="L101">
            <v>1</v>
          </cell>
          <cell r="M101">
            <v>375932.8</v>
          </cell>
          <cell r="N101">
            <v>0</v>
          </cell>
          <cell r="O101">
            <v>375932.8</v>
          </cell>
          <cell r="R101">
            <v>0</v>
          </cell>
          <cell r="S101">
            <v>0</v>
          </cell>
          <cell r="T101">
            <v>0</v>
          </cell>
          <cell r="U101">
            <v>0</v>
          </cell>
          <cell r="V101">
            <v>1</v>
          </cell>
          <cell r="W101">
            <v>375932.8</v>
          </cell>
        </row>
        <row r="102">
          <cell r="C102" t="str">
            <v>3.20.1.2.3.19</v>
          </cell>
          <cell r="D102" t="str">
            <v>d = 150 mm (8")</v>
          </cell>
          <cell r="E102" t="str">
            <v>un</v>
          </cell>
          <cell r="F102">
            <v>4</v>
          </cell>
          <cell r="G102">
            <v>694608</v>
          </cell>
          <cell r="H102">
            <v>2778432</v>
          </cell>
          <cell r="I102">
            <v>0.17858920079656249</v>
          </cell>
          <cell r="J102">
            <v>4</v>
          </cell>
          <cell r="L102">
            <v>4</v>
          </cell>
          <cell r="M102">
            <v>2778432</v>
          </cell>
          <cell r="N102">
            <v>0</v>
          </cell>
          <cell r="O102">
            <v>2778432</v>
          </cell>
          <cell r="R102">
            <v>0</v>
          </cell>
          <cell r="S102">
            <v>0</v>
          </cell>
          <cell r="T102">
            <v>0</v>
          </cell>
          <cell r="U102">
            <v>0</v>
          </cell>
          <cell r="V102">
            <v>4</v>
          </cell>
          <cell r="W102">
            <v>2778432</v>
          </cell>
        </row>
        <row r="103">
          <cell r="C103" t="str">
            <v>3.20.1.2.4</v>
          </cell>
          <cell r="D103" t="str">
            <v>Suministro de hidrante tipo trafico norma ISO PN 10</v>
          </cell>
          <cell r="I103" t="str">
            <v/>
          </cell>
          <cell r="L103" t="str">
            <v/>
          </cell>
          <cell r="M103" t="str">
            <v/>
          </cell>
          <cell r="N103" t="str">
            <v/>
          </cell>
          <cell r="O103" t="str">
            <v/>
          </cell>
          <cell r="R103" t="str">
            <v/>
          </cell>
          <cell r="S103" t="str">
            <v/>
          </cell>
          <cell r="T103" t="str">
            <v/>
          </cell>
          <cell r="U103" t="str">
            <v/>
          </cell>
          <cell r="V103" t="str">
            <v/>
          </cell>
          <cell r="W103" t="str">
            <v/>
          </cell>
        </row>
        <row r="104">
          <cell r="C104" t="str">
            <v>3.20.1.2.4.2</v>
          </cell>
          <cell r="D104" t="str">
            <v>d = 100 mm (4")</v>
          </cell>
          <cell r="E104" t="str">
            <v>un</v>
          </cell>
          <cell r="F104">
            <v>1</v>
          </cell>
          <cell r="G104">
            <v>2095018</v>
          </cell>
          <cell r="H104">
            <v>2095018</v>
          </cell>
          <cell r="I104">
            <v>0.13466141704184689</v>
          </cell>
          <cell r="J104">
            <v>1</v>
          </cell>
          <cell r="L104">
            <v>1</v>
          </cell>
          <cell r="M104">
            <v>2095018</v>
          </cell>
          <cell r="N104">
            <v>0</v>
          </cell>
          <cell r="O104">
            <v>2095018</v>
          </cell>
          <cell r="R104">
            <v>0</v>
          </cell>
          <cell r="S104">
            <v>0</v>
          </cell>
          <cell r="T104">
            <v>0</v>
          </cell>
          <cell r="U104">
            <v>0</v>
          </cell>
          <cell r="V104">
            <v>1</v>
          </cell>
          <cell r="W104">
            <v>2095018</v>
          </cell>
        </row>
        <row r="105">
          <cell r="C105" t="str">
            <v>3.20.1.2.5</v>
          </cell>
          <cell r="D105" t="str">
            <v>Suministro de ventosa de acción simple norma ISO PN 10</v>
          </cell>
          <cell r="I105" t="str">
            <v/>
          </cell>
          <cell r="L105" t="str">
            <v/>
          </cell>
          <cell r="M105" t="str">
            <v/>
          </cell>
          <cell r="N105" t="str">
            <v/>
          </cell>
          <cell r="O105" t="str">
            <v/>
          </cell>
          <cell r="R105" t="str">
            <v/>
          </cell>
          <cell r="S105" t="str">
            <v/>
          </cell>
          <cell r="T105" t="str">
            <v/>
          </cell>
          <cell r="U105" t="str">
            <v/>
          </cell>
          <cell r="V105" t="str">
            <v/>
          </cell>
          <cell r="W105" t="str">
            <v/>
          </cell>
        </row>
        <row r="106">
          <cell r="C106" t="str">
            <v>3.20.1.2.5.1</v>
          </cell>
          <cell r="D106" t="str">
            <v>d = 50 mm (2")</v>
          </cell>
          <cell r="E106" t="str">
            <v>un</v>
          </cell>
          <cell r="F106">
            <v>2</v>
          </cell>
          <cell r="G106">
            <v>610972</v>
          </cell>
          <cell r="H106">
            <v>1221944</v>
          </cell>
          <cell r="I106">
            <v>7.8542862441173561E-2</v>
          </cell>
          <cell r="J106">
            <v>2</v>
          </cell>
          <cell r="L106">
            <v>2</v>
          </cell>
          <cell r="M106">
            <v>1221944</v>
          </cell>
          <cell r="N106">
            <v>0</v>
          </cell>
          <cell r="O106">
            <v>1221944</v>
          </cell>
          <cell r="R106">
            <v>0</v>
          </cell>
          <cell r="S106">
            <v>0</v>
          </cell>
          <cell r="T106">
            <v>0</v>
          </cell>
          <cell r="U106">
            <v>0</v>
          </cell>
          <cell r="V106">
            <v>2</v>
          </cell>
          <cell r="W106">
            <v>1221944</v>
          </cell>
        </row>
        <row r="107">
          <cell r="C107" t="str">
            <v>3.20.1.2.6</v>
          </cell>
          <cell r="D107" t="str">
            <v>Suministro de ventosa de doble acción norma ISO PN 10</v>
          </cell>
          <cell r="I107" t="str">
            <v/>
          </cell>
          <cell r="L107" t="str">
            <v/>
          </cell>
          <cell r="M107" t="str">
            <v/>
          </cell>
          <cell r="N107" t="str">
            <v/>
          </cell>
          <cell r="O107" t="str">
            <v/>
          </cell>
          <cell r="R107" t="str">
            <v/>
          </cell>
          <cell r="S107" t="str">
            <v/>
          </cell>
          <cell r="T107" t="str">
            <v/>
          </cell>
          <cell r="U107" t="str">
            <v/>
          </cell>
          <cell r="V107" t="str">
            <v/>
          </cell>
          <cell r="W107" t="str">
            <v/>
          </cell>
        </row>
        <row r="108">
          <cell r="C108" t="str">
            <v>3.20.1.2.6.1</v>
          </cell>
          <cell r="D108" t="str">
            <v>d = 50 mm (2")</v>
          </cell>
          <cell r="E108" t="str">
            <v>un</v>
          </cell>
          <cell r="F108">
            <v>1</v>
          </cell>
          <cell r="G108">
            <v>1519194</v>
          </cell>
          <cell r="H108">
            <v>1519194</v>
          </cell>
          <cell r="I108">
            <v>9.7649192895465128E-2</v>
          </cell>
          <cell r="J108">
            <v>1</v>
          </cell>
          <cell r="L108">
            <v>1</v>
          </cell>
          <cell r="M108">
            <v>1519194</v>
          </cell>
          <cell r="N108">
            <v>0</v>
          </cell>
          <cell r="O108">
            <v>1519194</v>
          </cell>
          <cell r="R108">
            <v>0</v>
          </cell>
          <cell r="S108">
            <v>0</v>
          </cell>
          <cell r="T108">
            <v>0</v>
          </cell>
          <cell r="U108">
            <v>0</v>
          </cell>
          <cell r="V108">
            <v>1</v>
          </cell>
          <cell r="W108">
            <v>1519194</v>
          </cell>
        </row>
        <row r="109">
          <cell r="C109" t="str">
            <v>3.20.1.2.15</v>
          </cell>
          <cell r="D109" t="str">
            <v>Suministro de brida ciega HD norma ISO PN 16</v>
          </cell>
          <cell r="I109" t="str">
            <v/>
          </cell>
          <cell r="L109" t="str">
            <v/>
          </cell>
          <cell r="M109" t="str">
            <v/>
          </cell>
          <cell r="N109" t="str">
            <v/>
          </cell>
          <cell r="O109" t="str">
            <v/>
          </cell>
          <cell r="R109" t="str">
            <v/>
          </cell>
          <cell r="S109" t="str">
            <v/>
          </cell>
          <cell r="T109" t="str">
            <v/>
          </cell>
          <cell r="U109" t="str">
            <v/>
          </cell>
          <cell r="V109" t="str">
            <v/>
          </cell>
          <cell r="W109" t="str">
            <v/>
          </cell>
        </row>
        <row r="110">
          <cell r="C110" t="str">
            <v>3.20.1.2.15.8</v>
          </cell>
          <cell r="D110" t="str">
            <v>d = 400 mm (16")</v>
          </cell>
          <cell r="E110" t="str">
            <v>un</v>
          </cell>
          <cell r="F110">
            <v>2</v>
          </cell>
          <cell r="G110">
            <v>535688</v>
          </cell>
          <cell r="H110">
            <v>1071376</v>
          </cell>
          <cell r="I110">
            <v>6.8864807053985108E-2</v>
          </cell>
          <cell r="J110">
            <v>2</v>
          </cell>
          <cell r="L110">
            <v>2</v>
          </cell>
          <cell r="M110">
            <v>1071376</v>
          </cell>
          <cell r="N110">
            <v>0</v>
          </cell>
          <cell r="O110">
            <v>1071376</v>
          </cell>
          <cell r="R110">
            <v>0</v>
          </cell>
          <cell r="S110">
            <v>0</v>
          </cell>
          <cell r="T110">
            <v>0</v>
          </cell>
          <cell r="U110">
            <v>0</v>
          </cell>
          <cell r="V110">
            <v>2</v>
          </cell>
          <cell r="W110">
            <v>1071376</v>
          </cell>
        </row>
        <row r="111">
          <cell r="C111" t="str">
            <v>3.20.1.2.15.9</v>
          </cell>
          <cell r="D111" t="str">
            <v>d = 450 mm (18")</v>
          </cell>
          <cell r="E111" t="str">
            <v>un</v>
          </cell>
          <cell r="F111">
            <v>1</v>
          </cell>
          <cell r="G111">
            <v>886124</v>
          </cell>
          <cell r="H111">
            <v>886124</v>
          </cell>
          <cell r="I111">
            <v>5.6957369108422716E-2</v>
          </cell>
          <cell r="J111">
            <v>1</v>
          </cell>
          <cell r="L111">
            <v>1</v>
          </cell>
          <cell r="M111">
            <v>886124</v>
          </cell>
          <cell r="N111">
            <v>0</v>
          </cell>
          <cell r="O111">
            <v>886124</v>
          </cell>
          <cell r="R111">
            <v>0</v>
          </cell>
          <cell r="S111">
            <v>0</v>
          </cell>
          <cell r="T111">
            <v>0</v>
          </cell>
          <cell r="U111">
            <v>0</v>
          </cell>
          <cell r="V111">
            <v>1</v>
          </cell>
          <cell r="W111">
            <v>886124</v>
          </cell>
        </row>
        <row r="112">
          <cell r="C112" t="str">
            <v>3.20.1.2.15.11</v>
          </cell>
          <cell r="D112" t="str">
            <v>d = 600 mm (24")</v>
          </cell>
          <cell r="E112" t="str">
            <v>un</v>
          </cell>
          <cell r="F112">
            <v>1</v>
          </cell>
          <cell r="G112">
            <v>1718134</v>
          </cell>
          <cell r="H112">
            <v>1718134</v>
          </cell>
          <cell r="I112">
            <v>0.11043645405804466</v>
          </cell>
          <cell r="J112">
            <v>1</v>
          </cell>
          <cell r="L112">
            <v>1</v>
          </cell>
          <cell r="M112">
            <v>1718134</v>
          </cell>
          <cell r="N112">
            <v>0</v>
          </cell>
          <cell r="O112">
            <v>1718134</v>
          </cell>
          <cell r="R112">
            <v>0</v>
          </cell>
          <cell r="S112">
            <v>0</v>
          </cell>
          <cell r="T112">
            <v>0</v>
          </cell>
          <cell r="U112">
            <v>0</v>
          </cell>
          <cell r="V112">
            <v>1</v>
          </cell>
          <cell r="W112">
            <v>1718134</v>
          </cell>
        </row>
        <row r="113">
          <cell r="C113" t="str">
            <v>3.20.1.2.17</v>
          </cell>
          <cell r="D113" t="str">
            <v>Unión de polipropileno para polietileno</v>
          </cell>
          <cell r="I113" t="str">
            <v/>
          </cell>
          <cell r="L113" t="str">
            <v/>
          </cell>
          <cell r="M113" t="str">
            <v/>
          </cell>
          <cell r="N113" t="str">
            <v/>
          </cell>
          <cell r="O113" t="str">
            <v/>
          </cell>
          <cell r="R113" t="str">
            <v/>
          </cell>
          <cell r="S113" t="str">
            <v/>
          </cell>
          <cell r="T113" t="str">
            <v/>
          </cell>
          <cell r="U113" t="str">
            <v/>
          </cell>
          <cell r="V113" t="str">
            <v/>
          </cell>
          <cell r="W113" t="str">
            <v/>
          </cell>
        </row>
        <row r="114">
          <cell r="C114" t="str">
            <v>3.20.1.2.17.3</v>
          </cell>
          <cell r="D114" t="str">
            <v>d= 25 mm</v>
          </cell>
          <cell r="E114" t="str">
            <v>un</v>
          </cell>
          <cell r="F114">
            <v>10</v>
          </cell>
          <cell r="G114">
            <v>16738.8</v>
          </cell>
          <cell r="H114">
            <v>167388</v>
          </cell>
          <cell r="I114">
            <v>1.0759194086065451E-2</v>
          </cell>
          <cell r="J114">
            <v>10</v>
          </cell>
          <cell r="L114">
            <v>10</v>
          </cell>
          <cell r="M114">
            <v>167388</v>
          </cell>
          <cell r="N114">
            <v>0</v>
          </cell>
          <cell r="O114">
            <v>167388</v>
          </cell>
          <cell r="R114">
            <v>0</v>
          </cell>
          <cell r="S114">
            <v>0</v>
          </cell>
          <cell r="T114">
            <v>0</v>
          </cell>
          <cell r="U114">
            <v>0</v>
          </cell>
          <cell r="V114">
            <v>10</v>
          </cell>
          <cell r="W114">
            <v>167388</v>
          </cell>
        </row>
        <row r="115">
          <cell r="C115" t="str">
            <v>3.20.1.2.18</v>
          </cell>
          <cell r="D115" t="str">
            <v>Suministro de unión de desmontaje Norma ISO PN 16</v>
          </cell>
          <cell r="I115" t="str">
            <v/>
          </cell>
          <cell r="L115" t="str">
            <v/>
          </cell>
          <cell r="M115" t="str">
            <v/>
          </cell>
          <cell r="N115" t="str">
            <v/>
          </cell>
          <cell r="O115" t="str">
            <v/>
          </cell>
          <cell r="R115" t="str">
            <v/>
          </cell>
          <cell r="S115" t="str">
            <v/>
          </cell>
          <cell r="T115" t="str">
            <v/>
          </cell>
          <cell r="U115" t="str">
            <v/>
          </cell>
          <cell r="V115" t="str">
            <v/>
          </cell>
          <cell r="W115" t="str">
            <v/>
          </cell>
        </row>
        <row r="116">
          <cell r="C116" t="str">
            <v>3.20.1.2.18.4</v>
          </cell>
          <cell r="D116" t="str">
            <v>d = 400 mm (16")</v>
          </cell>
          <cell r="E116" t="str">
            <v>un</v>
          </cell>
          <cell r="F116">
            <v>5</v>
          </cell>
          <cell r="G116">
            <v>1508000</v>
          </cell>
          <cell r="H116">
            <v>7540000</v>
          </cell>
          <cell r="I116">
            <v>0.48464838225520052</v>
          </cell>
          <cell r="J116">
            <v>5</v>
          </cell>
          <cell r="L116">
            <v>5</v>
          </cell>
          <cell r="M116">
            <v>7540000</v>
          </cell>
          <cell r="N116">
            <v>0</v>
          </cell>
          <cell r="O116">
            <v>7540000</v>
          </cell>
          <cell r="R116">
            <v>0</v>
          </cell>
          <cell r="S116">
            <v>0</v>
          </cell>
          <cell r="T116">
            <v>0</v>
          </cell>
          <cell r="U116">
            <v>0</v>
          </cell>
          <cell r="V116">
            <v>5</v>
          </cell>
          <cell r="W116">
            <v>7540000</v>
          </cell>
        </row>
        <row r="117">
          <cell r="C117" t="str">
            <v>3.20.1.2.18.5</v>
          </cell>
          <cell r="D117" t="str">
            <v>d = 450 mm (18")</v>
          </cell>
          <cell r="E117" t="str">
            <v>un</v>
          </cell>
          <cell r="F117">
            <v>2</v>
          </cell>
          <cell r="G117">
            <v>1740000</v>
          </cell>
          <cell r="H117">
            <v>3480000</v>
          </cell>
          <cell r="I117">
            <v>0.22368386873316948</v>
          </cell>
          <cell r="J117">
            <v>2</v>
          </cell>
          <cell r="L117">
            <v>2</v>
          </cell>
          <cell r="M117">
            <v>3480000</v>
          </cell>
          <cell r="N117">
            <v>0</v>
          </cell>
          <cell r="O117">
            <v>3480000</v>
          </cell>
          <cell r="R117">
            <v>0</v>
          </cell>
          <cell r="S117">
            <v>0</v>
          </cell>
          <cell r="T117">
            <v>0</v>
          </cell>
          <cell r="U117">
            <v>0</v>
          </cell>
          <cell r="V117">
            <v>2</v>
          </cell>
          <cell r="W117">
            <v>3480000</v>
          </cell>
        </row>
        <row r="118">
          <cell r="C118" t="str">
            <v>3.20.1.2.18.7</v>
          </cell>
          <cell r="D118" t="str">
            <v>d = 600 mm (24")</v>
          </cell>
          <cell r="E118" t="str">
            <v>un</v>
          </cell>
          <cell r="F118">
            <v>4</v>
          </cell>
          <cell r="G118">
            <v>2578912</v>
          </cell>
          <cell r="H118">
            <v>10315648</v>
          </cell>
          <cell r="I118">
            <v>0.66305863595677639</v>
          </cell>
          <cell r="J118">
            <v>4</v>
          </cell>
          <cell r="L118">
            <v>4</v>
          </cell>
          <cell r="M118">
            <v>10315648</v>
          </cell>
          <cell r="N118">
            <v>0</v>
          </cell>
          <cell r="O118">
            <v>10315648</v>
          </cell>
          <cell r="R118">
            <v>0</v>
          </cell>
          <cell r="S118">
            <v>0</v>
          </cell>
          <cell r="T118">
            <v>0</v>
          </cell>
          <cell r="U118">
            <v>0</v>
          </cell>
          <cell r="V118">
            <v>4</v>
          </cell>
          <cell r="W118">
            <v>10315648</v>
          </cell>
        </row>
        <row r="119">
          <cell r="C119" t="str">
            <v>3.20.1.2.18.17</v>
          </cell>
          <cell r="D119" t="str">
            <v>d = 150 mm (6")</v>
          </cell>
          <cell r="E119" t="str">
            <v>un</v>
          </cell>
          <cell r="F119">
            <v>4</v>
          </cell>
          <cell r="G119">
            <v>406000</v>
          </cell>
          <cell r="H119">
            <v>1624000</v>
          </cell>
          <cell r="I119">
            <v>0.10438580540881241</v>
          </cell>
          <cell r="J119">
            <v>4</v>
          </cell>
          <cell r="L119">
            <v>4</v>
          </cell>
          <cell r="M119">
            <v>1624000</v>
          </cell>
          <cell r="N119">
            <v>0</v>
          </cell>
          <cell r="O119">
            <v>1624000</v>
          </cell>
          <cell r="R119">
            <v>0</v>
          </cell>
          <cell r="S119">
            <v>0</v>
          </cell>
          <cell r="T119">
            <v>0</v>
          </cell>
          <cell r="U119">
            <v>0</v>
          </cell>
          <cell r="V119">
            <v>4</v>
          </cell>
          <cell r="W119">
            <v>1624000</v>
          </cell>
        </row>
        <row r="120">
          <cell r="C120" t="str">
            <v>3.20.1.2.20</v>
          </cell>
          <cell r="D120" t="str">
            <v>Adaptador porta brida de polietileno con brida suelta de acero</v>
          </cell>
          <cell r="I120" t="str">
            <v/>
          </cell>
          <cell r="L120" t="str">
            <v/>
          </cell>
          <cell r="M120" t="str">
            <v/>
          </cell>
          <cell r="N120" t="str">
            <v/>
          </cell>
          <cell r="O120" t="str">
            <v/>
          </cell>
          <cell r="R120" t="str">
            <v/>
          </cell>
          <cell r="S120" t="str">
            <v/>
          </cell>
          <cell r="T120" t="str">
            <v/>
          </cell>
          <cell r="U120" t="str">
            <v/>
          </cell>
          <cell r="V120" t="str">
            <v/>
          </cell>
          <cell r="W120" t="str">
            <v/>
          </cell>
        </row>
        <row r="121">
          <cell r="C121" t="str">
            <v>3.20.1.2.20.1</v>
          </cell>
          <cell r="D121" t="str">
            <v>d = 90 mm (3")</v>
          </cell>
          <cell r="E121" t="str">
            <v>un</v>
          </cell>
          <cell r="F121">
            <v>4</v>
          </cell>
          <cell r="G121">
            <v>76560</v>
          </cell>
          <cell r="H121">
            <v>306240</v>
          </cell>
          <cell r="I121">
            <v>1.9684180448518915E-2</v>
          </cell>
          <cell r="J121">
            <v>4</v>
          </cell>
          <cell r="L121">
            <v>4</v>
          </cell>
          <cell r="M121">
            <v>306240</v>
          </cell>
          <cell r="N121">
            <v>0</v>
          </cell>
          <cell r="O121">
            <v>306240</v>
          </cell>
          <cell r="R121">
            <v>0</v>
          </cell>
          <cell r="S121">
            <v>0</v>
          </cell>
          <cell r="T121">
            <v>0</v>
          </cell>
          <cell r="U121">
            <v>0</v>
          </cell>
          <cell r="V121">
            <v>4</v>
          </cell>
          <cell r="W121">
            <v>306240</v>
          </cell>
        </row>
        <row r="122">
          <cell r="C122" t="str">
            <v>3.20.1.2.20.2</v>
          </cell>
          <cell r="D122" t="str">
            <v>d = 110 mm (4")</v>
          </cell>
          <cell r="E122" t="str">
            <v>un</v>
          </cell>
          <cell r="F122">
            <v>6</v>
          </cell>
          <cell r="G122">
            <v>89320</v>
          </cell>
          <cell r="H122">
            <v>535920</v>
          </cell>
          <cell r="I122">
            <v>3.4447315784908096E-2</v>
          </cell>
          <cell r="J122">
            <v>6</v>
          </cell>
          <cell r="L122">
            <v>6</v>
          </cell>
          <cell r="M122">
            <v>535920</v>
          </cell>
          <cell r="N122">
            <v>0</v>
          </cell>
          <cell r="O122">
            <v>535920</v>
          </cell>
          <cell r="R122">
            <v>0</v>
          </cell>
          <cell r="S122">
            <v>0</v>
          </cell>
          <cell r="T122">
            <v>0</v>
          </cell>
          <cell r="U122">
            <v>0</v>
          </cell>
          <cell r="V122">
            <v>6</v>
          </cell>
          <cell r="W122">
            <v>535920</v>
          </cell>
        </row>
        <row r="123">
          <cell r="C123" t="str">
            <v>3.20.1.2.30</v>
          </cell>
          <cell r="D123" t="str">
            <v>Codo 90° BxB HD Norma ISO PN 10</v>
          </cell>
          <cell r="I123" t="str">
            <v/>
          </cell>
          <cell r="L123" t="str">
            <v/>
          </cell>
          <cell r="M123" t="str">
            <v/>
          </cell>
          <cell r="N123" t="str">
            <v/>
          </cell>
          <cell r="O123" t="str">
            <v/>
          </cell>
          <cell r="R123" t="str">
            <v/>
          </cell>
          <cell r="S123" t="str">
            <v/>
          </cell>
          <cell r="T123" t="str">
            <v/>
          </cell>
          <cell r="U123" t="str">
            <v/>
          </cell>
          <cell r="V123" t="str">
            <v/>
          </cell>
          <cell r="W123" t="str">
            <v/>
          </cell>
        </row>
        <row r="124">
          <cell r="C124" t="str">
            <v>3.20.1.2.30.2</v>
          </cell>
          <cell r="D124" t="str">
            <v>d = 300 mm (12")</v>
          </cell>
          <cell r="E124" t="str">
            <v>un</v>
          </cell>
          <cell r="F124">
            <v>2</v>
          </cell>
          <cell r="G124">
            <v>2713124</v>
          </cell>
          <cell r="H124">
            <v>5426248</v>
          </cell>
          <cell r="I124">
            <v>0.34878280038667336</v>
          </cell>
          <cell r="J124">
            <v>2</v>
          </cell>
          <cell r="L124">
            <v>2</v>
          </cell>
          <cell r="M124">
            <v>5426248</v>
          </cell>
          <cell r="N124">
            <v>0</v>
          </cell>
          <cell r="O124">
            <v>5426248</v>
          </cell>
          <cell r="R124">
            <v>0</v>
          </cell>
          <cell r="S124">
            <v>0</v>
          </cell>
          <cell r="T124">
            <v>0</v>
          </cell>
          <cell r="U124">
            <v>0</v>
          </cell>
          <cell r="V124">
            <v>2</v>
          </cell>
          <cell r="W124">
            <v>5426248</v>
          </cell>
        </row>
        <row r="125">
          <cell r="C125" t="str">
            <v>3.20.1.2.30.4</v>
          </cell>
          <cell r="D125" t="str">
            <v>d = 400 mm (16")</v>
          </cell>
          <cell r="E125" t="str">
            <v>un</v>
          </cell>
          <cell r="F125">
            <v>4</v>
          </cell>
          <cell r="G125">
            <v>2835446</v>
          </cell>
          <cell r="H125">
            <v>11341784</v>
          </cell>
          <cell r="I125">
            <v>0.7290155527172304</v>
          </cell>
          <cell r="J125">
            <v>4</v>
          </cell>
          <cell r="L125">
            <v>4</v>
          </cell>
          <cell r="M125">
            <v>11341784</v>
          </cell>
          <cell r="N125">
            <v>0</v>
          </cell>
          <cell r="O125">
            <v>11341784</v>
          </cell>
          <cell r="R125">
            <v>0</v>
          </cell>
          <cell r="S125">
            <v>0</v>
          </cell>
          <cell r="T125">
            <v>0</v>
          </cell>
          <cell r="U125">
            <v>0</v>
          </cell>
          <cell r="V125">
            <v>4</v>
          </cell>
          <cell r="W125">
            <v>11341784</v>
          </cell>
        </row>
        <row r="126">
          <cell r="C126" t="str">
            <v>3.20.1.2.30.5</v>
          </cell>
          <cell r="D126" t="str">
            <v>d = 450 mm (18")</v>
          </cell>
          <cell r="E126" t="str">
            <v>un</v>
          </cell>
          <cell r="F126">
            <v>5</v>
          </cell>
          <cell r="G126">
            <v>3400772</v>
          </cell>
          <cell r="H126">
            <v>17003860</v>
          </cell>
          <cell r="I126">
            <v>1.0929566632750549</v>
          </cell>
          <cell r="J126">
            <v>5</v>
          </cell>
          <cell r="L126">
            <v>5</v>
          </cell>
          <cell r="M126">
            <v>17003860</v>
          </cell>
          <cell r="N126">
            <v>0</v>
          </cell>
          <cell r="O126">
            <v>17003860</v>
          </cell>
          <cell r="R126">
            <v>0</v>
          </cell>
          <cell r="S126">
            <v>0</v>
          </cell>
          <cell r="T126">
            <v>0</v>
          </cell>
          <cell r="U126">
            <v>0</v>
          </cell>
          <cell r="V126">
            <v>5</v>
          </cell>
          <cell r="W126">
            <v>17003860</v>
          </cell>
        </row>
        <row r="127">
          <cell r="C127" t="str">
            <v>3.20.1.2.30.7</v>
          </cell>
          <cell r="D127" t="str">
            <v>d = 600 mm (24")</v>
          </cell>
          <cell r="E127" t="str">
            <v>un</v>
          </cell>
          <cell r="F127">
            <v>10</v>
          </cell>
          <cell r="G127">
            <v>6148000</v>
          </cell>
          <cell r="H127">
            <v>61480000</v>
          </cell>
          <cell r="I127">
            <v>3.9517483476193274</v>
          </cell>
          <cell r="J127">
            <v>10</v>
          </cell>
          <cell r="L127">
            <v>10</v>
          </cell>
          <cell r="M127">
            <v>61480000</v>
          </cell>
          <cell r="N127">
            <v>0</v>
          </cell>
          <cell r="O127">
            <v>61480000</v>
          </cell>
          <cell r="R127">
            <v>0</v>
          </cell>
          <cell r="S127">
            <v>0</v>
          </cell>
          <cell r="T127">
            <v>0</v>
          </cell>
          <cell r="U127">
            <v>0</v>
          </cell>
          <cell r="V127">
            <v>10</v>
          </cell>
          <cell r="W127">
            <v>61480000</v>
          </cell>
        </row>
        <row r="128">
          <cell r="C128" t="str">
            <v>3.20.1.2.32</v>
          </cell>
          <cell r="D128" t="str">
            <v>Codo 45° BxB HD. Norma ISO. PN 10</v>
          </cell>
          <cell r="I128" t="str">
            <v/>
          </cell>
          <cell r="L128" t="str">
            <v/>
          </cell>
          <cell r="M128" t="str">
            <v/>
          </cell>
          <cell r="N128" t="str">
            <v/>
          </cell>
          <cell r="O128" t="str">
            <v/>
          </cell>
          <cell r="R128" t="str">
            <v/>
          </cell>
          <cell r="S128" t="str">
            <v/>
          </cell>
          <cell r="T128" t="str">
            <v/>
          </cell>
          <cell r="U128" t="str">
            <v/>
          </cell>
          <cell r="V128" t="str">
            <v/>
          </cell>
          <cell r="W128" t="str">
            <v/>
          </cell>
        </row>
        <row r="129">
          <cell r="C129" t="str">
            <v>3.20.1.2.32.4</v>
          </cell>
          <cell r="D129" t="str">
            <v>d = 400 mm (16”)</v>
          </cell>
          <cell r="E129" t="str">
            <v>un</v>
          </cell>
          <cell r="F129">
            <v>2</v>
          </cell>
          <cell r="G129">
            <v>2600000</v>
          </cell>
          <cell r="H129">
            <v>5200000</v>
          </cell>
          <cell r="I129">
            <v>0.33424026362427622</v>
          </cell>
          <cell r="J129">
            <v>2</v>
          </cell>
          <cell r="L129">
            <v>2</v>
          </cell>
          <cell r="M129">
            <v>5200000</v>
          </cell>
          <cell r="N129">
            <v>0</v>
          </cell>
          <cell r="O129">
            <v>5200000</v>
          </cell>
          <cell r="R129">
            <v>0</v>
          </cell>
          <cell r="S129">
            <v>0</v>
          </cell>
          <cell r="T129">
            <v>0</v>
          </cell>
          <cell r="U129">
            <v>0</v>
          </cell>
          <cell r="V129">
            <v>2</v>
          </cell>
          <cell r="W129">
            <v>5200000</v>
          </cell>
        </row>
        <row r="130">
          <cell r="C130" t="str">
            <v>3.20.1.2.32.21</v>
          </cell>
          <cell r="D130" t="str">
            <v>d = 80 mm (3”)</v>
          </cell>
          <cell r="E130" t="str">
            <v>un</v>
          </cell>
          <cell r="F130">
            <v>20</v>
          </cell>
          <cell r="G130">
            <v>161240</v>
          </cell>
          <cell r="H130">
            <v>3224800</v>
          </cell>
          <cell r="I130">
            <v>0.20728038502607038</v>
          </cell>
          <cell r="J130">
            <v>20</v>
          </cell>
          <cell r="L130">
            <v>20</v>
          </cell>
          <cell r="M130">
            <v>3224800</v>
          </cell>
          <cell r="N130">
            <v>0</v>
          </cell>
          <cell r="O130">
            <v>3224800</v>
          </cell>
          <cell r="R130">
            <v>0</v>
          </cell>
          <cell r="S130">
            <v>0</v>
          </cell>
          <cell r="T130">
            <v>0</v>
          </cell>
          <cell r="U130">
            <v>0</v>
          </cell>
          <cell r="V130">
            <v>20</v>
          </cell>
          <cell r="W130">
            <v>3224800</v>
          </cell>
        </row>
        <row r="131">
          <cell r="C131" t="str">
            <v>3.20.1.2.40</v>
          </cell>
          <cell r="D131" t="str">
            <v>Codo 45 ° JA x JA HD. Norma ISO PN 10</v>
          </cell>
          <cell r="I131" t="str">
            <v/>
          </cell>
          <cell r="L131" t="str">
            <v/>
          </cell>
          <cell r="M131" t="str">
            <v/>
          </cell>
          <cell r="N131" t="str">
            <v/>
          </cell>
          <cell r="O131" t="str">
            <v/>
          </cell>
          <cell r="R131" t="str">
            <v/>
          </cell>
          <cell r="S131" t="str">
            <v/>
          </cell>
          <cell r="T131" t="str">
            <v/>
          </cell>
          <cell r="U131" t="str">
            <v/>
          </cell>
          <cell r="V131" t="str">
            <v/>
          </cell>
          <cell r="W131" t="str">
            <v/>
          </cell>
        </row>
        <row r="132">
          <cell r="C132" t="str">
            <v>3.20.1.2.40.5</v>
          </cell>
          <cell r="D132" t="str">
            <v>d = 450 mm (18”)</v>
          </cell>
          <cell r="E132" t="str">
            <v>un</v>
          </cell>
          <cell r="F132">
            <v>1</v>
          </cell>
          <cell r="G132">
            <v>2161767.88</v>
          </cell>
          <cell r="H132">
            <v>2161767.88</v>
          </cell>
          <cell r="I132">
            <v>0.13895189732801783</v>
          </cell>
          <cell r="J132">
            <v>1</v>
          </cell>
          <cell r="L132">
            <v>1</v>
          </cell>
          <cell r="M132">
            <v>2161767.88</v>
          </cell>
          <cell r="N132">
            <v>0</v>
          </cell>
          <cell r="O132">
            <v>2161767.88</v>
          </cell>
          <cell r="R132">
            <v>0</v>
          </cell>
          <cell r="S132">
            <v>0</v>
          </cell>
          <cell r="T132">
            <v>0</v>
          </cell>
          <cell r="U132">
            <v>0</v>
          </cell>
          <cell r="V132">
            <v>1</v>
          </cell>
          <cell r="W132">
            <v>2161767.88</v>
          </cell>
        </row>
        <row r="133">
          <cell r="C133" t="str">
            <v>3.20.1.2.54</v>
          </cell>
          <cell r="D133" t="str">
            <v>Unión Brida Enchufe. Norma ISO. PN 10</v>
          </cell>
          <cell r="I133" t="str">
            <v/>
          </cell>
          <cell r="L133" t="str">
            <v/>
          </cell>
          <cell r="M133" t="str">
            <v/>
          </cell>
          <cell r="N133" t="str">
            <v/>
          </cell>
          <cell r="O133" t="str">
            <v/>
          </cell>
          <cell r="R133" t="str">
            <v/>
          </cell>
          <cell r="S133" t="str">
            <v/>
          </cell>
          <cell r="T133" t="str">
            <v/>
          </cell>
          <cell r="U133" t="str">
            <v/>
          </cell>
          <cell r="V133" t="str">
            <v/>
          </cell>
          <cell r="W133" t="str">
            <v/>
          </cell>
        </row>
        <row r="134">
          <cell r="C134" t="str">
            <v>3.20.1.2.54.4</v>
          </cell>
          <cell r="D134" t="str">
            <v>d = 400 mm (16”)</v>
          </cell>
          <cell r="E134" t="str">
            <v>un</v>
          </cell>
          <cell r="F134">
            <v>2</v>
          </cell>
          <cell r="G134">
            <v>928000</v>
          </cell>
          <cell r="H134">
            <v>1856000</v>
          </cell>
          <cell r="I134">
            <v>0.11929806332435704</v>
          </cell>
          <cell r="J134">
            <v>2</v>
          </cell>
          <cell r="L134">
            <v>2</v>
          </cell>
          <cell r="M134">
            <v>1856000</v>
          </cell>
          <cell r="N134">
            <v>0</v>
          </cell>
          <cell r="O134">
            <v>1856000</v>
          </cell>
          <cell r="R134">
            <v>0</v>
          </cell>
          <cell r="S134">
            <v>0</v>
          </cell>
          <cell r="T134">
            <v>0</v>
          </cell>
          <cell r="U134">
            <v>0</v>
          </cell>
          <cell r="V134">
            <v>2</v>
          </cell>
          <cell r="W134">
            <v>1856000</v>
          </cell>
        </row>
        <row r="135">
          <cell r="C135" t="str">
            <v>3.20.1.2.54.5</v>
          </cell>
          <cell r="D135" t="str">
            <v>d = 450 mm (18”)</v>
          </cell>
          <cell r="E135" t="str">
            <v>un</v>
          </cell>
          <cell r="F135">
            <v>2</v>
          </cell>
          <cell r="G135">
            <v>1044000</v>
          </cell>
          <cell r="H135">
            <v>2088000</v>
          </cell>
          <cell r="I135">
            <v>0.13421032123990168</v>
          </cell>
          <cell r="J135">
            <v>2</v>
          </cell>
          <cell r="L135">
            <v>2</v>
          </cell>
          <cell r="M135">
            <v>2088000</v>
          </cell>
          <cell r="N135">
            <v>0</v>
          </cell>
          <cell r="O135">
            <v>2088000</v>
          </cell>
          <cell r="R135">
            <v>0</v>
          </cell>
          <cell r="S135">
            <v>0</v>
          </cell>
          <cell r="T135">
            <v>0</v>
          </cell>
          <cell r="U135">
            <v>0</v>
          </cell>
          <cell r="V135">
            <v>2</v>
          </cell>
          <cell r="W135">
            <v>2088000</v>
          </cell>
        </row>
        <row r="136">
          <cell r="C136" t="str">
            <v>3.20.1.2.54.7</v>
          </cell>
          <cell r="D136" t="str">
            <v>d = 600 mm (24”)</v>
          </cell>
          <cell r="E136" t="str">
            <v>un</v>
          </cell>
          <cell r="F136">
            <v>4</v>
          </cell>
          <cell r="G136">
            <v>1624000</v>
          </cell>
          <cell r="H136">
            <v>6496000</v>
          </cell>
          <cell r="I136">
            <v>0.41754322163524965</v>
          </cell>
          <cell r="J136">
            <v>4</v>
          </cell>
          <cell r="L136">
            <v>4</v>
          </cell>
          <cell r="M136">
            <v>6496000</v>
          </cell>
          <cell r="N136">
            <v>0</v>
          </cell>
          <cell r="O136">
            <v>6496000</v>
          </cell>
          <cell r="R136">
            <v>0</v>
          </cell>
          <cell r="S136">
            <v>0</v>
          </cell>
          <cell r="T136">
            <v>0</v>
          </cell>
          <cell r="U136">
            <v>0</v>
          </cell>
          <cell r="V136">
            <v>4</v>
          </cell>
          <cell r="W136">
            <v>6496000</v>
          </cell>
        </row>
        <row r="137">
          <cell r="C137" t="str">
            <v>3.20.1.2.56</v>
          </cell>
          <cell r="D137" t="str">
            <v>Pasamuro HD. Norma ISO. PN 10, L &lt;= 1 m</v>
          </cell>
          <cell r="I137" t="str">
            <v/>
          </cell>
          <cell r="L137" t="str">
            <v/>
          </cell>
          <cell r="M137" t="str">
            <v/>
          </cell>
          <cell r="N137" t="str">
            <v/>
          </cell>
          <cell r="O137" t="str">
            <v/>
          </cell>
          <cell r="R137" t="str">
            <v/>
          </cell>
          <cell r="S137" t="str">
            <v/>
          </cell>
          <cell r="T137" t="str">
            <v/>
          </cell>
          <cell r="U137" t="str">
            <v/>
          </cell>
          <cell r="V137" t="str">
            <v/>
          </cell>
          <cell r="W137" t="str">
            <v/>
          </cell>
        </row>
        <row r="138">
          <cell r="C138" t="str">
            <v>3.20.1.2.56.1</v>
          </cell>
          <cell r="D138" t="str">
            <v>d = 250 mm (12”), B*E, L=0.72m</v>
          </cell>
          <cell r="E138" t="str">
            <v>un</v>
          </cell>
          <cell r="F138">
            <v>2</v>
          </cell>
          <cell r="G138">
            <v>1624000</v>
          </cell>
          <cell r="H138">
            <v>3248000</v>
          </cell>
          <cell r="I138">
            <v>0.20877161081762483</v>
          </cell>
          <cell r="J138">
            <v>2</v>
          </cell>
          <cell r="L138">
            <v>2</v>
          </cell>
          <cell r="M138">
            <v>3248000</v>
          </cell>
          <cell r="N138">
            <v>0</v>
          </cell>
          <cell r="O138">
            <v>3248000</v>
          </cell>
          <cell r="R138">
            <v>0</v>
          </cell>
          <cell r="S138">
            <v>0</v>
          </cell>
          <cell r="T138">
            <v>0</v>
          </cell>
          <cell r="U138">
            <v>0</v>
          </cell>
          <cell r="V138">
            <v>2</v>
          </cell>
          <cell r="W138">
            <v>3248000</v>
          </cell>
        </row>
        <row r="139">
          <cell r="C139" t="str">
            <v>3.20.1.2.56.2</v>
          </cell>
          <cell r="D139" t="str">
            <v>d = 300 mm (12”), B*E, L=0.55m</v>
          </cell>
          <cell r="E139" t="str">
            <v>un</v>
          </cell>
          <cell r="F139">
            <v>2</v>
          </cell>
          <cell r="G139">
            <v>1460556</v>
          </cell>
          <cell r="H139">
            <v>2921112</v>
          </cell>
          <cell r="I139">
            <v>0.18776023941462244</v>
          </cell>
          <cell r="J139">
            <v>2</v>
          </cell>
          <cell r="L139">
            <v>2</v>
          </cell>
          <cell r="M139">
            <v>2921112</v>
          </cell>
          <cell r="N139">
            <v>0</v>
          </cell>
          <cell r="O139">
            <v>2921112</v>
          </cell>
          <cell r="R139">
            <v>0</v>
          </cell>
          <cell r="S139">
            <v>0</v>
          </cell>
          <cell r="T139">
            <v>0</v>
          </cell>
          <cell r="U139">
            <v>0</v>
          </cell>
          <cell r="V139">
            <v>2</v>
          </cell>
          <cell r="W139">
            <v>2921112</v>
          </cell>
        </row>
        <row r="140">
          <cell r="C140" t="str">
            <v>3.20.1.2.56.7</v>
          </cell>
          <cell r="D140" t="str">
            <v>d = 600 mm (24”), B*Esp, L=0.55m</v>
          </cell>
          <cell r="E140" t="str">
            <v>un</v>
          </cell>
          <cell r="F140">
            <v>8</v>
          </cell>
          <cell r="G140">
            <v>2114100</v>
          </cell>
          <cell r="H140">
            <v>16912800</v>
          </cell>
          <cell r="I140">
            <v>1.0871036020432034</v>
          </cell>
          <cell r="J140">
            <v>8</v>
          </cell>
          <cell r="L140">
            <v>8</v>
          </cell>
          <cell r="M140">
            <v>16912800</v>
          </cell>
          <cell r="N140">
            <v>0</v>
          </cell>
          <cell r="O140">
            <v>16912800</v>
          </cell>
          <cell r="R140">
            <v>0</v>
          </cell>
          <cell r="S140">
            <v>0</v>
          </cell>
          <cell r="T140">
            <v>0</v>
          </cell>
          <cell r="U140">
            <v>0</v>
          </cell>
          <cell r="V140">
            <v>8</v>
          </cell>
          <cell r="W140">
            <v>16912800</v>
          </cell>
        </row>
        <row r="141">
          <cell r="C141" t="str">
            <v>3.20.1.2.56.21</v>
          </cell>
          <cell r="D141" t="str">
            <v>d = 80 mm (3”), B*E, L=0.53m</v>
          </cell>
          <cell r="E141" t="str">
            <v>un</v>
          </cell>
          <cell r="F141">
            <v>20</v>
          </cell>
          <cell r="G141">
            <v>173280.8</v>
          </cell>
          <cell r="H141">
            <v>3465616</v>
          </cell>
          <cell r="I141">
            <v>0.22275930874240571</v>
          </cell>
          <cell r="J141">
            <v>20</v>
          </cell>
          <cell r="L141">
            <v>20</v>
          </cell>
          <cell r="M141">
            <v>3465616</v>
          </cell>
          <cell r="N141">
            <v>0</v>
          </cell>
          <cell r="O141">
            <v>3465616</v>
          </cell>
          <cell r="R141">
            <v>0</v>
          </cell>
          <cell r="S141">
            <v>0</v>
          </cell>
          <cell r="T141">
            <v>0</v>
          </cell>
          <cell r="U141">
            <v>0</v>
          </cell>
          <cell r="V141">
            <v>20</v>
          </cell>
          <cell r="W141">
            <v>3465616</v>
          </cell>
        </row>
        <row r="142">
          <cell r="C142" t="str">
            <v>3.20.1.2.56.22</v>
          </cell>
          <cell r="D142" t="str">
            <v>d = 150 mm (6”), B*E, L=0.55m</v>
          </cell>
          <cell r="E142" t="str">
            <v>un</v>
          </cell>
          <cell r="F142">
            <v>8</v>
          </cell>
          <cell r="G142">
            <v>387730</v>
          </cell>
          <cell r="H142">
            <v>3101840</v>
          </cell>
          <cell r="I142">
            <v>0.1993768883308317</v>
          </cell>
          <cell r="J142">
            <v>8</v>
          </cell>
          <cell r="L142">
            <v>8</v>
          </cell>
          <cell r="M142">
            <v>3101840</v>
          </cell>
          <cell r="N142">
            <v>0</v>
          </cell>
          <cell r="O142">
            <v>3101840</v>
          </cell>
          <cell r="R142">
            <v>0</v>
          </cell>
          <cell r="S142">
            <v>0</v>
          </cell>
          <cell r="T142">
            <v>0</v>
          </cell>
          <cell r="U142">
            <v>0</v>
          </cell>
          <cell r="V142">
            <v>8</v>
          </cell>
          <cell r="W142">
            <v>3101840</v>
          </cell>
        </row>
        <row r="143">
          <cell r="C143" t="str">
            <v>3.20.1.2.56.24</v>
          </cell>
          <cell r="D143" t="str">
            <v>d = 400 mm (16”), B*Esp, L=0.50m</v>
          </cell>
          <cell r="E143" t="str">
            <v>un</v>
          </cell>
          <cell r="F143">
            <v>4</v>
          </cell>
          <cell r="G143">
            <v>1368220</v>
          </cell>
          <cell r="H143">
            <v>5472880</v>
          </cell>
          <cell r="I143">
            <v>0.35178016422769781</v>
          </cell>
          <cell r="J143">
            <v>4</v>
          </cell>
          <cell r="L143">
            <v>4</v>
          </cell>
          <cell r="M143">
            <v>5472880</v>
          </cell>
          <cell r="N143">
            <v>0</v>
          </cell>
          <cell r="O143">
            <v>5472880</v>
          </cell>
          <cell r="R143">
            <v>0</v>
          </cell>
          <cell r="S143">
            <v>0</v>
          </cell>
          <cell r="T143">
            <v>0</v>
          </cell>
          <cell r="U143">
            <v>0</v>
          </cell>
          <cell r="V143">
            <v>4</v>
          </cell>
          <cell r="W143">
            <v>5472880</v>
          </cell>
        </row>
        <row r="144">
          <cell r="C144" t="str">
            <v>3.20.1.2.56.25</v>
          </cell>
          <cell r="D144" t="str">
            <v>d = 400 mm (16”), B*Esp, L=0.85m</v>
          </cell>
          <cell r="E144" t="str">
            <v>un</v>
          </cell>
          <cell r="F144">
            <v>1</v>
          </cell>
          <cell r="G144">
            <v>1251756</v>
          </cell>
          <cell r="H144">
            <v>1251756</v>
          </cell>
          <cell r="I144">
            <v>8.0459087583321057E-2</v>
          </cell>
          <cell r="J144">
            <v>1</v>
          </cell>
          <cell r="L144">
            <v>1</v>
          </cell>
          <cell r="M144">
            <v>1251756</v>
          </cell>
          <cell r="N144">
            <v>0</v>
          </cell>
          <cell r="O144">
            <v>1251756</v>
          </cell>
          <cell r="R144">
            <v>0</v>
          </cell>
          <cell r="S144">
            <v>0</v>
          </cell>
          <cell r="T144">
            <v>0</v>
          </cell>
          <cell r="U144">
            <v>0</v>
          </cell>
          <cell r="V144">
            <v>1</v>
          </cell>
          <cell r="W144">
            <v>1251756</v>
          </cell>
        </row>
        <row r="145">
          <cell r="C145" t="str">
            <v>3.20.1.2.58</v>
          </cell>
          <cell r="D145" t="str">
            <v>Reducción B x B HD. Norma ISO. PN 10</v>
          </cell>
          <cell r="I145" t="str">
            <v/>
          </cell>
          <cell r="L145" t="str">
            <v/>
          </cell>
          <cell r="M145" t="str">
            <v/>
          </cell>
          <cell r="N145" t="str">
            <v/>
          </cell>
          <cell r="O145" t="str">
            <v/>
          </cell>
          <cell r="R145" t="str">
            <v/>
          </cell>
          <cell r="S145" t="str">
            <v/>
          </cell>
          <cell r="T145" t="str">
            <v/>
          </cell>
          <cell r="U145" t="str">
            <v/>
          </cell>
          <cell r="V145" t="str">
            <v/>
          </cell>
          <cell r="W145" t="str">
            <v/>
          </cell>
        </row>
        <row r="146">
          <cell r="C146" t="str">
            <v>3.20.1.2.58.19</v>
          </cell>
          <cell r="D146" t="str">
            <v>d = 600 x 450 mm</v>
          </cell>
          <cell r="E146" t="str">
            <v>un</v>
          </cell>
          <cell r="F146">
            <v>1</v>
          </cell>
          <cell r="G146">
            <v>4408000</v>
          </cell>
          <cell r="H146">
            <v>4408000</v>
          </cell>
          <cell r="I146">
            <v>0.28333290039534798</v>
          </cell>
          <cell r="J146">
            <v>1</v>
          </cell>
          <cell r="L146">
            <v>1</v>
          </cell>
          <cell r="M146">
            <v>4408000</v>
          </cell>
          <cell r="N146">
            <v>0</v>
          </cell>
          <cell r="O146">
            <v>4408000</v>
          </cell>
          <cell r="R146">
            <v>0</v>
          </cell>
          <cell r="S146">
            <v>0</v>
          </cell>
          <cell r="T146">
            <v>0</v>
          </cell>
          <cell r="U146">
            <v>0</v>
          </cell>
          <cell r="V146">
            <v>1</v>
          </cell>
          <cell r="W146">
            <v>4408000</v>
          </cell>
        </row>
        <row r="147">
          <cell r="C147" t="str">
            <v>3.20.1.2.58.31</v>
          </cell>
          <cell r="D147" t="str">
            <v>d = 600 x 400 mm Exéntrica</v>
          </cell>
          <cell r="E147" t="str">
            <v>un</v>
          </cell>
          <cell r="F147">
            <v>4</v>
          </cell>
          <cell r="G147">
            <v>4800000</v>
          </cell>
          <cell r="H147">
            <v>19200000</v>
          </cell>
          <cell r="I147">
            <v>1.2341178964588659</v>
          </cell>
          <cell r="J147">
            <v>4</v>
          </cell>
          <cell r="L147">
            <v>4</v>
          </cell>
          <cell r="M147">
            <v>19200000</v>
          </cell>
          <cell r="N147">
            <v>0</v>
          </cell>
          <cell r="O147">
            <v>19200000</v>
          </cell>
          <cell r="R147">
            <v>0</v>
          </cell>
          <cell r="S147">
            <v>0</v>
          </cell>
          <cell r="T147">
            <v>0</v>
          </cell>
          <cell r="U147">
            <v>0</v>
          </cell>
          <cell r="V147">
            <v>4</v>
          </cell>
          <cell r="W147">
            <v>19200000</v>
          </cell>
        </row>
        <row r="148">
          <cell r="C148" t="str">
            <v>3.20.1.2.62</v>
          </cell>
          <cell r="D148" t="str">
            <v>Suministro de Tee B x B x B HD. Norma ISO. PN 10</v>
          </cell>
          <cell r="I148" t="str">
            <v/>
          </cell>
          <cell r="L148" t="str">
            <v/>
          </cell>
          <cell r="M148" t="str">
            <v/>
          </cell>
          <cell r="N148" t="str">
            <v/>
          </cell>
          <cell r="O148" t="str">
            <v/>
          </cell>
          <cell r="R148" t="str">
            <v/>
          </cell>
          <cell r="S148" t="str">
            <v/>
          </cell>
          <cell r="T148" t="str">
            <v/>
          </cell>
          <cell r="U148" t="str">
            <v/>
          </cell>
          <cell r="V148" t="str">
            <v/>
          </cell>
          <cell r="W148" t="str">
            <v/>
          </cell>
        </row>
        <row r="149">
          <cell r="C149" t="str">
            <v>3.20.1.2.62.21</v>
          </cell>
          <cell r="D149" t="str">
            <v>Tee 400 x 400 x 400 mm</v>
          </cell>
          <cell r="E149" t="str">
            <v>un</v>
          </cell>
          <cell r="F149">
            <v>4</v>
          </cell>
          <cell r="G149">
            <v>3211228</v>
          </cell>
          <cell r="H149">
            <v>12844912</v>
          </cell>
          <cell r="I149">
            <v>0.82563207175204401</v>
          </cell>
          <cell r="J149">
            <v>4</v>
          </cell>
          <cell r="L149">
            <v>4</v>
          </cell>
          <cell r="M149">
            <v>12844912</v>
          </cell>
          <cell r="N149">
            <v>0</v>
          </cell>
          <cell r="O149">
            <v>12844912</v>
          </cell>
          <cell r="R149">
            <v>0</v>
          </cell>
          <cell r="S149">
            <v>0</v>
          </cell>
          <cell r="T149">
            <v>0</v>
          </cell>
          <cell r="U149">
            <v>0</v>
          </cell>
          <cell r="V149">
            <v>4</v>
          </cell>
          <cell r="W149">
            <v>12844912</v>
          </cell>
        </row>
        <row r="150">
          <cell r="C150" t="str">
            <v>3.20.1.2.62.28</v>
          </cell>
          <cell r="D150" t="str">
            <v>Tee 450 x 450 x 450 mm</v>
          </cell>
          <cell r="E150" t="str">
            <v>un</v>
          </cell>
          <cell r="F150">
            <v>2</v>
          </cell>
          <cell r="G150">
            <v>5171686</v>
          </cell>
          <cell r="H150">
            <v>10343372</v>
          </cell>
          <cell r="I150">
            <v>0.66484065077768406</v>
          </cell>
          <cell r="J150">
            <v>2</v>
          </cell>
          <cell r="L150">
            <v>2</v>
          </cell>
          <cell r="M150">
            <v>10343372</v>
          </cell>
          <cell r="N150">
            <v>0</v>
          </cell>
          <cell r="O150">
            <v>10343372</v>
          </cell>
          <cell r="R150">
            <v>0</v>
          </cell>
          <cell r="S150">
            <v>0</v>
          </cell>
          <cell r="T150">
            <v>0</v>
          </cell>
          <cell r="U150">
            <v>0</v>
          </cell>
          <cell r="V150">
            <v>2</v>
          </cell>
          <cell r="W150">
            <v>10343372</v>
          </cell>
        </row>
        <row r="151">
          <cell r="C151" t="str">
            <v>3.20.1.2.62.39</v>
          </cell>
          <cell r="D151" t="str">
            <v>Tee 600 x 600 x 400 mm</v>
          </cell>
          <cell r="E151" t="str">
            <v>un</v>
          </cell>
          <cell r="F151">
            <v>2</v>
          </cell>
          <cell r="G151">
            <v>7550903.9999999991</v>
          </cell>
          <cell r="H151">
            <v>15101807.999999998</v>
          </cell>
          <cell r="I151">
            <v>0.97069851675446206</v>
          </cell>
          <cell r="J151">
            <v>2</v>
          </cell>
          <cell r="L151">
            <v>2</v>
          </cell>
          <cell r="M151">
            <v>15101807.999999998</v>
          </cell>
          <cell r="N151">
            <v>0</v>
          </cell>
          <cell r="O151">
            <v>15101807.999999998</v>
          </cell>
          <cell r="R151">
            <v>0</v>
          </cell>
          <cell r="S151">
            <v>0</v>
          </cell>
          <cell r="T151">
            <v>0</v>
          </cell>
          <cell r="U151">
            <v>0</v>
          </cell>
          <cell r="V151">
            <v>2</v>
          </cell>
          <cell r="W151">
            <v>15101807.999999998</v>
          </cell>
        </row>
        <row r="152">
          <cell r="C152" t="str">
            <v>3.20.1.2.62.40</v>
          </cell>
          <cell r="D152" t="str">
            <v>Tee 600 x 600 x 600 mm</v>
          </cell>
          <cell r="E152" t="str">
            <v>un</v>
          </cell>
          <cell r="F152">
            <v>5</v>
          </cell>
          <cell r="G152">
            <v>10542834</v>
          </cell>
          <cell r="H152">
            <v>52714170</v>
          </cell>
          <cell r="I152">
            <v>3.3883073226028673</v>
          </cell>
          <cell r="J152">
            <v>5</v>
          </cell>
          <cell r="L152">
            <v>5</v>
          </cell>
          <cell r="M152">
            <v>52714170</v>
          </cell>
          <cell r="N152">
            <v>0</v>
          </cell>
          <cell r="O152">
            <v>52714170</v>
          </cell>
          <cell r="R152">
            <v>0</v>
          </cell>
          <cell r="S152">
            <v>0</v>
          </cell>
          <cell r="T152">
            <v>0</v>
          </cell>
          <cell r="U152">
            <v>0</v>
          </cell>
          <cell r="V152">
            <v>5</v>
          </cell>
          <cell r="W152">
            <v>52714170</v>
          </cell>
        </row>
        <row r="153">
          <cell r="C153" t="str">
            <v>3.20.1.2.67</v>
          </cell>
          <cell r="D153" t="str">
            <v>Suministro de Niples bridados HD (Brida, espigo y lisos)</v>
          </cell>
          <cell r="I153" t="str">
            <v/>
          </cell>
          <cell r="L153" t="str">
            <v/>
          </cell>
          <cell r="M153" t="str">
            <v/>
          </cell>
          <cell r="N153" t="str">
            <v/>
          </cell>
          <cell r="O153" t="str">
            <v/>
          </cell>
          <cell r="R153" t="str">
            <v/>
          </cell>
          <cell r="S153" t="str">
            <v/>
          </cell>
          <cell r="T153" t="str">
            <v/>
          </cell>
          <cell r="U153" t="str">
            <v/>
          </cell>
          <cell r="V153" t="str">
            <v/>
          </cell>
          <cell r="W153" t="str">
            <v/>
          </cell>
        </row>
        <row r="154">
          <cell r="C154" t="str">
            <v>3.20.1.2.67.1</v>
          </cell>
          <cell r="D154" t="str">
            <v>L &lt;= 1 m</v>
          </cell>
          <cell r="I154" t="str">
            <v/>
          </cell>
          <cell r="L154" t="str">
            <v/>
          </cell>
          <cell r="M154" t="str">
            <v/>
          </cell>
          <cell r="N154" t="str">
            <v/>
          </cell>
          <cell r="O154" t="str">
            <v/>
          </cell>
          <cell r="R154" t="str">
            <v/>
          </cell>
          <cell r="S154" t="str">
            <v/>
          </cell>
          <cell r="T154" t="str">
            <v/>
          </cell>
          <cell r="U154" t="str">
            <v/>
          </cell>
          <cell r="V154" t="str">
            <v/>
          </cell>
          <cell r="W154" t="str">
            <v/>
          </cell>
        </row>
        <row r="155">
          <cell r="C155" t="str">
            <v>3.20.1.2.67.1.4</v>
          </cell>
          <cell r="D155" t="str">
            <v>Niple HD, 450mm, Brida*Brida, L=0.78m</v>
          </cell>
          <cell r="E155" t="str">
            <v>un</v>
          </cell>
          <cell r="F155">
            <v>2</v>
          </cell>
          <cell r="G155">
            <v>1856000</v>
          </cell>
          <cell r="H155">
            <v>3712000</v>
          </cell>
          <cell r="I155">
            <v>0.23859612664871407</v>
          </cell>
          <cell r="J155">
            <v>2</v>
          </cell>
          <cell r="L155">
            <v>2</v>
          </cell>
          <cell r="M155">
            <v>3712000</v>
          </cell>
          <cell r="N155">
            <v>0</v>
          </cell>
          <cell r="O155">
            <v>3712000</v>
          </cell>
          <cell r="R155">
            <v>0</v>
          </cell>
          <cell r="S155">
            <v>0</v>
          </cell>
          <cell r="T155">
            <v>0</v>
          </cell>
          <cell r="U155">
            <v>0</v>
          </cell>
          <cell r="V155">
            <v>2</v>
          </cell>
          <cell r="W155">
            <v>3712000</v>
          </cell>
        </row>
        <row r="156">
          <cell r="C156" t="str">
            <v>3.20.1.2.67.1.5</v>
          </cell>
          <cell r="D156" t="str">
            <v>Niple HD, 600mm, Brida*Brida, L=0.64m</v>
          </cell>
          <cell r="E156" t="str">
            <v>un</v>
          </cell>
          <cell r="F156">
            <v>4</v>
          </cell>
          <cell r="G156">
            <v>2784000</v>
          </cell>
          <cell r="H156">
            <v>11136000</v>
          </cell>
          <cell r="I156">
            <v>0.71578837994614231</v>
          </cell>
          <cell r="J156">
            <v>4</v>
          </cell>
          <cell r="L156">
            <v>4</v>
          </cell>
          <cell r="M156">
            <v>11136000</v>
          </cell>
          <cell r="N156">
            <v>0</v>
          </cell>
          <cell r="O156">
            <v>11136000</v>
          </cell>
          <cell r="R156">
            <v>0</v>
          </cell>
          <cell r="S156">
            <v>0</v>
          </cell>
          <cell r="T156">
            <v>0</v>
          </cell>
          <cell r="U156">
            <v>0</v>
          </cell>
          <cell r="V156">
            <v>4</v>
          </cell>
          <cell r="W156">
            <v>11136000</v>
          </cell>
        </row>
        <row r="157">
          <cell r="C157" t="str">
            <v>3.20.1.2.67.1.6</v>
          </cell>
          <cell r="D157" t="str">
            <v>Niple HD, 600mm, Brida*Brida, L=0.81m</v>
          </cell>
          <cell r="E157" t="str">
            <v>un</v>
          </cell>
          <cell r="F157">
            <v>1</v>
          </cell>
          <cell r="G157">
            <v>2784000</v>
          </cell>
          <cell r="H157">
            <v>2784000</v>
          </cell>
          <cell r="I157">
            <v>0.17894709498653558</v>
          </cell>
          <cell r="J157">
            <v>1</v>
          </cell>
          <cell r="L157">
            <v>1</v>
          </cell>
          <cell r="M157">
            <v>2784000</v>
          </cell>
          <cell r="N157">
            <v>0</v>
          </cell>
          <cell r="O157">
            <v>2784000</v>
          </cell>
          <cell r="R157">
            <v>0</v>
          </cell>
          <cell r="S157">
            <v>0</v>
          </cell>
          <cell r="T157">
            <v>0</v>
          </cell>
          <cell r="U157">
            <v>0</v>
          </cell>
          <cell r="V157">
            <v>1</v>
          </cell>
          <cell r="W157">
            <v>2784000</v>
          </cell>
        </row>
        <row r="158">
          <cell r="C158" t="str">
            <v>3.20.1.2.67.2</v>
          </cell>
          <cell r="D158" t="str">
            <v>1 m &lt; L &lt;= 2 m</v>
          </cell>
          <cell r="E158" t="str">
            <v>un</v>
          </cell>
          <cell r="I158">
            <v>0</v>
          </cell>
          <cell r="M158">
            <v>0</v>
          </cell>
          <cell r="N158">
            <v>0</v>
          </cell>
          <cell r="R158">
            <v>0</v>
          </cell>
          <cell r="S158">
            <v>0</v>
          </cell>
          <cell r="T158">
            <v>0</v>
          </cell>
          <cell r="U158">
            <v>0</v>
          </cell>
          <cell r="V158">
            <v>0</v>
          </cell>
          <cell r="W158">
            <v>0</v>
          </cell>
        </row>
        <row r="159">
          <cell r="C159" t="str">
            <v>3.20.1.2.67.2.1</v>
          </cell>
          <cell r="D159" t="str">
            <v>Niple HD, 400mm, Brida*Brida, L=1.40m</v>
          </cell>
          <cell r="E159" t="str">
            <v>un</v>
          </cell>
          <cell r="F159">
            <v>1</v>
          </cell>
          <cell r="G159">
            <v>1879200</v>
          </cell>
          <cell r="H159">
            <v>1879200</v>
          </cell>
          <cell r="I159">
            <v>0.12078928911591151</v>
          </cell>
          <cell r="J159">
            <v>1</v>
          </cell>
          <cell r="L159">
            <v>1</v>
          </cell>
          <cell r="M159">
            <v>1879200</v>
          </cell>
          <cell r="N159">
            <v>0</v>
          </cell>
          <cell r="O159">
            <v>1879200</v>
          </cell>
          <cell r="R159">
            <v>0</v>
          </cell>
          <cell r="S159">
            <v>0</v>
          </cell>
          <cell r="T159">
            <v>0</v>
          </cell>
          <cell r="U159">
            <v>0</v>
          </cell>
          <cell r="V159">
            <v>1</v>
          </cell>
          <cell r="W159">
            <v>1879200</v>
          </cell>
        </row>
        <row r="160">
          <cell r="C160" t="str">
            <v>3.20.1.2.67.2.2</v>
          </cell>
          <cell r="D160" t="str">
            <v>Niple HD, 600mm, Brida*Brida, L=1.63m</v>
          </cell>
          <cell r="E160" t="str">
            <v>un</v>
          </cell>
          <cell r="F160">
            <v>1</v>
          </cell>
          <cell r="G160">
            <v>2401200</v>
          </cell>
          <cell r="H160">
            <v>2401200</v>
          </cell>
          <cell r="I160">
            <v>0.15434186942588693</v>
          </cell>
          <cell r="J160">
            <v>1</v>
          </cell>
          <cell r="L160">
            <v>1</v>
          </cell>
          <cell r="M160">
            <v>2401200</v>
          </cell>
          <cell r="N160">
            <v>0</v>
          </cell>
          <cell r="O160">
            <v>2401200</v>
          </cell>
          <cell r="R160">
            <v>0</v>
          </cell>
          <cell r="S160">
            <v>0</v>
          </cell>
          <cell r="T160">
            <v>0</v>
          </cell>
          <cell r="U160">
            <v>0</v>
          </cell>
          <cell r="V160">
            <v>1</v>
          </cell>
          <cell r="W160">
            <v>2401200</v>
          </cell>
        </row>
        <row r="161">
          <cell r="C161" t="str">
            <v>3.20.1.2.67.4</v>
          </cell>
          <cell r="D161" t="str">
            <v>3 m &lt; L &lt;= 4 m</v>
          </cell>
          <cell r="E161" t="str">
            <v>un</v>
          </cell>
          <cell r="I161">
            <v>0</v>
          </cell>
          <cell r="M161">
            <v>0</v>
          </cell>
          <cell r="N161">
            <v>0</v>
          </cell>
          <cell r="R161">
            <v>0</v>
          </cell>
          <cell r="S161">
            <v>0</v>
          </cell>
          <cell r="T161">
            <v>0</v>
          </cell>
          <cell r="U161">
            <v>0</v>
          </cell>
          <cell r="V161">
            <v>0</v>
          </cell>
          <cell r="W161">
            <v>0</v>
          </cell>
        </row>
        <row r="162">
          <cell r="C162" t="str">
            <v>3.20.1.2.67.4.6</v>
          </cell>
          <cell r="D162" t="str">
            <v>Niple HD, 450mm, Brida*Brida, L=3.50m</v>
          </cell>
          <cell r="E162" t="str">
            <v>un</v>
          </cell>
          <cell r="F162">
            <v>1</v>
          </cell>
          <cell r="G162">
            <v>2557800</v>
          </cell>
          <cell r="H162">
            <v>2557800</v>
          </cell>
          <cell r="I162">
            <v>0.16440764351887954</v>
          </cell>
          <cell r="J162">
            <v>1</v>
          </cell>
          <cell r="L162">
            <v>1</v>
          </cell>
          <cell r="M162">
            <v>2557800</v>
          </cell>
          <cell r="N162">
            <v>0</v>
          </cell>
          <cell r="O162">
            <v>2557800</v>
          </cell>
          <cell r="R162">
            <v>0</v>
          </cell>
          <cell r="S162">
            <v>0</v>
          </cell>
          <cell r="T162">
            <v>0</v>
          </cell>
          <cell r="U162">
            <v>0</v>
          </cell>
          <cell r="V162">
            <v>1</v>
          </cell>
          <cell r="W162">
            <v>2557800</v>
          </cell>
        </row>
        <row r="163">
          <cell r="C163" t="str">
            <v>3.20.1.2.67.4.7</v>
          </cell>
          <cell r="D163" t="str">
            <v>Niple HD, 450mm, Brida*Brida, L=3.06m</v>
          </cell>
          <cell r="E163" t="str">
            <v>un</v>
          </cell>
          <cell r="F163">
            <v>1</v>
          </cell>
          <cell r="G163">
            <v>2557800</v>
          </cell>
          <cell r="H163">
            <v>2557800</v>
          </cell>
          <cell r="I163">
            <v>0.16440764351887954</v>
          </cell>
          <cell r="J163">
            <v>1</v>
          </cell>
          <cell r="L163">
            <v>1</v>
          </cell>
          <cell r="M163">
            <v>2557800</v>
          </cell>
          <cell r="N163">
            <v>0</v>
          </cell>
          <cell r="O163">
            <v>2557800</v>
          </cell>
          <cell r="R163">
            <v>0</v>
          </cell>
          <cell r="S163">
            <v>0</v>
          </cell>
          <cell r="T163">
            <v>0</v>
          </cell>
          <cell r="U163">
            <v>0</v>
          </cell>
          <cell r="V163">
            <v>1</v>
          </cell>
          <cell r="W163">
            <v>2557800</v>
          </cell>
        </row>
        <row r="164">
          <cell r="C164" t="str">
            <v>3.20.1.2.67.4.8</v>
          </cell>
          <cell r="D164" t="str">
            <v>Niple HD, 450mm, Brida*Brida, L=3.40m</v>
          </cell>
          <cell r="E164" t="str">
            <v>un</v>
          </cell>
          <cell r="F164">
            <v>1</v>
          </cell>
          <cell r="G164">
            <v>2557800</v>
          </cell>
          <cell r="H164">
            <v>2557800</v>
          </cell>
          <cell r="I164">
            <v>0.16440764351887954</v>
          </cell>
          <cell r="J164">
            <v>1</v>
          </cell>
          <cell r="L164">
            <v>1</v>
          </cell>
          <cell r="M164">
            <v>2557800</v>
          </cell>
          <cell r="N164">
            <v>0</v>
          </cell>
          <cell r="O164">
            <v>2557800</v>
          </cell>
          <cell r="R164">
            <v>0</v>
          </cell>
          <cell r="S164">
            <v>0</v>
          </cell>
          <cell r="T164">
            <v>0</v>
          </cell>
          <cell r="U164">
            <v>0</v>
          </cell>
          <cell r="V164">
            <v>1</v>
          </cell>
          <cell r="W164">
            <v>2557800</v>
          </cell>
        </row>
        <row r="165">
          <cell r="C165" t="str">
            <v>3.20.1.2.67.5</v>
          </cell>
          <cell r="D165" t="str">
            <v>4 m &lt; L &lt;= 5 m</v>
          </cell>
          <cell r="I165" t="str">
            <v/>
          </cell>
          <cell r="L165" t="str">
            <v/>
          </cell>
          <cell r="M165" t="str">
            <v/>
          </cell>
          <cell r="N165" t="str">
            <v/>
          </cell>
          <cell r="O165" t="str">
            <v/>
          </cell>
          <cell r="R165" t="str">
            <v/>
          </cell>
          <cell r="S165" t="str">
            <v/>
          </cell>
          <cell r="T165" t="str">
            <v/>
          </cell>
          <cell r="U165" t="str">
            <v/>
          </cell>
          <cell r="V165" t="str">
            <v/>
          </cell>
          <cell r="W165" t="str">
            <v/>
          </cell>
        </row>
        <row r="166">
          <cell r="C166" t="str">
            <v>3.20.1.2.67.5.5</v>
          </cell>
          <cell r="D166" t="str">
            <v>Niple HD, 400mm, Brida*Brida, L=4.36m</v>
          </cell>
          <cell r="E166" t="str">
            <v>un</v>
          </cell>
          <cell r="F166">
            <v>2</v>
          </cell>
          <cell r="G166">
            <v>2505600</v>
          </cell>
          <cell r="H166">
            <v>5011200</v>
          </cell>
          <cell r="I166">
            <v>0.32210477097576401</v>
          </cell>
          <cell r="J166">
            <v>2</v>
          </cell>
          <cell r="L166">
            <v>2</v>
          </cell>
          <cell r="M166">
            <v>5011200</v>
          </cell>
          <cell r="N166">
            <v>0</v>
          </cell>
          <cell r="O166">
            <v>5011200</v>
          </cell>
          <cell r="R166">
            <v>0</v>
          </cell>
          <cell r="S166">
            <v>0</v>
          </cell>
          <cell r="T166">
            <v>0</v>
          </cell>
          <cell r="U166">
            <v>0</v>
          </cell>
          <cell r="V166">
            <v>2</v>
          </cell>
          <cell r="W166">
            <v>5011200</v>
          </cell>
        </row>
        <row r="167">
          <cell r="C167" t="str">
            <v>3.20.1.2.67.5.6</v>
          </cell>
          <cell r="D167" t="str">
            <v>Niple HD, 450mm, Brida*Brida, L=4.12m</v>
          </cell>
          <cell r="E167" t="str">
            <v>un</v>
          </cell>
          <cell r="F167">
            <v>1</v>
          </cell>
          <cell r="G167">
            <v>2818800</v>
          </cell>
          <cell r="H167">
            <v>2818800</v>
          </cell>
          <cell r="I167">
            <v>0.18118393367386729</v>
          </cell>
          <cell r="J167">
            <v>1</v>
          </cell>
          <cell r="L167">
            <v>1</v>
          </cell>
          <cell r="M167">
            <v>2818800</v>
          </cell>
          <cell r="N167">
            <v>0</v>
          </cell>
          <cell r="O167">
            <v>2818800</v>
          </cell>
          <cell r="R167">
            <v>0</v>
          </cell>
          <cell r="S167">
            <v>0</v>
          </cell>
          <cell r="T167">
            <v>0</v>
          </cell>
          <cell r="U167">
            <v>0</v>
          </cell>
          <cell r="V167">
            <v>1</v>
          </cell>
          <cell r="W167">
            <v>2818800</v>
          </cell>
        </row>
        <row r="168">
          <cell r="C168" t="str">
            <v>3.20.1.2.67.6</v>
          </cell>
          <cell r="D168" t="str">
            <v>5m &lt; L &lt;= 6 m</v>
          </cell>
          <cell r="E168" t="str">
            <v>un</v>
          </cell>
          <cell r="I168">
            <v>0</v>
          </cell>
          <cell r="M168">
            <v>0</v>
          </cell>
          <cell r="N168">
            <v>0</v>
          </cell>
          <cell r="R168">
            <v>0</v>
          </cell>
          <cell r="S168">
            <v>0</v>
          </cell>
          <cell r="T168">
            <v>0</v>
          </cell>
          <cell r="U168">
            <v>0</v>
          </cell>
          <cell r="V168">
            <v>0</v>
          </cell>
          <cell r="W168">
            <v>0</v>
          </cell>
        </row>
        <row r="169">
          <cell r="C169" t="str">
            <v>3.20.1.2.67.6.4</v>
          </cell>
          <cell r="D169" t="str">
            <v>Niple HD, 400mm, Brida*espigo, L=6.0m</v>
          </cell>
          <cell r="E169" t="str">
            <v>un</v>
          </cell>
          <cell r="F169">
            <v>2</v>
          </cell>
          <cell r="G169">
            <v>3017160</v>
          </cell>
          <cell r="H169">
            <v>6034320</v>
          </cell>
          <cell r="I169">
            <v>0.38786782838331585</v>
          </cell>
          <cell r="J169">
            <v>2</v>
          </cell>
          <cell r="L169">
            <v>2</v>
          </cell>
          <cell r="M169">
            <v>6034320</v>
          </cell>
          <cell r="N169">
            <v>0</v>
          </cell>
          <cell r="O169">
            <v>6034320</v>
          </cell>
          <cell r="R169">
            <v>0</v>
          </cell>
          <cell r="S169">
            <v>0</v>
          </cell>
          <cell r="T169">
            <v>0</v>
          </cell>
          <cell r="U169">
            <v>0</v>
          </cell>
          <cell r="V169">
            <v>2</v>
          </cell>
          <cell r="W169">
            <v>6034320</v>
          </cell>
        </row>
        <row r="170">
          <cell r="C170" t="str">
            <v>3.20.1.2.67.6.8</v>
          </cell>
          <cell r="D170" t="str">
            <v>Niple HD, 600mm, Brida*espigo, L=5.7m</v>
          </cell>
          <cell r="E170" t="str">
            <v>un</v>
          </cell>
          <cell r="F170">
            <v>1</v>
          </cell>
          <cell r="G170">
            <v>4687560</v>
          </cell>
          <cell r="H170">
            <v>4687560</v>
          </cell>
          <cell r="I170">
            <v>0.30130217118357927</v>
          </cell>
          <cell r="J170">
            <v>1</v>
          </cell>
          <cell r="L170">
            <v>1</v>
          </cell>
          <cell r="M170">
            <v>4687560</v>
          </cell>
          <cell r="N170">
            <v>0</v>
          </cell>
          <cell r="O170">
            <v>4687560</v>
          </cell>
          <cell r="R170">
            <v>0</v>
          </cell>
          <cell r="S170">
            <v>0</v>
          </cell>
          <cell r="T170">
            <v>0</v>
          </cell>
          <cell r="U170">
            <v>0</v>
          </cell>
          <cell r="V170">
            <v>1</v>
          </cell>
          <cell r="W170">
            <v>4687560</v>
          </cell>
        </row>
        <row r="171">
          <cell r="C171" t="str">
            <v>3.20.1.2.85</v>
          </cell>
          <cell r="D171" t="str">
            <v>Suministro de cruces (Brida, espigo y lisos)</v>
          </cell>
          <cell r="I171" t="str">
            <v/>
          </cell>
          <cell r="L171" t="str">
            <v/>
          </cell>
          <cell r="M171" t="str">
            <v/>
          </cell>
          <cell r="N171" t="str">
            <v/>
          </cell>
          <cell r="O171" t="str">
            <v/>
          </cell>
          <cell r="R171" t="str">
            <v/>
          </cell>
          <cell r="S171" t="str">
            <v/>
          </cell>
          <cell r="T171" t="str">
            <v/>
          </cell>
          <cell r="U171" t="str">
            <v/>
          </cell>
          <cell r="V171" t="str">
            <v/>
          </cell>
          <cell r="W171" t="str">
            <v/>
          </cell>
        </row>
        <row r="172">
          <cell r="C172" t="str">
            <v>3.20.1.2.85.1</v>
          </cell>
          <cell r="D172" t="str">
            <v>Cruz Ø600*600mm, HD, bridada, norma ISO, PN10</v>
          </cell>
          <cell r="E172" t="str">
            <v>un</v>
          </cell>
          <cell r="F172">
            <v>1</v>
          </cell>
          <cell r="G172">
            <v>14151999.999999998</v>
          </cell>
          <cell r="H172">
            <v>14151999.999999998</v>
          </cell>
          <cell r="I172">
            <v>0.90964773284822242</v>
          </cell>
          <cell r="J172">
            <v>1</v>
          </cell>
          <cell r="L172">
            <v>1</v>
          </cell>
          <cell r="M172">
            <v>14151999.999999998</v>
          </cell>
          <cell r="N172">
            <v>0</v>
          </cell>
          <cell r="O172">
            <v>14151999.999999998</v>
          </cell>
          <cell r="R172">
            <v>0</v>
          </cell>
          <cell r="S172">
            <v>0</v>
          </cell>
          <cell r="T172">
            <v>0</v>
          </cell>
          <cell r="U172">
            <v>0</v>
          </cell>
          <cell r="V172">
            <v>1</v>
          </cell>
          <cell r="W172">
            <v>14151999.999999998</v>
          </cell>
        </row>
        <row r="173">
          <cell r="C173" t="str">
            <v>3.20.1.2.68</v>
          </cell>
          <cell r="D173" t="str">
            <v>Suministro de Codos de polietileno PE 100 PN 10 a tope</v>
          </cell>
          <cell r="I173" t="str">
            <v/>
          </cell>
          <cell r="L173" t="str">
            <v/>
          </cell>
          <cell r="M173" t="str">
            <v/>
          </cell>
          <cell r="N173" t="str">
            <v/>
          </cell>
          <cell r="O173" t="str">
            <v/>
          </cell>
          <cell r="R173" t="str">
            <v/>
          </cell>
          <cell r="S173" t="str">
            <v/>
          </cell>
          <cell r="T173" t="str">
            <v/>
          </cell>
          <cell r="U173" t="str">
            <v/>
          </cell>
          <cell r="V173" t="str">
            <v/>
          </cell>
          <cell r="W173" t="str">
            <v/>
          </cell>
        </row>
        <row r="174">
          <cell r="C174" t="str">
            <v>3.20.1.2.68.10</v>
          </cell>
          <cell r="D174" t="str">
            <v>Codo de Polietileno 90mm X 90°</v>
          </cell>
          <cell r="E174" t="str">
            <v>un</v>
          </cell>
          <cell r="F174">
            <v>5</v>
          </cell>
          <cell r="G174">
            <v>35960</v>
          </cell>
          <cell r="H174">
            <v>179800</v>
          </cell>
          <cell r="I174">
            <v>1.1556999884547088E-2</v>
          </cell>
          <cell r="J174">
            <v>5</v>
          </cell>
          <cell r="L174">
            <v>5</v>
          </cell>
          <cell r="M174">
            <v>179800</v>
          </cell>
          <cell r="N174">
            <v>0</v>
          </cell>
          <cell r="O174">
            <v>179800</v>
          </cell>
          <cell r="R174">
            <v>0</v>
          </cell>
          <cell r="S174">
            <v>0</v>
          </cell>
          <cell r="T174">
            <v>0</v>
          </cell>
          <cell r="U174">
            <v>0</v>
          </cell>
          <cell r="V174">
            <v>5</v>
          </cell>
          <cell r="W174">
            <v>179800</v>
          </cell>
        </row>
        <row r="175">
          <cell r="C175" t="str">
            <v>3.20.1.2.68.12</v>
          </cell>
          <cell r="D175" t="str">
            <v>Codo de Polietileno 63mm X 90°</v>
          </cell>
          <cell r="E175" t="str">
            <v>un</v>
          </cell>
          <cell r="F175">
            <v>4</v>
          </cell>
          <cell r="G175">
            <v>37120</v>
          </cell>
          <cell r="H175">
            <v>148480</v>
          </cell>
          <cell r="I175">
            <v>9.5438450659485648E-3</v>
          </cell>
          <cell r="J175">
            <v>4</v>
          </cell>
          <cell r="L175">
            <v>4</v>
          </cell>
          <cell r="M175">
            <v>148480</v>
          </cell>
          <cell r="N175">
            <v>0</v>
          </cell>
          <cell r="O175">
            <v>148480</v>
          </cell>
          <cell r="R175">
            <v>0</v>
          </cell>
          <cell r="S175">
            <v>0</v>
          </cell>
          <cell r="T175">
            <v>0</v>
          </cell>
          <cell r="U175">
            <v>0</v>
          </cell>
          <cell r="V175">
            <v>4</v>
          </cell>
          <cell r="W175">
            <v>148480</v>
          </cell>
        </row>
        <row r="176">
          <cell r="C176" t="str">
            <v>3.20.1.2.69</v>
          </cell>
          <cell r="D176" t="str">
            <v>Suministro de Tees de polietileno PE 100 PN 10 a tope</v>
          </cell>
          <cell r="I176" t="str">
            <v/>
          </cell>
          <cell r="L176" t="str">
            <v/>
          </cell>
          <cell r="M176" t="str">
            <v/>
          </cell>
          <cell r="N176" t="str">
            <v/>
          </cell>
          <cell r="O176" t="str">
            <v/>
          </cell>
          <cell r="R176" t="str">
            <v/>
          </cell>
          <cell r="S176" t="str">
            <v/>
          </cell>
          <cell r="T176" t="str">
            <v/>
          </cell>
          <cell r="U176" t="str">
            <v/>
          </cell>
          <cell r="V176" t="str">
            <v/>
          </cell>
          <cell r="W176" t="str">
            <v/>
          </cell>
        </row>
        <row r="177">
          <cell r="C177" t="str">
            <v>3.20.1.2.69.13</v>
          </cell>
          <cell r="D177" t="str">
            <v>Tee de Polietileno 110mm X110mm X110mm</v>
          </cell>
          <cell r="E177" t="str">
            <v>un</v>
          </cell>
          <cell r="F177">
            <v>3</v>
          </cell>
          <cell r="G177">
            <v>63800</v>
          </cell>
          <cell r="H177">
            <v>191400</v>
          </cell>
          <cell r="I177">
            <v>1.230261278032432E-2</v>
          </cell>
          <cell r="J177">
            <v>3</v>
          </cell>
          <cell r="L177">
            <v>3</v>
          </cell>
          <cell r="M177">
            <v>191400</v>
          </cell>
          <cell r="N177">
            <v>0</v>
          </cell>
          <cell r="O177">
            <v>191400</v>
          </cell>
          <cell r="R177">
            <v>0</v>
          </cell>
          <cell r="S177">
            <v>0</v>
          </cell>
          <cell r="T177">
            <v>0</v>
          </cell>
          <cell r="U177">
            <v>0</v>
          </cell>
          <cell r="V177">
            <v>3</v>
          </cell>
          <cell r="W177">
            <v>191400</v>
          </cell>
        </row>
        <row r="178">
          <cell r="C178" t="str">
            <v>3.20.1.2.74</v>
          </cell>
          <cell r="D178" t="str">
            <v>Suministro de Silletas para acometidas de polietileno</v>
          </cell>
          <cell r="I178" t="str">
            <v/>
          </cell>
          <cell r="L178" t="str">
            <v/>
          </cell>
          <cell r="M178" t="str">
            <v/>
          </cell>
          <cell r="N178" t="str">
            <v/>
          </cell>
          <cell r="O178" t="str">
            <v/>
          </cell>
          <cell r="R178" t="str">
            <v/>
          </cell>
          <cell r="S178" t="str">
            <v/>
          </cell>
          <cell r="T178" t="str">
            <v/>
          </cell>
          <cell r="U178" t="str">
            <v/>
          </cell>
          <cell r="V178" t="str">
            <v/>
          </cell>
          <cell r="W178" t="str">
            <v/>
          </cell>
        </row>
        <row r="179">
          <cell r="C179" t="str">
            <v>3.20.1.2.74.7</v>
          </cell>
          <cell r="D179" t="str">
            <v>Silleta de Polietileno 110mm X 25mm Para Union por Termofusion</v>
          </cell>
          <cell r="E179" t="str">
            <v>un</v>
          </cell>
          <cell r="F179">
            <v>1</v>
          </cell>
          <cell r="G179">
            <v>14800</v>
          </cell>
          <cell r="H179">
            <v>14800</v>
          </cell>
          <cell r="I179">
            <v>9.5129921185370923E-4</v>
          </cell>
          <cell r="J179">
            <v>1</v>
          </cell>
          <cell r="L179">
            <v>1</v>
          </cell>
          <cell r="M179">
            <v>14800</v>
          </cell>
          <cell r="N179">
            <v>0</v>
          </cell>
          <cell r="O179">
            <v>14800</v>
          </cell>
          <cell r="R179">
            <v>0</v>
          </cell>
          <cell r="S179">
            <v>0</v>
          </cell>
          <cell r="T179">
            <v>0</v>
          </cell>
          <cell r="U179">
            <v>0</v>
          </cell>
          <cell r="V179">
            <v>1</v>
          </cell>
          <cell r="W179">
            <v>14800</v>
          </cell>
        </row>
        <row r="180">
          <cell r="C180" t="str">
            <v>3.20.1.2.78</v>
          </cell>
          <cell r="D180" t="str">
            <v>Suministro de Adaptador Macho de Polietileno para acometidas</v>
          </cell>
          <cell r="I180" t="str">
            <v/>
          </cell>
          <cell r="L180" t="str">
            <v/>
          </cell>
          <cell r="M180" t="str">
            <v/>
          </cell>
          <cell r="N180" t="str">
            <v/>
          </cell>
          <cell r="O180" t="str">
            <v/>
          </cell>
          <cell r="R180" t="str">
            <v/>
          </cell>
          <cell r="S180" t="str">
            <v/>
          </cell>
          <cell r="T180" t="str">
            <v/>
          </cell>
          <cell r="U180" t="str">
            <v/>
          </cell>
          <cell r="V180" t="str">
            <v/>
          </cell>
          <cell r="W180" t="str">
            <v/>
          </cell>
        </row>
        <row r="181">
          <cell r="C181" t="str">
            <v>3.20.1.2.78.1</v>
          </cell>
          <cell r="D181" t="str">
            <v>Suministro de Adaptador Macho de Polietileno de 16 mm Para Union Mecanica</v>
          </cell>
          <cell r="E181" t="str">
            <v>un</v>
          </cell>
          <cell r="F181">
            <v>4</v>
          </cell>
          <cell r="G181">
            <v>2300</v>
          </cell>
          <cell r="H181">
            <v>9200</v>
          </cell>
          <cell r="I181">
            <v>5.9134815871987329E-4</v>
          </cell>
          <cell r="J181">
            <v>4</v>
          </cell>
          <cell r="L181">
            <v>4</v>
          </cell>
          <cell r="M181">
            <v>9200</v>
          </cell>
          <cell r="N181">
            <v>0</v>
          </cell>
          <cell r="O181">
            <v>9200</v>
          </cell>
          <cell r="R181">
            <v>0</v>
          </cell>
          <cell r="S181">
            <v>0</v>
          </cell>
          <cell r="T181">
            <v>0</v>
          </cell>
          <cell r="U181">
            <v>0</v>
          </cell>
          <cell r="V181">
            <v>4</v>
          </cell>
          <cell r="W181">
            <v>9200</v>
          </cell>
        </row>
        <row r="182">
          <cell r="C182" t="str">
            <v>3.20.1.2.79</v>
          </cell>
          <cell r="D182" t="str">
            <v>Suministro de Adaptador Macho de Laton para acometidas</v>
          </cell>
          <cell r="I182" t="str">
            <v/>
          </cell>
          <cell r="L182" t="str">
            <v/>
          </cell>
          <cell r="M182" t="str">
            <v/>
          </cell>
          <cell r="N182" t="str">
            <v/>
          </cell>
          <cell r="O182" t="str">
            <v/>
          </cell>
          <cell r="R182" t="str">
            <v/>
          </cell>
          <cell r="S182" t="str">
            <v/>
          </cell>
          <cell r="T182" t="str">
            <v/>
          </cell>
          <cell r="U182" t="str">
            <v/>
          </cell>
          <cell r="V182" t="str">
            <v/>
          </cell>
          <cell r="W182" t="str">
            <v/>
          </cell>
        </row>
        <row r="183">
          <cell r="C183" t="str">
            <v>3.20.1.2.79.3</v>
          </cell>
          <cell r="D183" t="str">
            <v>Suministro de Adaptador Macho de Laton de 25 mm Para Union Mecanica</v>
          </cell>
          <cell r="E183" t="str">
            <v>un</v>
          </cell>
          <cell r="F183">
            <v>5</v>
          </cell>
          <cell r="G183">
            <v>2300</v>
          </cell>
          <cell r="H183">
            <v>11500</v>
          </cell>
          <cell r="I183">
            <v>7.3918519839984154E-4</v>
          </cell>
          <cell r="J183">
            <v>5</v>
          </cell>
          <cell r="L183">
            <v>5</v>
          </cell>
          <cell r="M183">
            <v>11500</v>
          </cell>
          <cell r="N183">
            <v>0</v>
          </cell>
          <cell r="O183">
            <v>11500</v>
          </cell>
          <cell r="R183">
            <v>0</v>
          </cell>
          <cell r="S183">
            <v>0</v>
          </cell>
          <cell r="T183">
            <v>0</v>
          </cell>
          <cell r="U183">
            <v>0</v>
          </cell>
          <cell r="V183">
            <v>5</v>
          </cell>
          <cell r="W183">
            <v>11500</v>
          </cell>
        </row>
        <row r="184">
          <cell r="C184" t="str">
            <v>3.20.1.2.82.3</v>
          </cell>
          <cell r="D184" t="str">
            <v>Suministro de Adaptador Hembra de Laton de 25 mm</v>
          </cell>
          <cell r="E184" t="str">
            <v>un</v>
          </cell>
          <cell r="F184">
            <v>5</v>
          </cell>
          <cell r="G184">
            <v>2300</v>
          </cell>
          <cell r="H184">
            <v>11500</v>
          </cell>
          <cell r="I184">
            <v>7.3918519839984154E-4</v>
          </cell>
          <cell r="J184">
            <v>5</v>
          </cell>
          <cell r="L184">
            <v>5</v>
          </cell>
          <cell r="M184">
            <v>11500</v>
          </cell>
          <cell r="N184">
            <v>0</v>
          </cell>
          <cell r="O184">
            <v>11500</v>
          </cell>
          <cell r="R184">
            <v>0</v>
          </cell>
          <cell r="S184">
            <v>0</v>
          </cell>
          <cell r="T184">
            <v>0</v>
          </cell>
          <cell r="U184">
            <v>0</v>
          </cell>
          <cell r="V184">
            <v>5</v>
          </cell>
          <cell r="W184">
            <v>11500</v>
          </cell>
        </row>
        <row r="185">
          <cell r="C185" t="str">
            <v>3.20.1.2.84</v>
          </cell>
          <cell r="D185" t="str">
            <v>Suministro de Valvula de cierre rapido para acometidas</v>
          </cell>
          <cell r="I185" t="str">
            <v/>
          </cell>
          <cell r="L185" t="str">
            <v/>
          </cell>
          <cell r="M185" t="str">
            <v/>
          </cell>
          <cell r="N185" t="str">
            <v/>
          </cell>
          <cell r="O185" t="str">
            <v/>
          </cell>
          <cell r="R185" t="str">
            <v/>
          </cell>
          <cell r="S185" t="str">
            <v/>
          </cell>
          <cell r="T185" t="str">
            <v/>
          </cell>
          <cell r="U185" t="str">
            <v/>
          </cell>
          <cell r="V185" t="str">
            <v/>
          </cell>
          <cell r="W185" t="str">
            <v/>
          </cell>
        </row>
        <row r="186">
          <cell r="C186" t="str">
            <v>3.20.1.2.84.1</v>
          </cell>
          <cell r="D186" t="str">
            <v>Suministro de Valvula de cierre rapido de 16 mm</v>
          </cell>
          <cell r="E186" t="str">
            <v>un</v>
          </cell>
          <cell r="F186">
            <v>1</v>
          </cell>
          <cell r="G186">
            <v>13900</v>
          </cell>
          <cell r="H186">
            <v>13900</v>
          </cell>
          <cell r="I186">
            <v>8.9344993545719992E-4</v>
          </cell>
          <cell r="J186">
            <v>1</v>
          </cell>
          <cell r="L186">
            <v>1</v>
          </cell>
          <cell r="M186">
            <v>13900</v>
          </cell>
          <cell r="N186">
            <v>0</v>
          </cell>
          <cell r="O186">
            <v>13900</v>
          </cell>
          <cell r="R186">
            <v>0</v>
          </cell>
          <cell r="S186">
            <v>0</v>
          </cell>
          <cell r="T186">
            <v>0</v>
          </cell>
          <cell r="U186">
            <v>0</v>
          </cell>
          <cell r="V186">
            <v>1</v>
          </cell>
          <cell r="W186">
            <v>13900</v>
          </cell>
        </row>
        <row r="187">
          <cell r="C187" t="str">
            <v>3.20.1.2.84.3</v>
          </cell>
          <cell r="D187" t="str">
            <v>Suministro de Valvula de cierre rapido de 25 mm</v>
          </cell>
          <cell r="E187" t="str">
            <v>un</v>
          </cell>
          <cell r="F187">
            <v>2</v>
          </cell>
          <cell r="G187">
            <v>16700</v>
          </cell>
          <cell r="H187">
            <v>33400</v>
          </cell>
          <cell r="I187">
            <v>2.146850924048236E-3</v>
          </cell>
          <cell r="J187">
            <v>2</v>
          </cell>
          <cell r="L187">
            <v>2</v>
          </cell>
          <cell r="M187">
            <v>33400</v>
          </cell>
          <cell r="N187">
            <v>0</v>
          </cell>
          <cell r="O187">
            <v>33400</v>
          </cell>
          <cell r="R187">
            <v>0</v>
          </cell>
          <cell r="S187">
            <v>0</v>
          </cell>
          <cell r="T187">
            <v>0</v>
          </cell>
          <cell r="U187">
            <v>0</v>
          </cell>
          <cell r="V187">
            <v>2</v>
          </cell>
          <cell r="W187">
            <v>33400</v>
          </cell>
        </row>
        <row r="188">
          <cell r="C188" t="str">
            <v>3.20.1.2.84.4</v>
          </cell>
          <cell r="D188" t="str">
            <v>Suministro de Valvula de cierre rapido de 32 mm</v>
          </cell>
          <cell r="E188" t="str">
            <v>un</v>
          </cell>
          <cell r="F188">
            <v>1</v>
          </cell>
          <cell r="G188">
            <v>17400</v>
          </cell>
          <cell r="H188">
            <v>17400</v>
          </cell>
          <cell r="I188">
            <v>1.1184193436658474E-3</v>
          </cell>
          <cell r="J188">
            <v>1</v>
          </cell>
          <cell r="L188">
            <v>1</v>
          </cell>
          <cell r="M188">
            <v>17400</v>
          </cell>
          <cell r="N188">
            <v>0</v>
          </cell>
          <cell r="O188">
            <v>17400</v>
          </cell>
          <cell r="R188">
            <v>0</v>
          </cell>
          <cell r="S188">
            <v>0</v>
          </cell>
          <cell r="T188">
            <v>0</v>
          </cell>
          <cell r="U188">
            <v>0</v>
          </cell>
          <cell r="V188">
            <v>1</v>
          </cell>
          <cell r="W188">
            <v>17400</v>
          </cell>
        </row>
        <row r="189">
          <cell r="C189" t="str">
            <v>3.20.1.2.85</v>
          </cell>
          <cell r="D189" t="str">
            <v>Suministro de accesorios de acero sch40</v>
          </cell>
          <cell r="I189" t="str">
            <v/>
          </cell>
          <cell r="L189" t="str">
            <v/>
          </cell>
          <cell r="M189" t="str">
            <v/>
          </cell>
          <cell r="N189" t="str">
            <v/>
          </cell>
          <cell r="O189" t="str">
            <v/>
          </cell>
          <cell r="R189" t="str">
            <v/>
          </cell>
          <cell r="S189" t="str">
            <v/>
          </cell>
          <cell r="T189" t="str">
            <v/>
          </cell>
          <cell r="U189" t="str">
            <v/>
          </cell>
          <cell r="V189" t="str">
            <v/>
          </cell>
          <cell r="W189" t="str">
            <v/>
          </cell>
        </row>
        <row r="190">
          <cell r="C190" t="str">
            <v>3.20.1.2.85.3</v>
          </cell>
          <cell r="D190" t="str">
            <v>Codo 90º, Ø90mm, Acero galvanizado, unión roscada</v>
          </cell>
          <cell r="E190" t="str">
            <v>un</v>
          </cell>
          <cell r="F190">
            <v>3</v>
          </cell>
          <cell r="G190">
            <v>232000</v>
          </cell>
          <cell r="H190">
            <v>696000</v>
          </cell>
          <cell r="I190">
            <v>4.4736773746633894E-2</v>
          </cell>
          <cell r="J190">
            <v>3</v>
          </cell>
          <cell r="L190">
            <v>3</v>
          </cell>
          <cell r="M190">
            <v>696000</v>
          </cell>
          <cell r="N190">
            <v>0</v>
          </cell>
          <cell r="O190">
            <v>696000</v>
          </cell>
          <cell r="R190">
            <v>0</v>
          </cell>
          <cell r="S190">
            <v>0</v>
          </cell>
          <cell r="T190">
            <v>0</v>
          </cell>
          <cell r="U190">
            <v>0</v>
          </cell>
          <cell r="V190">
            <v>3</v>
          </cell>
          <cell r="W190">
            <v>696000</v>
          </cell>
        </row>
        <row r="191">
          <cell r="C191" t="str">
            <v>3.20.1.2.85.4</v>
          </cell>
          <cell r="D191" t="str">
            <v>Codo 90º, Ø100mm, Acero</v>
          </cell>
          <cell r="E191" t="str">
            <v>un</v>
          </cell>
          <cell r="F191">
            <v>4</v>
          </cell>
          <cell r="G191">
            <v>266800</v>
          </cell>
          <cell r="H191">
            <v>1067200</v>
          </cell>
          <cell r="I191">
            <v>6.8596386411505297E-2</v>
          </cell>
          <cell r="J191">
            <v>4</v>
          </cell>
          <cell r="L191">
            <v>4</v>
          </cell>
          <cell r="M191">
            <v>1067200</v>
          </cell>
          <cell r="N191">
            <v>0</v>
          </cell>
          <cell r="O191">
            <v>1067200</v>
          </cell>
          <cell r="R191">
            <v>0</v>
          </cell>
          <cell r="S191">
            <v>0</v>
          </cell>
          <cell r="T191">
            <v>0</v>
          </cell>
          <cell r="U191">
            <v>0</v>
          </cell>
          <cell r="V191">
            <v>4</v>
          </cell>
          <cell r="W191">
            <v>1067200</v>
          </cell>
        </row>
        <row r="192">
          <cell r="C192" t="str">
            <v>3.20.1.2.85.5</v>
          </cell>
          <cell r="D192" t="str">
            <v>Codo 90º, Ø150mm, Acero</v>
          </cell>
          <cell r="E192" t="str">
            <v>un</v>
          </cell>
          <cell r="F192">
            <v>14</v>
          </cell>
          <cell r="G192">
            <v>264480</v>
          </cell>
          <cell r="H192">
            <v>3702720</v>
          </cell>
          <cell r="I192">
            <v>0.23799963633209228</v>
          </cell>
          <cell r="J192">
            <v>14</v>
          </cell>
          <cell r="L192">
            <v>14</v>
          </cell>
          <cell r="M192">
            <v>3702720</v>
          </cell>
          <cell r="N192">
            <v>0</v>
          </cell>
          <cell r="O192">
            <v>3702720</v>
          </cell>
          <cell r="R192">
            <v>0</v>
          </cell>
          <cell r="S192">
            <v>0</v>
          </cell>
          <cell r="T192">
            <v>0</v>
          </cell>
          <cell r="U192">
            <v>0</v>
          </cell>
          <cell r="V192">
            <v>14</v>
          </cell>
          <cell r="W192">
            <v>3702720</v>
          </cell>
        </row>
        <row r="193">
          <cell r="C193" t="str">
            <v>3.20.1.2.85.15</v>
          </cell>
          <cell r="D193" t="str">
            <v>Tee, Ø150 x 150mm, BxB</v>
          </cell>
          <cell r="E193" t="str">
            <v>un</v>
          </cell>
          <cell r="F193">
            <v>3</v>
          </cell>
          <cell r="G193">
            <v>361920</v>
          </cell>
          <cell r="H193">
            <v>1085760</v>
          </cell>
          <cell r="I193">
            <v>6.9789367044748876E-2</v>
          </cell>
          <cell r="J193">
            <v>3</v>
          </cell>
          <cell r="L193">
            <v>3</v>
          </cell>
          <cell r="M193">
            <v>1085760</v>
          </cell>
          <cell r="N193">
            <v>0</v>
          </cell>
          <cell r="O193">
            <v>1085760</v>
          </cell>
          <cell r="R193">
            <v>0</v>
          </cell>
          <cell r="S193">
            <v>0</v>
          </cell>
          <cell r="T193">
            <v>0</v>
          </cell>
          <cell r="U193">
            <v>0</v>
          </cell>
          <cell r="V193">
            <v>3</v>
          </cell>
          <cell r="W193">
            <v>1085760</v>
          </cell>
        </row>
        <row r="194">
          <cell r="C194" t="str">
            <v>3.20.1.2.85.16</v>
          </cell>
          <cell r="D194" t="str">
            <v>Tee, Ø150 x 250mm, BxB</v>
          </cell>
          <cell r="E194" t="str">
            <v>un</v>
          </cell>
          <cell r="F194">
            <v>2</v>
          </cell>
          <cell r="G194">
            <v>617120</v>
          </cell>
          <cell r="H194">
            <v>1234240</v>
          </cell>
          <cell r="I194">
            <v>7.9333212110697438E-2</v>
          </cell>
          <cell r="J194">
            <v>2</v>
          </cell>
          <cell r="L194">
            <v>2</v>
          </cell>
          <cell r="M194">
            <v>1234240</v>
          </cell>
          <cell r="N194">
            <v>0</v>
          </cell>
          <cell r="O194">
            <v>1234240</v>
          </cell>
          <cell r="R194">
            <v>0</v>
          </cell>
          <cell r="S194">
            <v>0</v>
          </cell>
          <cell r="T194">
            <v>0</v>
          </cell>
          <cell r="U194">
            <v>0</v>
          </cell>
          <cell r="V194">
            <v>2</v>
          </cell>
          <cell r="W194">
            <v>1234240</v>
          </cell>
        </row>
        <row r="195">
          <cell r="C195" t="str">
            <v>3.20.1.2.85.20</v>
          </cell>
          <cell r="D195" t="str">
            <v>Bridas Ø50mm, Acero, norma ISO</v>
          </cell>
          <cell r="E195" t="str">
            <v>un</v>
          </cell>
          <cell r="F195">
            <v>4</v>
          </cell>
          <cell r="G195">
            <v>46400</v>
          </cell>
          <cell r="H195">
            <v>185600</v>
          </cell>
          <cell r="I195">
            <v>1.1929806332435705E-2</v>
          </cell>
          <cell r="J195">
            <v>4</v>
          </cell>
          <cell r="L195">
            <v>4</v>
          </cell>
          <cell r="M195">
            <v>185600</v>
          </cell>
          <cell r="N195">
            <v>0</v>
          </cell>
          <cell r="O195">
            <v>185600</v>
          </cell>
          <cell r="R195">
            <v>0</v>
          </cell>
          <cell r="S195">
            <v>0</v>
          </cell>
          <cell r="T195">
            <v>0</v>
          </cell>
          <cell r="U195">
            <v>0</v>
          </cell>
          <cell r="V195">
            <v>4</v>
          </cell>
          <cell r="W195">
            <v>185600</v>
          </cell>
        </row>
        <row r="196">
          <cell r="C196" t="str">
            <v>3.20.1.2.85.21</v>
          </cell>
          <cell r="D196" t="str">
            <v>Bridas Ø100mm, Acero, norma ISO</v>
          </cell>
          <cell r="E196" t="str">
            <v>un</v>
          </cell>
          <cell r="F196">
            <v>6</v>
          </cell>
          <cell r="G196">
            <v>75400</v>
          </cell>
          <cell r="H196">
            <v>452400</v>
          </cell>
          <cell r="I196">
            <v>2.9078902935312033E-2</v>
          </cell>
          <cell r="J196">
            <v>6</v>
          </cell>
          <cell r="L196">
            <v>6</v>
          </cell>
          <cell r="M196">
            <v>452400</v>
          </cell>
          <cell r="N196">
            <v>0</v>
          </cell>
          <cell r="O196">
            <v>452400</v>
          </cell>
          <cell r="R196">
            <v>0</v>
          </cell>
          <cell r="S196">
            <v>0</v>
          </cell>
          <cell r="T196">
            <v>0</v>
          </cell>
          <cell r="U196">
            <v>0</v>
          </cell>
          <cell r="V196">
            <v>6</v>
          </cell>
          <cell r="W196">
            <v>452400</v>
          </cell>
        </row>
        <row r="197">
          <cell r="C197" t="str">
            <v>3.20.1.2.85.22</v>
          </cell>
          <cell r="D197" t="str">
            <v>Bridas Ø150mm, Acero, norma ISO</v>
          </cell>
          <cell r="E197" t="str">
            <v>un</v>
          </cell>
          <cell r="F197">
            <v>18</v>
          </cell>
          <cell r="G197">
            <v>92800</v>
          </cell>
          <cell r="H197">
            <v>1670400</v>
          </cell>
          <cell r="I197">
            <v>0.10736825699192135</v>
          </cell>
          <cell r="J197">
            <v>18</v>
          </cell>
          <cell r="L197">
            <v>18</v>
          </cell>
          <cell r="M197">
            <v>1670400</v>
          </cell>
          <cell r="N197">
            <v>0</v>
          </cell>
          <cell r="O197">
            <v>1670400</v>
          </cell>
          <cell r="R197">
            <v>0</v>
          </cell>
          <cell r="S197">
            <v>0</v>
          </cell>
          <cell r="T197">
            <v>0</v>
          </cell>
          <cell r="U197">
            <v>0</v>
          </cell>
          <cell r="V197">
            <v>18</v>
          </cell>
          <cell r="W197">
            <v>1670400</v>
          </cell>
        </row>
        <row r="198">
          <cell r="C198" t="str">
            <v>3.20.1.2.85.27</v>
          </cell>
          <cell r="D198" t="str">
            <v>Unión universal roscada en acero galvanizadoØ 80mm</v>
          </cell>
          <cell r="E198" t="str">
            <v>un</v>
          </cell>
          <cell r="F198">
            <v>1</v>
          </cell>
          <cell r="G198">
            <v>54520</v>
          </cell>
          <cell r="H198">
            <v>54520</v>
          </cell>
          <cell r="I198">
            <v>3.5043806101529885E-3</v>
          </cell>
          <cell r="J198">
            <v>1</v>
          </cell>
          <cell r="L198">
            <v>1</v>
          </cell>
          <cell r="M198">
            <v>54520</v>
          </cell>
          <cell r="N198">
            <v>0</v>
          </cell>
          <cell r="O198">
            <v>54520</v>
          </cell>
          <cell r="R198">
            <v>0</v>
          </cell>
          <cell r="S198">
            <v>0</v>
          </cell>
          <cell r="T198">
            <v>0</v>
          </cell>
          <cell r="U198">
            <v>0</v>
          </cell>
          <cell r="V198">
            <v>1</v>
          </cell>
          <cell r="W198">
            <v>54520</v>
          </cell>
        </row>
        <row r="199">
          <cell r="C199" t="str">
            <v>3.20.1.2.86</v>
          </cell>
          <cell r="D199" t="str">
            <v>Suministro de válvula cheque</v>
          </cell>
          <cell r="I199" t="str">
            <v/>
          </cell>
          <cell r="L199" t="str">
            <v/>
          </cell>
          <cell r="M199" t="str">
            <v/>
          </cell>
          <cell r="N199" t="str">
            <v/>
          </cell>
          <cell r="O199" t="str">
            <v/>
          </cell>
          <cell r="R199" t="str">
            <v/>
          </cell>
          <cell r="S199" t="str">
            <v/>
          </cell>
          <cell r="T199" t="str">
            <v/>
          </cell>
          <cell r="U199" t="str">
            <v/>
          </cell>
          <cell r="V199" t="str">
            <v/>
          </cell>
          <cell r="W199" t="str">
            <v/>
          </cell>
        </row>
        <row r="200">
          <cell r="C200" t="str">
            <v>3.20.1.2.86.6</v>
          </cell>
          <cell r="D200" t="str">
            <v>Válvula cheque horizontal de clapetas Ø450mm, acero, bridada</v>
          </cell>
          <cell r="E200" t="str">
            <v>un</v>
          </cell>
          <cell r="F200">
            <v>2</v>
          </cell>
          <cell r="G200">
            <v>17737560</v>
          </cell>
          <cell r="H200">
            <v>35475120</v>
          </cell>
          <cell r="I200">
            <v>2.2802333578659297</v>
          </cell>
          <cell r="J200">
            <v>2</v>
          </cell>
          <cell r="L200">
            <v>2</v>
          </cell>
          <cell r="M200">
            <v>35475120</v>
          </cell>
          <cell r="N200">
            <v>0</v>
          </cell>
          <cell r="O200">
            <v>35475120</v>
          </cell>
          <cell r="R200">
            <v>0</v>
          </cell>
          <cell r="S200">
            <v>0</v>
          </cell>
          <cell r="T200">
            <v>0</v>
          </cell>
          <cell r="U200">
            <v>0</v>
          </cell>
          <cell r="V200">
            <v>2</v>
          </cell>
          <cell r="W200">
            <v>35475120</v>
          </cell>
        </row>
        <row r="201">
          <cell r="C201" t="str">
            <v>3.20.2</v>
          </cell>
          <cell r="D201" t="str">
            <v>TUBERIAS Y ELEMENTOS DE ALCANTARILLADO</v>
          </cell>
          <cell r="I201" t="str">
            <v/>
          </cell>
          <cell r="L201" t="str">
            <v/>
          </cell>
          <cell r="M201" t="str">
            <v/>
          </cell>
          <cell r="N201" t="str">
            <v/>
          </cell>
          <cell r="O201" t="str">
            <v/>
          </cell>
          <cell r="R201" t="str">
            <v/>
          </cell>
          <cell r="S201" t="str">
            <v/>
          </cell>
          <cell r="T201" t="str">
            <v/>
          </cell>
          <cell r="U201" t="str">
            <v/>
          </cell>
          <cell r="V201" t="str">
            <v/>
          </cell>
          <cell r="W201" t="str">
            <v/>
          </cell>
        </row>
        <row r="202">
          <cell r="C202" t="str">
            <v>3.20.2.1</v>
          </cell>
          <cell r="D202" t="str">
            <v>Tuberías de alcantarillado</v>
          </cell>
          <cell r="I202" t="str">
            <v/>
          </cell>
          <cell r="L202" t="str">
            <v/>
          </cell>
          <cell r="M202" t="str">
            <v/>
          </cell>
          <cell r="N202" t="str">
            <v/>
          </cell>
          <cell r="O202" t="str">
            <v/>
          </cell>
          <cell r="R202" t="str">
            <v/>
          </cell>
          <cell r="S202" t="str">
            <v/>
          </cell>
          <cell r="T202" t="str">
            <v/>
          </cell>
          <cell r="U202" t="str">
            <v/>
          </cell>
          <cell r="V202" t="str">
            <v/>
          </cell>
          <cell r="W202" t="str">
            <v/>
          </cell>
        </row>
        <row r="203">
          <cell r="C203" t="str">
            <v>3.20.2.1.1</v>
          </cell>
          <cell r="D203" t="str">
            <v>Suministro de tuberías de alcantarillado de PVC de superficie interna y externa lisa</v>
          </cell>
          <cell r="I203" t="str">
            <v/>
          </cell>
          <cell r="L203" t="str">
            <v/>
          </cell>
          <cell r="M203" t="str">
            <v/>
          </cell>
          <cell r="N203" t="str">
            <v/>
          </cell>
          <cell r="O203" t="str">
            <v/>
          </cell>
          <cell r="R203" t="str">
            <v/>
          </cell>
          <cell r="S203" t="str">
            <v/>
          </cell>
          <cell r="T203" t="str">
            <v/>
          </cell>
          <cell r="U203" t="str">
            <v/>
          </cell>
          <cell r="V203" t="str">
            <v/>
          </cell>
          <cell r="W203" t="str">
            <v/>
          </cell>
        </row>
        <row r="204">
          <cell r="C204" t="str">
            <v>3.20.2.1.1.1</v>
          </cell>
          <cell r="D204" t="str">
            <v>Tubería de PVC de 160 mm (6")</v>
          </cell>
          <cell r="E204" t="str">
            <v>m</v>
          </cell>
          <cell r="F204">
            <v>48</v>
          </cell>
          <cell r="G204">
            <v>33200</v>
          </cell>
          <cell r="H204">
            <v>1593600</v>
          </cell>
          <cell r="I204">
            <v>0.10243178540608588</v>
          </cell>
          <cell r="J204">
            <v>48</v>
          </cell>
          <cell r="L204">
            <v>48</v>
          </cell>
          <cell r="M204">
            <v>1593600</v>
          </cell>
          <cell r="N204">
            <v>0</v>
          </cell>
          <cell r="O204">
            <v>1593600</v>
          </cell>
          <cell r="R204">
            <v>0</v>
          </cell>
          <cell r="S204">
            <v>0</v>
          </cell>
          <cell r="T204">
            <v>0</v>
          </cell>
          <cell r="U204">
            <v>0</v>
          </cell>
          <cell r="V204">
            <v>48</v>
          </cell>
          <cell r="W204">
            <v>1593600</v>
          </cell>
        </row>
        <row r="205">
          <cell r="C205" t="str">
            <v>3.20.2.1.6</v>
          </cell>
          <cell r="D205" t="str">
            <v>Suministro de Tuberías de alcantarillado de Concreto reforzado</v>
          </cell>
          <cell r="I205" t="str">
            <v/>
          </cell>
          <cell r="L205" t="str">
            <v/>
          </cell>
          <cell r="M205" t="str">
            <v/>
          </cell>
          <cell r="N205" t="str">
            <v/>
          </cell>
          <cell r="O205" t="str">
            <v/>
          </cell>
          <cell r="R205" t="str">
            <v/>
          </cell>
          <cell r="S205" t="str">
            <v/>
          </cell>
          <cell r="T205" t="str">
            <v/>
          </cell>
          <cell r="U205" t="str">
            <v/>
          </cell>
          <cell r="V205" t="str">
            <v/>
          </cell>
          <cell r="W205" t="str">
            <v/>
          </cell>
        </row>
        <row r="206">
          <cell r="C206" t="str">
            <v>3.20.2.1.6.1</v>
          </cell>
          <cell r="D206" t="str">
            <v>Tubería de Concreto C.R 600 mm (24") clase II</v>
          </cell>
          <cell r="E206" t="str">
            <v>m</v>
          </cell>
          <cell r="F206">
            <v>220</v>
          </cell>
          <cell r="G206">
            <v>320000</v>
          </cell>
          <cell r="H206">
            <v>70400000</v>
          </cell>
          <cell r="I206">
            <v>4.5250989536825088</v>
          </cell>
          <cell r="J206">
            <v>220</v>
          </cell>
          <cell r="K206">
            <v>345</v>
          </cell>
          <cell r="L206">
            <v>565</v>
          </cell>
          <cell r="M206">
            <v>70400000</v>
          </cell>
          <cell r="N206">
            <v>110400000</v>
          </cell>
          <cell r="O206">
            <v>180800000</v>
          </cell>
          <cell r="R206">
            <v>0</v>
          </cell>
          <cell r="S206">
            <v>0</v>
          </cell>
          <cell r="T206">
            <v>0</v>
          </cell>
          <cell r="U206">
            <v>0</v>
          </cell>
          <cell r="V206">
            <v>565</v>
          </cell>
          <cell r="W206">
            <v>180800000</v>
          </cell>
        </row>
        <row r="207">
          <cell r="C207" t="str">
            <v>3.20.2.4.2</v>
          </cell>
          <cell r="D207" t="str">
            <v>Válvula de Guillotina</v>
          </cell>
          <cell r="H207">
            <v>0</v>
          </cell>
          <cell r="I207" t="str">
            <v/>
          </cell>
          <cell r="L207" t="str">
            <v/>
          </cell>
          <cell r="M207" t="str">
            <v/>
          </cell>
          <cell r="N207" t="str">
            <v/>
          </cell>
          <cell r="O207" t="str">
            <v/>
          </cell>
          <cell r="R207" t="str">
            <v/>
          </cell>
          <cell r="S207" t="str">
            <v/>
          </cell>
          <cell r="T207" t="str">
            <v/>
          </cell>
          <cell r="U207" t="str">
            <v/>
          </cell>
          <cell r="V207" t="str">
            <v/>
          </cell>
          <cell r="W207" t="str">
            <v/>
          </cell>
        </row>
        <row r="208">
          <cell r="C208" t="str">
            <v>3.20.2.4.2.8</v>
          </cell>
          <cell r="D208" t="str">
            <v>Válvula de guillotina Ø 250 mm bridada</v>
          </cell>
          <cell r="E208" t="str">
            <v>un</v>
          </cell>
          <cell r="F208">
            <v>2</v>
          </cell>
          <cell r="G208">
            <v>6264000</v>
          </cell>
          <cell r="H208">
            <v>12528000</v>
          </cell>
          <cell r="I208">
            <v>0.80526192743940994</v>
          </cell>
          <cell r="J208">
            <v>2</v>
          </cell>
          <cell r="L208">
            <v>2</v>
          </cell>
          <cell r="M208">
            <v>12528000</v>
          </cell>
          <cell r="N208">
            <v>0</v>
          </cell>
          <cell r="O208">
            <v>12528000</v>
          </cell>
          <cell r="R208">
            <v>0</v>
          </cell>
          <cell r="S208">
            <v>0</v>
          </cell>
          <cell r="T208">
            <v>0</v>
          </cell>
          <cell r="U208">
            <v>0</v>
          </cell>
          <cell r="V208">
            <v>2</v>
          </cell>
          <cell r="W208">
            <v>12528000</v>
          </cell>
        </row>
        <row r="209">
          <cell r="C209">
            <v>3.21</v>
          </cell>
          <cell r="D209" t="str">
            <v>SUMINISTRO DE EQUIPOS MECÁNICOS Y ELÉCTROMECÁNICOS</v>
          </cell>
          <cell r="I209" t="str">
            <v/>
          </cell>
          <cell r="L209" t="str">
            <v/>
          </cell>
          <cell r="M209" t="str">
            <v/>
          </cell>
          <cell r="N209" t="str">
            <v/>
          </cell>
          <cell r="O209" t="str">
            <v/>
          </cell>
          <cell r="R209" t="str">
            <v/>
          </cell>
          <cell r="S209" t="str">
            <v/>
          </cell>
          <cell r="T209" t="str">
            <v/>
          </cell>
          <cell r="U209" t="str">
            <v/>
          </cell>
          <cell r="V209" t="str">
            <v/>
          </cell>
          <cell r="W209" t="str">
            <v/>
          </cell>
        </row>
        <row r="210">
          <cell r="C210" t="str">
            <v>3.21.2</v>
          </cell>
          <cell r="D210" t="str">
            <v>Bombas centrífugas verticales multietapas</v>
          </cell>
          <cell r="I210" t="str">
            <v/>
          </cell>
          <cell r="L210" t="str">
            <v/>
          </cell>
          <cell r="M210" t="str">
            <v/>
          </cell>
          <cell r="N210" t="str">
            <v/>
          </cell>
          <cell r="O210" t="str">
            <v/>
          </cell>
          <cell r="R210" t="str">
            <v/>
          </cell>
          <cell r="S210" t="str">
            <v/>
          </cell>
          <cell r="T210" t="str">
            <v/>
          </cell>
          <cell r="U210" t="str">
            <v/>
          </cell>
          <cell r="V210" t="str">
            <v/>
          </cell>
          <cell r="W210" t="str">
            <v/>
          </cell>
        </row>
        <row r="211">
          <cell r="C211" t="str">
            <v>3.21.2.1</v>
          </cell>
          <cell r="D211" t="str">
            <v>Suministro de bomba vertical para agua potable para lavado de filtros, Qn=243LPS y Hn=7.2m, tipo vertical, 1800RPM, 460 voltios, 60 ciclos. Diferencia de nivel entre techo tanque a piso tanque =3.7m más 1.4m para cárcamo de succión</v>
          </cell>
          <cell r="E211" t="str">
            <v>un</v>
          </cell>
          <cell r="F211">
            <v>2</v>
          </cell>
          <cell r="G211">
            <v>89093800</v>
          </cell>
          <cell r="H211">
            <v>178187600</v>
          </cell>
          <cell r="I211">
            <v>11.453359692034054</v>
          </cell>
          <cell r="J211">
            <v>2</v>
          </cell>
          <cell r="L211">
            <v>2</v>
          </cell>
          <cell r="M211">
            <v>178187600</v>
          </cell>
          <cell r="N211">
            <v>0</v>
          </cell>
          <cell r="O211">
            <v>178187600</v>
          </cell>
          <cell r="R211">
            <v>0</v>
          </cell>
          <cell r="S211">
            <v>0</v>
          </cell>
          <cell r="T211">
            <v>0</v>
          </cell>
          <cell r="U211">
            <v>0</v>
          </cell>
          <cell r="V211">
            <v>2</v>
          </cell>
          <cell r="W211">
            <v>178187600</v>
          </cell>
        </row>
        <row r="212">
          <cell r="C212" t="str">
            <v>3.21.3</v>
          </cell>
          <cell r="D212" t="str">
            <v>Suministro de bomba sumergible</v>
          </cell>
          <cell r="I212" t="str">
            <v/>
          </cell>
          <cell r="L212" t="str">
            <v/>
          </cell>
          <cell r="M212" t="str">
            <v/>
          </cell>
          <cell r="N212" t="str">
            <v/>
          </cell>
          <cell r="O212" t="str">
            <v/>
          </cell>
          <cell r="R212" t="str">
            <v/>
          </cell>
          <cell r="S212" t="str">
            <v/>
          </cell>
          <cell r="T212" t="str">
            <v/>
          </cell>
          <cell r="U212" t="str">
            <v/>
          </cell>
          <cell r="V212" t="str">
            <v/>
          </cell>
          <cell r="W212" t="str">
            <v/>
          </cell>
        </row>
        <row r="213">
          <cell r="C213" t="str">
            <v>3.21.3.1</v>
          </cell>
          <cell r="D213" t="str">
            <v>Bomba tipo sumergible para manejo de lodos de los sedimentadores. Caudal nominal 8 lps, presión 37 m.c.a, 3500 RPM, 220 V, 60 Hz, trifásica</v>
          </cell>
          <cell r="E213" t="str">
            <v>un</v>
          </cell>
          <cell r="F213">
            <v>1</v>
          </cell>
          <cell r="G213">
            <v>1480000</v>
          </cell>
          <cell r="H213">
            <v>1480000</v>
          </cell>
          <cell r="I213">
            <v>9.5129921185370919E-2</v>
          </cell>
          <cell r="J213">
            <v>1</v>
          </cell>
          <cell r="L213">
            <v>1</v>
          </cell>
          <cell r="M213">
            <v>1480000</v>
          </cell>
          <cell r="N213">
            <v>0</v>
          </cell>
          <cell r="O213">
            <v>1480000</v>
          </cell>
          <cell r="R213">
            <v>0</v>
          </cell>
          <cell r="S213">
            <v>0</v>
          </cell>
          <cell r="T213">
            <v>0</v>
          </cell>
          <cell r="U213">
            <v>0</v>
          </cell>
          <cell r="V213">
            <v>1</v>
          </cell>
          <cell r="W213">
            <v>1480000</v>
          </cell>
        </row>
        <row r="214">
          <cell r="C214" t="str">
            <v>3.21.4</v>
          </cell>
          <cell r="D214" t="str">
            <v>Suministro de actuadores electromecánicos</v>
          </cell>
          <cell r="I214" t="str">
            <v/>
          </cell>
          <cell r="L214" t="str">
            <v/>
          </cell>
          <cell r="M214" t="str">
            <v/>
          </cell>
          <cell r="N214" t="str">
            <v/>
          </cell>
          <cell r="O214" t="str">
            <v/>
          </cell>
          <cell r="R214" t="str">
            <v/>
          </cell>
          <cell r="S214" t="str">
            <v/>
          </cell>
          <cell r="T214" t="str">
            <v/>
          </cell>
          <cell r="U214" t="str">
            <v/>
          </cell>
          <cell r="V214" t="str">
            <v/>
          </cell>
          <cell r="W214" t="str">
            <v/>
          </cell>
        </row>
        <row r="215">
          <cell r="C215" t="str">
            <v>3.21.4.1</v>
          </cell>
          <cell r="D215" t="str">
            <v>Actuador eléctrico para válvula Ø150 - Ø200mm, tiempo de maniobra 28 seg, velocidad de salida 11 rpm</v>
          </cell>
          <cell r="E215" t="str">
            <v>un</v>
          </cell>
          <cell r="F215">
            <v>4</v>
          </cell>
          <cell r="G215">
            <v>9200000</v>
          </cell>
          <cell r="H215">
            <v>36800000</v>
          </cell>
          <cell r="I215">
            <v>2.3653926348794934</v>
          </cell>
          <cell r="J215">
            <v>4</v>
          </cell>
          <cell r="L215">
            <v>4</v>
          </cell>
          <cell r="M215">
            <v>36800000</v>
          </cell>
          <cell r="N215">
            <v>0</v>
          </cell>
          <cell r="O215">
            <v>36800000</v>
          </cell>
          <cell r="R215">
            <v>0</v>
          </cell>
          <cell r="S215">
            <v>0</v>
          </cell>
          <cell r="T215">
            <v>0</v>
          </cell>
          <cell r="U215">
            <v>0</v>
          </cell>
          <cell r="V215">
            <v>4</v>
          </cell>
          <cell r="W215">
            <v>36800000</v>
          </cell>
        </row>
        <row r="216">
          <cell r="C216" t="str">
            <v>3.21.5</v>
          </cell>
          <cell r="D216" t="str">
            <v>Suministro de equipos eléctromecánicos para tratamiento de agua potable</v>
          </cell>
          <cell r="I216" t="str">
            <v/>
          </cell>
          <cell r="L216" t="str">
            <v/>
          </cell>
          <cell r="M216" t="str">
            <v/>
          </cell>
          <cell r="N216" t="str">
            <v/>
          </cell>
          <cell r="O216" t="str">
            <v/>
          </cell>
          <cell r="R216" t="str">
            <v/>
          </cell>
          <cell r="S216" t="str">
            <v/>
          </cell>
          <cell r="T216" t="str">
            <v/>
          </cell>
          <cell r="U216" t="str">
            <v/>
          </cell>
          <cell r="V216" t="str">
            <v/>
          </cell>
          <cell r="W216" t="str">
            <v/>
          </cell>
        </row>
        <row r="217">
          <cell r="C217" t="str">
            <v>3.21.5.1</v>
          </cell>
          <cell r="D217" t="str">
            <v xml:space="preserve">Equipos de floculación mecánica tipo vertical. Se incluye motorreductor con velocidad variable de 1 a 10 rpm, motor eléctrico, potencia en eje de salida de 1 HP, estructuras en acero galvanizado, paletas en fibra de vidrio, sistema de control eléctrico y </v>
          </cell>
          <cell r="E217" t="str">
            <v>un</v>
          </cell>
          <cell r="F217">
            <v>6</v>
          </cell>
          <cell r="G217">
            <v>13000000</v>
          </cell>
          <cell r="H217">
            <v>78000000</v>
          </cell>
          <cell r="I217">
            <v>5.0136039543641431</v>
          </cell>
          <cell r="J217">
            <v>6</v>
          </cell>
          <cell r="L217">
            <v>6</v>
          </cell>
          <cell r="M217">
            <v>78000000</v>
          </cell>
          <cell r="N217">
            <v>0</v>
          </cell>
          <cell r="O217">
            <v>78000000</v>
          </cell>
          <cell r="R217">
            <v>0</v>
          </cell>
          <cell r="S217">
            <v>0</v>
          </cell>
          <cell r="T217">
            <v>0</v>
          </cell>
          <cell r="U217">
            <v>0</v>
          </cell>
          <cell r="V217">
            <v>6</v>
          </cell>
          <cell r="W217">
            <v>78000000</v>
          </cell>
        </row>
        <row r="218">
          <cell r="C218" t="str">
            <v>3.21.5.2</v>
          </cell>
          <cell r="D218" t="str">
            <v>Soplador de aire para lavado de filtros, 1055 CFM, presión mínima 5.4 psi. Incluye motor 50 HP, 230-460V, 60Hz, trifasico, base en acero, filtros de aire, silenciador, válvula cheque.</v>
          </cell>
          <cell r="E218" t="str">
            <v>un</v>
          </cell>
          <cell r="F218">
            <v>1</v>
          </cell>
          <cell r="G218">
            <v>50571939.999999993</v>
          </cell>
          <cell r="H218">
            <v>50571939.999999993</v>
          </cell>
          <cell r="I218">
            <v>3.2506112610752069</v>
          </cell>
          <cell r="J218">
            <v>1</v>
          </cell>
          <cell r="L218">
            <v>1</v>
          </cell>
          <cell r="M218">
            <v>50571939.999999993</v>
          </cell>
          <cell r="N218">
            <v>0</v>
          </cell>
          <cell r="O218">
            <v>50571939.999999993</v>
          </cell>
          <cell r="R218">
            <v>0</v>
          </cell>
          <cell r="S218">
            <v>0</v>
          </cell>
          <cell r="T218">
            <v>0</v>
          </cell>
          <cell r="U218">
            <v>0</v>
          </cell>
          <cell r="V218">
            <v>1</v>
          </cell>
          <cell r="W218">
            <v>50571939.999999993</v>
          </cell>
        </row>
        <row r="219">
          <cell r="C219" t="str">
            <v>3.21.5.3</v>
          </cell>
          <cell r="D219" t="str">
            <v>Válvula solenoide para operación de válvula de membrana</v>
          </cell>
          <cell r="E219" t="str">
            <v>un</v>
          </cell>
          <cell r="F219">
            <v>2</v>
          </cell>
          <cell r="G219">
            <v>540000</v>
          </cell>
          <cell r="H219">
            <v>1080000</v>
          </cell>
          <cell r="I219">
            <v>6.9419131675811221E-2</v>
          </cell>
          <cell r="J219">
            <v>2</v>
          </cell>
          <cell r="L219">
            <v>2</v>
          </cell>
          <cell r="M219">
            <v>1080000</v>
          </cell>
          <cell r="N219">
            <v>0</v>
          </cell>
          <cell r="O219">
            <v>1080000</v>
          </cell>
          <cell r="R219">
            <v>0</v>
          </cell>
          <cell r="S219">
            <v>0</v>
          </cell>
          <cell r="T219">
            <v>0</v>
          </cell>
          <cell r="U219">
            <v>0</v>
          </cell>
          <cell r="V219">
            <v>2</v>
          </cell>
          <cell r="W219">
            <v>1080000</v>
          </cell>
        </row>
        <row r="220">
          <cell r="C220" t="str">
            <v>3,22</v>
          </cell>
          <cell r="D220" t="str">
            <v>SUMINISTRO DE ELEMENTOS VARIOS</v>
          </cell>
          <cell r="I220" t="str">
            <v/>
          </cell>
          <cell r="L220" t="str">
            <v/>
          </cell>
          <cell r="M220" t="str">
            <v/>
          </cell>
          <cell r="N220" t="str">
            <v/>
          </cell>
          <cell r="O220" t="str">
            <v/>
          </cell>
          <cell r="R220" t="str">
            <v/>
          </cell>
          <cell r="S220" t="str">
            <v/>
          </cell>
          <cell r="T220" t="str">
            <v/>
          </cell>
          <cell r="U220" t="str">
            <v/>
          </cell>
          <cell r="V220" t="str">
            <v/>
          </cell>
          <cell r="W220" t="str">
            <v/>
          </cell>
        </row>
        <row r="221">
          <cell r="C221" t="str">
            <v>3.22.1</v>
          </cell>
          <cell r="D221" t="str">
            <v>Arena de cuarzo para filtro, peso específico=2.60 a 2.65, Te = 0.9mm, Cu = 1.55 a 1.6, dureza 7</v>
          </cell>
          <cell r="E221" t="str">
            <v>m3</v>
          </cell>
          <cell r="F221">
            <v>80</v>
          </cell>
          <cell r="G221">
            <v>280720</v>
          </cell>
          <cell r="H221">
            <v>22457600</v>
          </cell>
          <cell r="I221">
            <v>1.4435065662247202</v>
          </cell>
          <cell r="J221">
            <v>80</v>
          </cell>
          <cell r="L221">
            <v>80</v>
          </cell>
          <cell r="M221">
            <v>22457600</v>
          </cell>
          <cell r="N221">
            <v>0</v>
          </cell>
          <cell r="O221">
            <v>22457600</v>
          </cell>
          <cell r="R221">
            <v>0</v>
          </cell>
          <cell r="S221">
            <v>0</v>
          </cell>
          <cell r="T221">
            <v>0</v>
          </cell>
          <cell r="U221">
            <v>0</v>
          </cell>
          <cell r="V221">
            <v>80</v>
          </cell>
          <cell r="W221">
            <v>22457600</v>
          </cell>
        </row>
        <row r="222">
          <cell r="C222" t="str">
            <v>3.22.2</v>
          </cell>
          <cell r="D222" t="str">
            <v>Grava de canto rodado para soporte de filtro. Granulometría de acuerdo aplanos y especificaciones</v>
          </cell>
          <cell r="E222" t="str">
            <v>m3</v>
          </cell>
          <cell r="F222">
            <v>12</v>
          </cell>
          <cell r="G222">
            <v>220000</v>
          </cell>
          <cell r="H222">
            <v>2640000</v>
          </cell>
          <cell r="I222">
            <v>0.16969121076309407</v>
          </cell>
          <cell r="J222">
            <v>12</v>
          </cell>
          <cell r="L222">
            <v>12</v>
          </cell>
          <cell r="M222">
            <v>2640000</v>
          </cell>
          <cell r="N222">
            <v>0</v>
          </cell>
          <cell r="O222">
            <v>2640000</v>
          </cell>
          <cell r="R222">
            <v>0</v>
          </cell>
          <cell r="S222">
            <v>0</v>
          </cell>
          <cell r="T222">
            <v>0</v>
          </cell>
          <cell r="U222">
            <v>0</v>
          </cell>
          <cell r="V222">
            <v>12</v>
          </cell>
          <cell r="W222">
            <v>2640000</v>
          </cell>
        </row>
        <row r="223">
          <cell r="C223" t="str">
            <v>3.22.3</v>
          </cell>
          <cell r="D223" t="str">
            <v>Canaletas de fibra de vidrio para agua de lavado de filtros, L=2.85m</v>
          </cell>
          <cell r="E223" t="str">
            <v>un</v>
          </cell>
          <cell r="F223">
            <v>16</v>
          </cell>
          <cell r="G223">
            <v>1450000</v>
          </cell>
          <cell r="H223">
            <v>23200000</v>
          </cell>
          <cell r="I223">
            <v>1.4912257915544631</v>
          </cell>
          <cell r="J223">
            <v>16</v>
          </cell>
          <cell r="L223">
            <v>16</v>
          </cell>
          <cell r="M223">
            <v>23200000</v>
          </cell>
          <cell r="N223">
            <v>0</v>
          </cell>
          <cell r="O223">
            <v>23200000</v>
          </cell>
          <cell r="R223">
            <v>0</v>
          </cell>
          <cell r="S223">
            <v>0</v>
          </cell>
          <cell r="T223">
            <v>0</v>
          </cell>
          <cell r="U223">
            <v>0</v>
          </cell>
          <cell r="V223">
            <v>16</v>
          </cell>
          <cell r="W223">
            <v>23200000</v>
          </cell>
        </row>
        <row r="224">
          <cell r="C224" t="str">
            <v>3.22.4</v>
          </cell>
          <cell r="D224" t="str">
            <v>Canaleta Parshall en fibra de vidrio, ancho de garganta W= 0.46m</v>
          </cell>
          <cell r="E224" t="str">
            <v>un</v>
          </cell>
          <cell r="F224">
            <v>1</v>
          </cell>
          <cell r="G224">
            <v>15000000</v>
          </cell>
          <cell r="H224">
            <v>15000000</v>
          </cell>
          <cell r="I224">
            <v>0.96415460660848906</v>
          </cell>
          <cell r="J224">
            <v>1</v>
          </cell>
          <cell r="L224">
            <v>1</v>
          </cell>
          <cell r="M224">
            <v>15000000</v>
          </cell>
          <cell r="N224">
            <v>0</v>
          </cell>
          <cell r="O224">
            <v>15000000</v>
          </cell>
          <cell r="R224">
            <v>0</v>
          </cell>
          <cell r="S224">
            <v>0</v>
          </cell>
          <cell r="T224">
            <v>0</v>
          </cell>
          <cell r="U224">
            <v>0</v>
          </cell>
          <cell r="V224">
            <v>1</v>
          </cell>
          <cell r="W224">
            <v>15000000</v>
          </cell>
        </row>
        <row r="225">
          <cell r="C225" t="str">
            <v>3.22.5</v>
          </cell>
          <cell r="D225" t="str">
            <v>Columna de maniobra para manejo de válvulas, incluye vástago de Ø50mm con longitud entre 1.0 - 3.0m metros</v>
          </cell>
          <cell r="E225" t="str">
            <v>un</v>
          </cell>
          <cell r="F225">
            <v>10</v>
          </cell>
          <cell r="G225">
            <v>1800000</v>
          </cell>
          <cell r="H225">
            <v>18000000</v>
          </cell>
          <cell r="I225">
            <v>1.1569855279301868</v>
          </cell>
          <cell r="J225">
            <v>10</v>
          </cell>
          <cell r="L225">
            <v>10</v>
          </cell>
          <cell r="M225">
            <v>18000000</v>
          </cell>
          <cell r="N225">
            <v>0</v>
          </cell>
          <cell r="O225">
            <v>18000000</v>
          </cell>
          <cell r="R225">
            <v>0</v>
          </cell>
          <cell r="S225">
            <v>0</v>
          </cell>
          <cell r="T225">
            <v>0</v>
          </cell>
          <cell r="U225">
            <v>0</v>
          </cell>
          <cell r="V225">
            <v>10</v>
          </cell>
          <cell r="W225">
            <v>18000000</v>
          </cell>
        </row>
        <row r="226">
          <cell r="C226" t="str">
            <v>3.22.6</v>
          </cell>
          <cell r="D226" t="str">
            <v>Columna de maniobra para manejo de válvulas, incluye vástago de Ø50mm, con longitud entre 3.0 - 6.0m metros</v>
          </cell>
          <cell r="E226" t="str">
            <v>un</v>
          </cell>
          <cell r="F226">
            <v>14</v>
          </cell>
          <cell r="G226">
            <v>1983600</v>
          </cell>
          <cell r="H226">
            <v>27770400</v>
          </cell>
          <cell r="I226">
            <v>1.7849972724906924</v>
          </cell>
          <cell r="J226">
            <v>14</v>
          </cell>
          <cell r="L226">
            <v>14</v>
          </cell>
          <cell r="M226">
            <v>27770400</v>
          </cell>
          <cell r="N226">
            <v>0</v>
          </cell>
          <cell r="O226">
            <v>27770400</v>
          </cell>
          <cell r="R226">
            <v>0</v>
          </cell>
          <cell r="S226">
            <v>0</v>
          </cell>
          <cell r="T226">
            <v>0</v>
          </cell>
          <cell r="U226">
            <v>0</v>
          </cell>
          <cell r="V226">
            <v>14</v>
          </cell>
          <cell r="W226">
            <v>27770400</v>
          </cell>
        </row>
        <row r="227">
          <cell r="C227" t="str">
            <v>3.22.7</v>
          </cell>
          <cell r="D227" t="str">
            <v>Falso fondo de polietileno, para lavado de filtros con aire-agua, sin capa porosa sintética de soporte de lecho, altura bloque h=305mm, ancho=279mm, largo=1220mm</v>
          </cell>
          <cell r="E227" t="str">
            <v>un</v>
          </cell>
          <cell r="F227">
            <v>128</v>
          </cell>
          <cell r="G227">
            <v>1920000</v>
          </cell>
          <cell r="H227">
            <v>245760000</v>
          </cell>
          <cell r="I227">
            <v>15.796709074673485</v>
          </cell>
          <cell r="J227">
            <v>128</v>
          </cell>
          <cell r="K227">
            <v>-128</v>
          </cell>
          <cell r="L227">
            <v>0</v>
          </cell>
          <cell r="M227">
            <v>245760000</v>
          </cell>
          <cell r="N227">
            <v>-245760000</v>
          </cell>
          <cell r="O227">
            <v>0</v>
          </cell>
          <cell r="R227">
            <v>0</v>
          </cell>
          <cell r="S227">
            <v>0</v>
          </cell>
          <cell r="T227">
            <v>0</v>
          </cell>
          <cell r="U227">
            <v>0</v>
          </cell>
          <cell r="V227">
            <v>0</v>
          </cell>
          <cell r="W227">
            <v>0</v>
          </cell>
        </row>
        <row r="228">
          <cell r="D228" t="str">
            <v>Falso fondo de polietileno, para lavado de filtros con aire-agua, sin capa porosa sintética de soporte de lecho, altura bloque h=305mm, ancho=279mm, largo=1220mm</v>
          </cell>
          <cell r="E228" t="str">
            <v>m2</v>
          </cell>
          <cell r="G228">
            <v>4068295</v>
          </cell>
          <cell r="H228">
            <v>0</v>
          </cell>
          <cell r="K228">
            <v>76.8</v>
          </cell>
          <cell r="L228">
            <v>76.8</v>
          </cell>
          <cell r="M228">
            <v>0</v>
          </cell>
          <cell r="N228">
            <v>312445056</v>
          </cell>
          <cell r="O228">
            <v>312445056</v>
          </cell>
          <cell r="S228">
            <v>0</v>
          </cell>
          <cell r="T228">
            <v>0</v>
          </cell>
        </row>
        <row r="229">
          <cell r="C229" t="str">
            <v>3.22.8</v>
          </cell>
          <cell r="D229" t="str">
            <v>Peldaños HD para escalera gato, ancho=0.4m</v>
          </cell>
          <cell r="E229" t="str">
            <v>un</v>
          </cell>
          <cell r="F229">
            <v>130</v>
          </cell>
          <cell r="G229">
            <v>40000</v>
          </cell>
          <cell r="H229">
            <v>5200000</v>
          </cell>
          <cell r="I229">
            <v>0.33424026362427622</v>
          </cell>
          <cell r="J229">
            <v>130</v>
          </cell>
          <cell r="L229">
            <v>130</v>
          </cell>
          <cell r="M229">
            <v>5200000</v>
          </cell>
          <cell r="N229">
            <v>0</v>
          </cell>
          <cell r="O229">
            <v>5200000</v>
          </cell>
          <cell r="R229">
            <v>0</v>
          </cell>
          <cell r="S229">
            <v>0</v>
          </cell>
          <cell r="T229">
            <v>0</v>
          </cell>
          <cell r="U229">
            <v>0</v>
          </cell>
          <cell r="V229">
            <v>130</v>
          </cell>
          <cell r="W229">
            <v>5200000</v>
          </cell>
        </row>
        <row r="230">
          <cell r="C230" t="str">
            <v>3.22.9</v>
          </cell>
          <cell r="D230" t="str">
            <v>Suministro tapas y aro construidas en hierro dúctil, con bisagras, dimensiones Ø0.6m y aro, para instalar en losas de concreto</v>
          </cell>
          <cell r="E230" t="str">
            <v>un</v>
          </cell>
          <cell r="F230">
            <v>12</v>
          </cell>
          <cell r="G230">
            <v>500000</v>
          </cell>
          <cell r="H230">
            <v>6000000</v>
          </cell>
          <cell r="I230">
            <v>0.38566184264339565</v>
          </cell>
          <cell r="J230">
            <v>12</v>
          </cell>
          <cell r="L230">
            <v>12</v>
          </cell>
          <cell r="M230">
            <v>6000000</v>
          </cell>
          <cell r="N230">
            <v>0</v>
          </cell>
          <cell r="O230">
            <v>6000000</v>
          </cell>
          <cell r="R230">
            <v>0</v>
          </cell>
          <cell r="S230">
            <v>0</v>
          </cell>
          <cell r="T230">
            <v>0</v>
          </cell>
          <cell r="U230">
            <v>0</v>
          </cell>
          <cell r="V230">
            <v>12</v>
          </cell>
          <cell r="W230">
            <v>6000000</v>
          </cell>
        </row>
        <row r="231">
          <cell r="C231" t="str">
            <v>3.22.10</v>
          </cell>
          <cell r="D231" t="str">
            <v>Vincha de empalme en acero para tubería Ø600mm HD con salida bridada Ø50mm</v>
          </cell>
          <cell r="E231" t="str">
            <v>un</v>
          </cell>
          <cell r="F231">
            <v>1</v>
          </cell>
          <cell r="G231">
            <v>180000</v>
          </cell>
          <cell r="H231">
            <v>180000</v>
          </cell>
          <cell r="I231">
            <v>1.1569855279301869E-2</v>
          </cell>
          <cell r="J231">
            <v>1</v>
          </cell>
          <cell r="L231">
            <v>1</v>
          </cell>
          <cell r="M231">
            <v>180000</v>
          </cell>
          <cell r="N231">
            <v>0</v>
          </cell>
          <cell r="O231">
            <v>180000</v>
          </cell>
          <cell r="R231">
            <v>0</v>
          </cell>
          <cell r="S231">
            <v>0</v>
          </cell>
          <cell r="T231">
            <v>0</v>
          </cell>
          <cell r="U231">
            <v>0</v>
          </cell>
          <cell r="V231">
            <v>1</v>
          </cell>
          <cell r="W231">
            <v>180000</v>
          </cell>
        </row>
        <row r="232">
          <cell r="C232" t="str">
            <v>3.22.11</v>
          </cell>
          <cell r="D232" t="str">
            <v>Compuerta en acero para canales y con guías para empotrar en muro. Ancho 0.8m, altura de compuerta 0.85m, altura de fondo canal a nivel de pasillo 0.85m, con actuador manual volanta de manejo</v>
          </cell>
          <cell r="E232" t="str">
            <v>un</v>
          </cell>
          <cell r="F232">
            <v>2</v>
          </cell>
          <cell r="G232">
            <v>7539999.9999999991</v>
          </cell>
          <cell r="H232">
            <v>15079999.999999998</v>
          </cell>
          <cell r="I232">
            <v>0.96929676451040092</v>
          </cell>
          <cell r="J232">
            <v>2</v>
          </cell>
          <cell r="L232">
            <v>2</v>
          </cell>
          <cell r="M232">
            <v>15079999.999999998</v>
          </cell>
          <cell r="N232">
            <v>0</v>
          </cell>
          <cell r="O232">
            <v>15079999.999999998</v>
          </cell>
          <cell r="R232">
            <v>0</v>
          </cell>
          <cell r="S232">
            <v>0</v>
          </cell>
          <cell r="T232">
            <v>0</v>
          </cell>
          <cell r="U232">
            <v>0</v>
          </cell>
          <cell r="V232">
            <v>2</v>
          </cell>
          <cell r="W232">
            <v>15079999.999999998</v>
          </cell>
        </row>
        <row r="233">
          <cell r="C233" t="str">
            <v>3.22.12</v>
          </cell>
          <cell r="D233" t="str">
            <v>Losetas de concreto reforado para sedimentadores, dimensiones de cada loseta 0.69*0.3m espesor de 0.1m. Incluye pintura del acero de refuerzo con anticorrosivo</v>
          </cell>
          <cell r="E233" t="str">
            <v>un</v>
          </cell>
          <cell r="F233">
            <v>52</v>
          </cell>
          <cell r="G233">
            <v>32000</v>
          </cell>
          <cell r="H233">
            <v>1664000</v>
          </cell>
          <cell r="I233">
            <v>0.10695688435976838</v>
          </cell>
          <cell r="J233">
            <v>52</v>
          </cell>
          <cell r="L233">
            <v>52</v>
          </cell>
          <cell r="M233">
            <v>1664000</v>
          </cell>
          <cell r="N233">
            <v>0</v>
          </cell>
          <cell r="O233">
            <v>1664000</v>
          </cell>
          <cell r="R233">
            <v>0</v>
          </cell>
          <cell r="S233">
            <v>0</v>
          </cell>
          <cell r="T233">
            <v>0</v>
          </cell>
          <cell r="U233">
            <v>0</v>
          </cell>
          <cell r="V233">
            <v>52</v>
          </cell>
          <cell r="W233">
            <v>1664000</v>
          </cell>
        </row>
        <row r="234">
          <cell r="C234" t="str">
            <v>3.22.13</v>
          </cell>
          <cell r="D234" t="str">
            <v>Válvula de Ø300mm de membrana de polietileno salidas bridadas y sistema para operar con agua a presión</v>
          </cell>
          <cell r="E234" t="str">
            <v>un</v>
          </cell>
          <cell r="F234">
            <v>2</v>
          </cell>
          <cell r="G234">
            <v>13500000</v>
          </cell>
          <cell r="H234">
            <v>27000000</v>
          </cell>
          <cell r="I234">
            <v>1.7354782918952802</v>
          </cell>
          <cell r="J234">
            <v>2</v>
          </cell>
          <cell r="L234">
            <v>2</v>
          </cell>
          <cell r="M234">
            <v>27000000</v>
          </cell>
          <cell r="N234">
            <v>0</v>
          </cell>
          <cell r="O234">
            <v>27000000</v>
          </cell>
          <cell r="R234">
            <v>0</v>
          </cell>
          <cell r="S234">
            <v>0</v>
          </cell>
          <cell r="T234">
            <v>0</v>
          </cell>
          <cell r="U234">
            <v>0</v>
          </cell>
          <cell r="V234">
            <v>2</v>
          </cell>
          <cell r="W234">
            <v>27000000</v>
          </cell>
        </row>
        <row r="235">
          <cell r="C235" t="str">
            <v>3.22.14</v>
          </cell>
          <cell r="D235" t="str">
            <v>Tanque de polietileno para poza séptica y filtro de piedra, Volumen de 1m3</v>
          </cell>
          <cell r="E235" t="str">
            <v>un</v>
          </cell>
          <cell r="F235">
            <v>2</v>
          </cell>
          <cell r="G235">
            <v>280000</v>
          </cell>
          <cell r="H235">
            <v>560000</v>
          </cell>
          <cell r="I235">
            <v>3.5995105313383596E-2</v>
          </cell>
          <cell r="J235">
            <v>2</v>
          </cell>
          <cell r="L235">
            <v>2</v>
          </cell>
          <cell r="M235">
            <v>560000</v>
          </cell>
          <cell r="N235">
            <v>0</v>
          </cell>
          <cell r="O235">
            <v>560000</v>
          </cell>
          <cell r="R235">
            <v>0</v>
          </cell>
          <cell r="S235">
            <v>0</v>
          </cell>
          <cell r="T235">
            <v>0</v>
          </cell>
          <cell r="U235">
            <v>0</v>
          </cell>
          <cell r="V235">
            <v>2</v>
          </cell>
          <cell r="W235">
            <v>560000</v>
          </cell>
        </row>
        <row r="236">
          <cell r="C236" t="str">
            <v>3.22.15</v>
          </cell>
          <cell r="D236" t="str">
            <v>Láminas de asbesto cemento para sedimentadores, dimensiones 1.2*2.4*0.01m</v>
          </cell>
          <cell r="E236" t="str">
            <v>un</v>
          </cell>
          <cell r="F236">
            <v>528</v>
          </cell>
          <cell r="G236">
            <v>50000</v>
          </cell>
          <cell r="H236">
            <v>26400000</v>
          </cell>
          <cell r="I236">
            <v>1.6969121076309408</v>
          </cell>
          <cell r="J236">
            <v>528</v>
          </cell>
          <cell r="L236">
            <v>528</v>
          </cell>
          <cell r="M236">
            <v>26400000</v>
          </cell>
          <cell r="N236">
            <v>0</v>
          </cell>
          <cell r="O236">
            <v>26400000</v>
          </cell>
          <cell r="R236">
            <v>0</v>
          </cell>
          <cell r="S236">
            <v>0</v>
          </cell>
          <cell r="T236">
            <v>0</v>
          </cell>
          <cell r="U236">
            <v>0</v>
          </cell>
          <cell r="V236">
            <v>528</v>
          </cell>
          <cell r="W236">
            <v>26400000</v>
          </cell>
        </row>
        <row r="237">
          <cell r="D237" t="str">
            <v>COSTO SUMINISTRO</v>
          </cell>
          <cell r="H237">
            <v>1555767083.1199999</v>
          </cell>
          <cell r="I237" t="str">
            <v/>
          </cell>
          <cell r="L237" t="str">
            <v/>
          </cell>
          <cell r="M237">
            <v>1555767083.1199999</v>
          </cell>
          <cell r="N237">
            <v>177085056</v>
          </cell>
          <cell r="O237">
            <v>1732852139.1199999</v>
          </cell>
          <cell r="R237" t="str">
            <v/>
          </cell>
          <cell r="S237">
            <v>0</v>
          </cell>
          <cell r="T237">
            <v>0</v>
          </cell>
          <cell r="U237">
            <v>0</v>
          </cell>
          <cell r="V237" t="str">
            <v/>
          </cell>
          <cell r="W237">
            <v>1420407083.1199999</v>
          </cell>
        </row>
        <row r="238">
          <cell r="D238" t="str">
            <v>A,I,U,</v>
          </cell>
          <cell r="E238">
            <v>0.12</v>
          </cell>
          <cell r="H238">
            <v>186692049.97439998</v>
          </cell>
          <cell r="M238">
            <v>186692049.97439998</v>
          </cell>
          <cell r="N238">
            <v>21250206.719999999</v>
          </cell>
          <cell r="O238">
            <v>207942256.69439998</v>
          </cell>
          <cell r="R238">
            <v>0</v>
          </cell>
          <cell r="S238">
            <v>0</v>
          </cell>
          <cell r="T238">
            <v>0</v>
          </cell>
          <cell r="U238">
            <v>0</v>
          </cell>
          <cell r="W238">
            <v>170448849.97439998</v>
          </cell>
        </row>
        <row r="239">
          <cell r="B239" t="str">
            <v>TO3</v>
          </cell>
          <cell r="D239" t="str">
            <v>COSTO TOTAL SUMINISTRO</v>
          </cell>
          <cell r="H239">
            <v>1742459133</v>
          </cell>
          <cell r="L239" t="str">
            <v/>
          </cell>
          <cell r="M239">
            <v>1742459133</v>
          </cell>
          <cell r="N239">
            <v>198335263</v>
          </cell>
          <cell r="O239">
            <v>1940794396</v>
          </cell>
          <cell r="R239" t="str">
            <v/>
          </cell>
          <cell r="S239">
            <v>0</v>
          </cell>
          <cell r="T239">
            <v>0</v>
          </cell>
          <cell r="U239">
            <v>0</v>
          </cell>
          <cell r="V239" t="str">
            <v/>
          </cell>
          <cell r="W239">
            <v>1590855933</v>
          </cell>
        </row>
        <row r="240">
          <cell r="B240" t="str">
            <v>T4</v>
          </cell>
          <cell r="C240" t="str">
            <v>INSTALACION DE EQUIPOS Y ACCESORIOS PARA LA PLANTA DE TRATAMIENTO DE AGUA POTABLE (240)</v>
          </cell>
          <cell r="L240" t="str">
            <v/>
          </cell>
          <cell r="M240" t="str">
            <v/>
          </cell>
          <cell r="N240" t="str">
            <v/>
          </cell>
          <cell r="O240" t="str">
            <v/>
          </cell>
          <cell r="R240" t="str">
            <v/>
          </cell>
          <cell r="S240" t="str">
            <v/>
          </cell>
          <cell r="T240" t="str">
            <v/>
          </cell>
          <cell r="U240" t="str">
            <v/>
          </cell>
          <cell r="V240" t="str">
            <v/>
          </cell>
          <cell r="W240" t="str">
            <v/>
          </cell>
        </row>
        <row r="241">
          <cell r="C241" t="str">
            <v xml:space="preserve">ITEM  </v>
          </cell>
          <cell r="D241" t="str">
            <v>DESCRIPCION</v>
          </cell>
          <cell r="E241" t="str">
            <v xml:space="preserve">UNIDAD </v>
          </cell>
          <cell r="F241" t="str">
            <v xml:space="preserve">CANTIDAD </v>
          </cell>
          <cell r="G241" t="str">
            <v>V. UNITARIO</v>
          </cell>
          <cell r="H241" t="str">
            <v xml:space="preserve"> V. PARCIAL</v>
          </cell>
          <cell r="R241">
            <v>0</v>
          </cell>
        </row>
        <row r="242">
          <cell r="C242">
            <v>3.3</v>
          </cell>
          <cell r="D242" t="str">
            <v>EXCAVACIONES Y ENTIBADOS</v>
          </cell>
          <cell r="L242" t="str">
            <v/>
          </cell>
          <cell r="M242" t="str">
            <v/>
          </cell>
          <cell r="N242" t="str">
            <v/>
          </cell>
          <cell r="O242" t="str">
            <v/>
          </cell>
          <cell r="R242" t="str">
            <v/>
          </cell>
          <cell r="S242" t="str">
            <v/>
          </cell>
          <cell r="T242" t="str">
            <v/>
          </cell>
          <cell r="U242" t="str">
            <v/>
          </cell>
          <cell r="V242" t="str">
            <v/>
          </cell>
          <cell r="W242" t="str">
            <v/>
          </cell>
        </row>
        <row r="243">
          <cell r="C243" t="str">
            <v>3.3.2</v>
          </cell>
          <cell r="D243" t="str">
            <v>Excavación en zanja para redes de alcantarillado y acueducto</v>
          </cell>
          <cell r="L243" t="str">
            <v/>
          </cell>
          <cell r="M243" t="str">
            <v/>
          </cell>
          <cell r="N243" t="str">
            <v/>
          </cell>
          <cell r="O243" t="str">
            <v/>
          </cell>
          <cell r="R243" t="str">
            <v/>
          </cell>
          <cell r="S243" t="str">
            <v/>
          </cell>
          <cell r="T243" t="str">
            <v/>
          </cell>
          <cell r="U243" t="str">
            <v/>
          </cell>
          <cell r="V243" t="str">
            <v/>
          </cell>
          <cell r="W243" t="str">
            <v/>
          </cell>
        </row>
        <row r="244">
          <cell r="C244" t="str">
            <v>3.3.2.1</v>
          </cell>
          <cell r="D244" t="str">
            <v>Excavación a mano en material común, roca descompuesta, a cualquier profundidad y bajo cualquier condición de humedad. Incluye retiro a lugar autorizado.</v>
          </cell>
          <cell r="E244" t="str">
            <v>m3</v>
          </cell>
          <cell r="F244">
            <v>1655</v>
          </cell>
          <cell r="G244">
            <v>10800</v>
          </cell>
          <cell r="H244">
            <v>17874000</v>
          </cell>
          <cell r="I244">
            <v>6.5178081312117842</v>
          </cell>
          <cell r="J244">
            <v>1655</v>
          </cell>
          <cell r="K244">
            <v>549</v>
          </cell>
          <cell r="L244">
            <v>2204</v>
          </cell>
          <cell r="M244">
            <v>17874000</v>
          </cell>
          <cell r="N244">
            <v>5929200</v>
          </cell>
          <cell r="O244">
            <v>23803200</v>
          </cell>
          <cell r="R244">
            <v>0</v>
          </cell>
          <cell r="S244">
            <v>0</v>
          </cell>
          <cell r="T244">
            <v>0</v>
          </cell>
          <cell r="U244">
            <v>0</v>
          </cell>
          <cell r="V244">
            <v>2204</v>
          </cell>
          <cell r="W244">
            <v>23803200</v>
          </cell>
        </row>
        <row r="245">
          <cell r="C245" t="str">
            <v>3,4</v>
          </cell>
          <cell r="D245" t="str">
            <v>INSTALACIÓN Y CIMENTACIÓN DE TUBERÍA</v>
          </cell>
          <cell r="I245" t="str">
            <v/>
          </cell>
          <cell r="L245" t="str">
            <v/>
          </cell>
          <cell r="M245" t="str">
            <v/>
          </cell>
          <cell r="N245" t="str">
            <v/>
          </cell>
          <cell r="O245" t="str">
            <v/>
          </cell>
          <cell r="R245" t="str">
            <v/>
          </cell>
          <cell r="S245" t="str">
            <v/>
          </cell>
          <cell r="T245" t="str">
            <v/>
          </cell>
          <cell r="U245" t="str">
            <v/>
          </cell>
          <cell r="V245" t="str">
            <v/>
          </cell>
          <cell r="W245" t="str">
            <v/>
          </cell>
        </row>
        <row r="246">
          <cell r="C246" t="str">
            <v>3.4.2</v>
          </cell>
          <cell r="D246" t="str">
            <v>Tuberías de alcantarillado</v>
          </cell>
          <cell r="I246" t="str">
            <v/>
          </cell>
          <cell r="L246" t="str">
            <v/>
          </cell>
          <cell r="M246" t="str">
            <v/>
          </cell>
          <cell r="N246" t="str">
            <v/>
          </cell>
          <cell r="O246" t="str">
            <v/>
          </cell>
          <cell r="R246" t="str">
            <v/>
          </cell>
          <cell r="S246" t="str">
            <v/>
          </cell>
          <cell r="T246" t="str">
            <v/>
          </cell>
          <cell r="U246" t="str">
            <v/>
          </cell>
          <cell r="V246" t="str">
            <v/>
          </cell>
          <cell r="W246" t="str">
            <v/>
          </cell>
        </row>
        <row r="247">
          <cell r="C247" t="str">
            <v>3.4.2.1</v>
          </cell>
          <cell r="D247" t="str">
            <v>Instalación de Tubería de alcantarillado de PVC de superficie interna y externa lisa, bajo cualquier condición de humedad</v>
          </cell>
          <cell r="I247" t="str">
            <v/>
          </cell>
          <cell r="L247" t="str">
            <v/>
          </cell>
          <cell r="M247" t="str">
            <v/>
          </cell>
          <cell r="N247" t="str">
            <v/>
          </cell>
          <cell r="O247" t="str">
            <v/>
          </cell>
          <cell r="R247" t="str">
            <v/>
          </cell>
          <cell r="S247" t="str">
            <v/>
          </cell>
          <cell r="T247" t="str">
            <v/>
          </cell>
          <cell r="U247" t="str">
            <v/>
          </cell>
          <cell r="V247" t="str">
            <v/>
          </cell>
          <cell r="W247" t="str">
            <v/>
          </cell>
        </row>
        <row r="248">
          <cell r="C248" t="str">
            <v>3.4.2.1.1</v>
          </cell>
          <cell r="D248" t="str">
            <v>Tubería de PVC de 160 mm (6")</v>
          </cell>
          <cell r="E248" t="str">
            <v>m</v>
          </cell>
          <cell r="F248">
            <v>48</v>
          </cell>
          <cell r="G248">
            <v>4850</v>
          </cell>
          <cell r="H248">
            <v>232800</v>
          </cell>
          <cell r="I248">
            <v>8.4891223729780876E-2</v>
          </cell>
          <cell r="J248">
            <v>48</v>
          </cell>
          <cell r="L248">
            <v>48</v>
          </cell>
          <cell r="M248">
            <v>232800</v>
          </cell>
          <cell r="N248">
            <v>0</v>
          </cell>
          <cell r="O248">
            <v>232800</v>
          </cell>
          <cell r="R248">
            <v>0</v>
          </cell>
          <cell r="S248">
            <v>0</v>
          </cell>
          <cell r="T248">
            <v>0</v>
          </cell>
          <cell r="U248">
            <v>0</v>
          </cell>
          <cell r="V248">
            <v>48</v>
          </cell>
          <cell r="W248">
            <v>232800</v>
          </cell>
        </row>
        <row r="249">
          <cell r="C249" t="str">
            <v>3.4.2.6</v>
          </cell>
          <cell r="D249" t="str">
            <v>Instalación de Tubería de alcantarillado de Concreto reforzado o de gres bajo, cualquier condición de humedad</v>
          </cell>
          <cell r="I249" t="str">
            <v/>
          </cell>
          <cell r="L249" t="str">
            <v/>
          </cell>
          <cell r="M249" t="str">
            <v/>
          </cell>
          <cell r="N249" t="str">
            <v/>
          </cell>
          <cell r="O249" t="str">
            <v/>
          </cell>
          <cell r="R249" t="str">
            <v/>
          </cell>
          <cell r="S249" t="str">
            <v/>
          </cell>
          <cell r="T249" t="str">
            <v/>
          </cell>
          <cell r="U249" t="str">
            <v/>
          </cell>
          <cell r="V249" t="str">
            <v/>
          </cell>
          <cell r="W249" t="str">
            <v/>
          </cell>
        </row>
        <row r="250">
          <cell r="C250" t="str">
            <v>3.4.2.6.1</v>
          </cell>
          <cell r="D250" t="str">
            <v>Tubería de Concreto C.R 600 mm (24")</v>
          </cell>
          <cell r="E250" t="str">
            <v>m</v>
          </cell>
          <cell r="F250">
            <v>220</v>
          </cell>
          <cell r="G250">
            <v>20400</v>
          </cell>
          <cell r="H250">
            <v>4488000</v>
          </cell>
          <cell r="I250">
            <v>1.6365627667493838</v>
          </cell>
          <cell r="J250">
            <v>220</v>
          </cell>
          <cell r="L250">
            <v>220</v>
          </cell>
          <cell r="M250">
            <v>4488000</v>
          </cell>
          <cell r="N250">
            <v>0</v>
          </cell>
          <cell r="O250">
            <v>4488000</v>
          </cell>
          <cell r="R250">
            <v>0</v>
          </cell>
          <cell r="S250">
            <v>0</v>
          </cell>
          <cell r="T250">
            <v>0</v>
          </cell>
          <cell r="U250">
            <v>0</v>
          </cell>
          <cell r="V250">
            <v>220</v>
          </cell>
          <cell r="W250">
            <v>4488000</v>
          </cell>
        </row>
        <row r="251">
          <cell r="C251" t="str">
            <v>3.4.4</v>
          </cell>
          <cell r="D251" t="str">
            <v>Instalación de Tuberias de Acueducto</v>
          </cell>
          <cell r="I251" t="str">
            <v/>
          </cell>
          <cell r="L251" t="str">
            <v/>
          </cell>
          <cell r="M251" t="str">
            <v/>
          </cell>
          <cell r="N251" t="str">
            <v/>
          </cell>
          <cell r="O251" t="str">
            <v/>
          </cell>
          <cell r="R251" t="str">
            <v/>
          </cell>
          <cell r="S251" t="str">
            <v/>
          </cell>
          <cell r="T251" t="str">
            <v/>
          </cell>
          <cell r="U251" t="str">
            <v/>
          </cell>
          <cell r="V251" t="str">
            <v/>
          </cell>
          <cell r="W251" t="str">
            <v/>
          </cell>
        </row>
        <row r="252">
          <cell r="C252" t="str">
            <v>3.4.4.1</v>
          </cell>
          <cell r="D252" t="str">
            <v>Instalación de tuberías de acueducto de polietileno de alta densidad (PEAD)</v>
          </cell>
          <cell r="I252" t="str">
            <v/>
          </cell>
          <cell r="L252" t="str">
            <v/>
          </cell>
          <cell r="M252" t="str">
            <v/>
          </cell>
          <cell r="N252" t="str">
            <v/>
          </cell>
          <cell r="O252" t="str">
            <v/>
          </cell>
          <cell r="R252" t="str">
            <v/>
          </cell>
          <cell r="S252" t="str">
            <v/>
          </cell>
          <cell r="T252" t="str">
            <v/>
          </cell>
          <cell r="U252" t="str">
            <v/>
          </cell>
          <cell r="V252" t="str">
            <v/>
          </cell>
          <cell r="W252" t="str">
            <v/>
          </cell>
        </row>
        <row r="253">
          <cell r="C253" t="str">
            <v>3.4.4.1.1</v>
          </cell>
          <cell r="D253" t="str">
            <v>Tuberías PEAD 90mm PN 10 PE 100</v>
          </cell>
          <cell r="E253" t="str">
            <v>m</v>
          </cell>
          <cell r="F253">
            <v>2500</v>
          </cell>
          <cell r="G253">
            <v>4375</v>
          </cell>
          <cell r="H253">
            <v>10937500</v>
          </cell>
          <cell r="I253">
            <v>3.9883924379058349</v>
          </cell>
          <cell r="J253">
            <v>2500</v>
          </cell>
          <cell r="L253">
            <v>2500</v>
          </cell>
          <cell r="M253">
            <v>10937500</v>
          </cell>
          <cell r="N253">
            <v>0</v>
          </cell>
          <cell r="O253">
            <v>10937500</v>
          </cell>
          <cell r="R253">
            <v>0</v>
          </cell>
          <cell r="S253">
            <v>0</v>
          </cell>
          <cell r="T253">
            <v>0</v>
          </cell>
          <cell r="U253">
            <v>0</v>
          </cell>
          <cell r="V253">
            <v>2500</v>
          </cell>
          <cell r="W253">
            <v>10937500</v>
          </cell>
        </row>
        <row r="254">
          <cell r="C254" t="str">
            <v>3.4.4.1.4</v>
          </cell>
          <cell r="D254" t="str">
            <v>Tuberías PEAD 110mm PN 10 PE 100</v>
          </cell>
          <cell r="E254" t="str">
            <v>m</v>
          </cell>
          <cell r="F254">
            <v>60</v>
          </cell>
          <cell r="G254">
            <v>4925</v>
          </cell>
          <cell r="H254">
            <v>295500</v>
          </cell>
          <cell r="I254">
            <v>0.10775496826525022</v>
          </cell>
          <cell r="J254">
            <v>60</v>
          </cell>
          <cell r="L254">
            <v>60</v>
          </cell>
          <cell r="M254">
            <v>295500</v>
          </cell>
          <cell r="N254">
            <v>0</v>
          </cell>
          <cell r="O254">
            <v>295500</v>
          </cell>
          <cell r="R254">
            <v>0</v>
          </cell>
          <cell r="S254">
            <v>0</v>
          </cell>
          <cell r="T254">
            <v>0</v>
          </cell>
          <cell r="U254">
            <v>0</v>
          </cell>
          <cell r="V254">
            <v>60</v>
          </cell>
          <cell r="W254">
            <v>295500</v>
          </cell>
        </row>
        <row r="255">
          <cell r="C255" t="str">
            <v>3.4.4.2</v>
          </cell>
          <cell r="D255" t="str">
            <v>Instalación de Tuberías de acueducto de hierro de fundición dúctil, incluidos accesorios</v>
          </cell>
          <cell r="I255" t="str">
            <v/>
          </cell>
          <cell r="L255" t="str">
            <v/>
          </cell>
          <cell r="M255" t="str">
            <v/>
          </cell>
          <cell r="N255" t="str">
            <v/>
          </cell>
          <cell r="O255" t="str">
            <v/>
          </cell>
          <cell r="R255" t="str">
            <v/>
          </cell>
          <cell r="S255" t="str">
            <v/>
          </cell>
          <cell r="T255" t="str">
            <v/>
          </cell>
          <cell r="U255" t="str">
            <v/>
          </cell>
          <cell r="V255" t="str">
            <v/>
          </cell>
          <cell r="W255" t="str">
            <v/>
          </cell>
        </row>
        <row r="256">
          <cell r="C256" t="str">
            <v>3.4.4.2.5</v>
          </cell>
          <cell r="D256" t="str">
            <v>Tubería de HD de 450 mm PN 10</v>
          </cell>
          <cell r="E256" t="str">
            <v>m</v>
          </cell>
          <cell r="F256">
            <v>30</v>
          </cell>
          <cell r="G256">
            <v>13000</v>
          </cell>
          <cell r="H256">
            <v>390000</v>
          </cell>
          <cell r="I256">
            <v>0.14221467892875664</v>
          </cell>
          <cell r="J256">
            <v>30</v>
          </cell>
          <cell r="L256">
            <v>30</v>
          </cell>
          <cell r="M256">
            <v>390000</v>
          </cell>
          <cell r="N256">
            <v>0</v>
          </cell>
          <cell r="O256">
            <v>390000</v>
          </cell>
          <cell r="R256">
            <v>0</v>
          </cell>
          <cell r="S256">
            <v>0</v>
          </cell>
          <cell r="T256">
            <v>0</v>
          </cell>
          <cell r="U256">
            <v>0</v>
          </cell>
          <cell r="V256">
            <v>30</v>
          </cell>
          <cell r="W256">
            <v>390000</v>
          </cell>
        </row>
        <row r="257">
          <cell r="C257" t="str">
            <v>3.4.4.2.7</v>
          </cell>
          <cell r="D257" t="str">
            <v>Tubería de HD de 600 mm PN 10</v>
          </cell>
          <cell r="E257" t="str">
            <v>m</v>
          </cell>
          <cell r="F257">
            <v>12</v>
          </cell>
          <cell r="G257">
            <v>16000</v>
          </cell>
          <cell r="H257">
            <v>192000</v>
          </cell>
          <cell r="I257">
            <v>7.0013380395695574E-2</v>
          </cell>
          <cell r="J257">
            <v>12</v>
          </cell>
          <cell r="L257">
            <v>12</v>
          </cell>
          <cell r="M257">
            <v>192000</v>
          </cell>
          <cell r="N257">
            <v>0</v>
          </cell>
          <cell r="O257">
            <v>192000</v>
          </cell>
          <cell r="R257">
            <v>0</v>
          </cell>
          <cell r="S257">
            <v>0</v>
          </cell>
          <cell r="T257">
            <v>0</v>
          </cell>
          <cell r="U257">
            <v>0</v>
          </cell>
          <cell r="V257">
            <v>12</v>
          </cell>
          <cell r="W257">
            <v>192000</v>
          </cell>
        </row>
        <row r="258">
          <cell r="C258" t="str">
            <v>3.4.8</v>
          </cell>
          <cell r="D258" t="str">
            <v>Cimentación de tuberías</v>
          </cell>
          <cell r="I258" t="str">
            <v/>
          </cell>
          <cell r="L258" t="str">
            <v/>
          </cell>
          <cell r="M258" t="str">
            <v/>
          </cell>
          <cell r="N258" t="str">
            <v/>
          </cell>
          <cell r="O258" t="str">
            <v/>
          </cell>
          <cell r="R258" t="str">
            <v/>
          </cell>
          <cell r="S258" t="str">
            <v/>
          </cell>
          <cell r="T258" t="str">
            <v/>
          </cell>
          <cell r="U258" t="str">
            <v/>
          </cell>
          <cell r="V258" t="str">
            <v/>
          </cell>
          <cell r="W258" t="str">
            <v/>
          </cell>
        </row>
        <row r="259">
          <cell r="C259" t="str">
            <v>3.4.8.2</v>
          </cell>
          <cell r="D259" t="str">
            <v>Cimentación de tubería con arena compactada al 70% de la densidad relativa máxima</v>
          </cell>
          <cell r="E259" t="str">
            <v>m3</v>
          </cell>
          <cell r="F259">
            <v>26</v>
          </cell>
          <cell r="G259">
            <v>26700</v>
          </cell>
          <cell r="H259">
            <v>694200</v>
          </cell>
          <cell r="I259">
            <v>0.25314212849318679</v>
          </cell>
          <cell r="J259">
            <v>26</v>
          </cell>
          <cell r="L259">
            <v>26</v>
          </cell>
          <cell r="M259">
            <v>694200</v>
          </cell>
          <cell r="N259">
            <v>0</v>
          </cell>
          <cell r="O259">
            <v>694200</v>
          </cell>
          <cell r="R259">
            <v>0</v>
          </cell>
          <cell r="S259">
            <v>0</v>
          </cell>
          <cell r="T259">
            <v>0</v>
          </cell>
          <cell r="U259">
            <v>0</v>
          </cell>
          <cell r="V259">
            <v>26</v>
          </cell>
          <cell r="W259">
            <v>694200</v>
          </cell>
        </row>
        <row r="260">
          <cell r="C260" t="str">
            <v>3.4.8.3</v>
          </cell>
          <cell r="D260" t="str">
            <v>Cimentación de tubería con concreto de 17,5 Mpa. ( 2500 psi ) in situ</v>
          </cell>
          <cell r="E260" t="str">
            <v>m3</v>
          </cell>
          <cell r="F260">
            <v>33</v>
          </cell>
          <cell r="G260">
            <v>208850</v>
          </cell>
          <cell r="H260">
            <v>6892050</v>
          </cell>
          <cell r="I260">
            <v>2.5132068664383005</v>
          </cell>
          <cell r="J260">
            <v>33</v>
          </cell>
          <cell r="L260">
            <v>33</v>
          </cell>
          <cell r="M260">
            <v>6892050</v>
          </cell>
          <cell r="N260">
            <v>0</v>
          </cell>
          <cell r="O260">
            <v>6892050</v>
          </cell>
          <cell r="R260">
            <v>0</v>
          </cell>
          <cell r="S260">
            <v>0</v>
          </cell>
          <cell r="T260">
            <v>0</v>
          </cell>
          <cell r="U260">
            <v>0</v>
          </cell>
          <cell r="V260">
            <v>33</v>
          </cell>
          <cell r="W260">
            <v>6892050</v>
          </cell>
        </row>
        <row r="261">
          <cell r="C261" t="str">
            <v>3.4.9</v>
          </cell>
          <cell r="D261" t="str">
            <v>Instalación de tuberías de acueducto de polietileno para acometidas</v>
          </cell>
          <cell r="I261" t="str">
            <v/>
          </cell>
          <cell r="L261" t="str">
            <v/>
          </cell>
          <cell r="M261" t="str">
            <v/>
          </cell>
          <cell r="N261" t="str">
            <v/>
          </cell>
          <cell r="O261" t="str">
            <v/>
          </cell>
          <cell r="R261" t="str">
            <v/>
          </cell>
          <cell r="S261" t="str">
            <v/>
          </cell>
          <cell r="T261" t="str">
            <v/>
          </cell>
          <cell r="U261" t="str">
            <v/>
          </cell>
          <cell r="V261" t="str">
            <v/>
          </cell>
          <cell r="W261" t="str">
            <v/>
          </cell>
        </row>
        <row r="262">
          <cell r="C262" t="str">
            <v>3.4.9.1</v>
          </cell>
          <cell r="D262" t="str">
            <v>Tuberia de Polietileno Diametro 25 mm PN 10</v>
          </cell>
          <cell r="E262" t="str">
            <v>m</v>
          </cell>
          <cell r="F262">
            <v>25</v>
          </cell>
          <cell r="G262">
            <v>4375</v>
          </cell>
          <cell r="H262">
            <v>109375</v>
          </cell>
          <cell r="I262">
            <v>3.9883924379058348E-2</v>
          </cell>
          <cell r="J262">
            <v>25</v>
          </cell>
          <cell r="L262">
            <v>25</v>
          </cell>
          <cell r="M262">
            <v>109375</v>
          </cell>
          <cell r="N262">
            <v>0</v>
          </cell>
          <cell r="O262">
            <v>109375</v>
          </cell>
          <cell r="R262">
            <v>0</v>
          </cell>
          <cell r="S262">
            <v>0</v>
          </cell>
          <cell r="T262">
            <v>0</v>
          </cell>
          <cell r="U262">
            <v>0</v>
          </cell>
          <cell r="V262">
            <v>25</v>
          </cell>
          <cell r="W262">
            <v>109375</v>
          </cell>
        </row>
        <row r="263">
          <cell r="C263" t="str">
            <v>3.4.9.2</v>
          </cell>
          <cell r="D263" t="str">
            <v>Tuberia de Polietileno Diametro 63 mm PN 10</v>
          </cell>
          <cell r="E263" t="str">
            <v>m</v>
          </cell>
          <cell r="F263">
            <v>300</v>
          </cell>
          <cell r="G263">
            <v>4925</v>
          </cell>
          <cell r="H263">
            <v>1477500</v>
          </cell>
          <cell r="I263">
            <v>0.53877484132625109</v>
          </cell>
          <cell r="J263">
            <v>300</v>
          </cell>
          <cell r="L263">
            <v>300</v>
          </cell>
          <cell r="M263">
            <v>1477500</v>
          </cell>
          <cell r="N263">
            <v>0</v>
          </cell>
          <cell r="O263">
            <v>1477500</v>
          </cell>
          <cell r="R263">
            <v>0</v>
          </cell>
          <cell r="S263">
            <v>0</v>
          </cell>
          <cell r="T263">
            <v>0</v>
          </cell>
          <cell r="U263">
            <v>0</v>
          </cell>
          <cell r="V263">
            <v>300</v>
          </cell>
          <cell r="W263">
            <v>1477500</v>
          </cell>
        </row>
        <row r="264">
          <cell r="C264" t="str">
            <v>3.4.10</v>
          </cell>
          <cell r="D264" t="str">
            <v>Instalación de tuberías de acero sch40</v>
          </cell>
          <cell r="I264" t="str">
            <v/>
          </cell>
          <cell r="L264" t="str">
            <v/>
          </cell>
          <cell r="M264" t="str">
            <v/>
          </cell>
          <cell r="N264" t="str">
            <v/>
          </cell>
          <cell r="O264" t="str">
            <v/>
          </cell>
          <cell r="R264" t="str">
            <v/>
          </cell>
          <cell r="S264" t="str">
            <v/>
          </cell>
          <cell r="T264" t="str">
            <v/>
          </cell>
          <cell r="U264" t="str">
            <v/>
          </cell>
          <cell r="V264" t="str">
            <v/>
          </cell>
          <cell r="W264" t="str">
            <v/>
          </cell>
        </row>
        <row r="265">
          <cell r="C265" t="str">
            <v>3.4.10.1</v>
          </cell>
          <cell r="D265" t="str">
            <v>Tuberia de acero Diametro 50mm, sch39</v>
          </cell>
          <cell r="E265" t="str">
            <v>m</v>
          </cell>
          <cell r="F265">
            <v>3</v>
          </cell>
          <cell r="G265">
            <v>3400</v>
          </cell>
          <cell r="H265">
            <v>10200</v>
          </cell>
          <cell r="I265">
            <v>3.719460833521327E-3</v>
          </cell>
          <cell r="J265">
            <v>3</v>
          </cell>
          <cell r="L265">
            <v>3</v>
          </cell>
          <cell r="M265">
            <v>10200</v>
          </cell>
          <cell r="N265">
            <v>0</v>
          </cell>
          <cell r="O265">
            <v>10200</v>
          </cell>
          <cell r="R265">
            <v>0</v>
          </cell>
          <cell r="S265">
            <v>0</v>
          </cell>
          <cell r="T265">
            <v>0</v>
          </cell>
          <cell r="U265">
            <v>0</v>
          </cell>
          <cell r="V265">
            <v>3</v>
          </cell>
          <cell r="W265">
            <v>10200</v>
          </cell>
        </row>
        <row r="266">
          <cell r="C266" t="str">
            <v>3.4.10.2</v>
          </cell>
          <cell r="D266" t="str">
            <v>Tuberia de acero Diametro 100mm, sch40</v>
          </cell>
          <cell r="E266" t="str">
            <v>m</v>
          </cell>
          <cell r="F266">
            <v>3</v>
          </cell>
          <cell r="G266">
            <v>4060</v>
          </cell>
          <cell r="H266">
            <v>12180</v>
          </cell>
          <cell r="I266">
            <v>4.4414738188519381E-3</v>
          </cell>
          <cell r="J266">
            <v>3</v>
          </cell>
          <cell r="L266">
            <v>3</v>
          </cell>
          <cell r="M266">
            <v>12180</v>
          </cell>
          <cell r="N266">
            <v>0</v>
          </cell>
          <cell r="O266">
            <v>12180</v>
          </cell>
          <cell r="R266">
            <v>0</v>
          </cell>
          <cell r="S266">
            <v>0</v>
          </cell>
          <cell r="T266">
            <v>0</v>
          </cell>
          <cell r="U266">
            <v>0</v>
          </cell>
          <cell r="V266">
            <v>3</v>
          </cell>
          <cell r="W266">
            <v>12180</v>
          </cell>
        </row>
        <row r="267">
          <cell r="C267" t="str">
            <v>3.4.10.3</v>
          </cell>
          <cell r="D267" t="str">
            <v>Tuberia de acero Diametro 150mm, sch40</v>
          </cell>
          <cell r="E267" t="str">
            <v>m</v>
          </cell>
          <cell r="F267">
            <v>30</v>
          </cell>
          <cell r="G267">
            <v>4600</v>
          </cell>
          <cell r="H267">
            <v>138000</v>
          </cell>
          <cell r="I267">
            <v>5.0322117159406189E-2</v>
          </cell>
          <cell r="J267">
            <v>30</v>
          </cell>
          <cell r="L267">
            <v>30</v>
          </cell>
          <cell r="M267">
            <v>138000</v>
          </cell>
          <cell r="N267">
            <v>0</v>
          </cell>
          <cell r="O267">
            <v>138000</v>
          </cell>
          <cell r="R267">
            <v>0</v>
          </cell>
          <cell r="S267">
            <v>0</v>
          </cell>
          <cell r="T267">
            <v>0</v>
          </cell>
          <cell r="U267">
            <v>0</v>
          </cell>
          <cell r="V267">
            <v>30</v>
          </cell>
          <cell r="W267">
            <v>138000</v>
          </cell>
        </row>
        <row r="268">
          <cell r="C268">
            <v>3.5</v>
          </cell>
          <cell r="D268" t="str">
            <v>RELLENOS</v>
          </cell>
          <cell r="I268" t="str">
            <v/>
          </cell>
          <cell r="L268" t="str">
            <v/>
          </cell>
          <cell r="M268" t="str">
            <v/>
          </cell>
          <cell r="N268" t="str">
            <v/>
          </cell>
          <cell r="O268" t="str">
            <v/>
          </cell>
          <cell r="R268" t="str">
            <v/>
          </cell>
          <cell r="S268" t="str">
            <v/>
          </cell>
          <cell r="T268" t="str">
            <v/>
          </cell>
          <cell r="U268" t="str">
            <v/>
          </cell>
          <cell r="V268" t="str">
            <v/>
          </cell>
          <cell r="W268" t="str">
            <v/>
          </cell>
        </row>
        <row r="269">
          <cell r="C269" t="str">
            <v>3.5.1</v>
          </cell>
          <cell r="D269" t="str">
            <v>Relleno de Zanjas y obras de mampostería</v>
          </cell>
          <cell r="I269" t="str">
            <v/>
          </cell>
          <cell r="L269" t="str">
            <v/>
          </cell>
          <cell r="M269" t="str">
            <v/>
          </cell>
          <cell r="N269" t="str">
            <v/>
          </cell>
          <cell r="O269" t="str">
            <v/>
          </cell>
          <cell r="R269" t="str">
            <v/>
          </cell>
          <cell r="S269" t="str">
            <v/>
          </cell>
          <cell r="T269" t="str">
            <v/>
          </cell>
          <cell r="U269" t="str">
            <v/>
          </cell>
          <cell r="V269" t="str">
            <v/>
          </cell>
          <cell r="W269" t="str">
            <v/>
          </cell>
        </row>
        <row r="270">
          <cell r="C270" t="str">
            <v>3.5.1.1</v>
          </cell>
          <cell r="D270" t="str">
            <v>Rellenos de Zanjas y obras de mampostería con material seleccionado de sitio, compactado al 90% del Proctor Modificado</v>
          </cell>
          <cell r="E270" t="str">
            <v>m3</v>
          </cell>
          <cell r="F270">
            <v>1461</v>
          </cell>
          <cell r="G270">
            <v>9800</v>
          </cell>
          <cell r="H270">
            <v>14317800</v>
          </cell>
          <cell r="I270">
            <v>5.2210290511952602</v>
          </cell>
          <cell r="J270">
            <v>1461</v>
          </cell>
          <cell r="K270">
            <v>-1400</v>
          </cell>
          <cell r="L270">
            <v>61</v>
          </cell>
          <cell r="M270">
            <v>14317800</v>
          </cell>
          <cell r="N270">
            <v>-13720000</v>
          </cell>
          <cell r="O270">
            <v>597800</v>
          </cell>
          <cell r="R270">
            <v>0</v>
          </cell>
          <cell r="S270">
            <v>0</v>
          </cell>
          <cell r="T270">
            <v>0</v>
          </cell>
          <cell r="U270">
            <v>0</v>
          </cell>
          <cell r="V270">
            <v>61</v>
          </cell>
          <cell r="W270">
            <v>597800</v>
          </cell>
        </row>
        <row r="271">
          <cell r="C271" t="str">
            <v>3.5.1.2</v>
          </cell>
          <cell r="D271" t="str">
            <v>Rellenos de Zanjas y obras de mampostería con material seleccionado de cantera, compactado al 95% del Proctor Modifiicado</v>
          </cell>
          <cell r="E271" t="str">
            <v>m3</v>
          </cell>
          <cell r="F271">
            <v>100</v>
          </cell>
          <cell r="G271">
            <v>27000</v>
          </cell>
          <cell r="H271">
            <v>2700000</v>
          </cell>
          <cell r="I271">
            <v>0.9845631618144689</v>
          </cell>
          <cell r="J271">
            <v>100</v>
          </cell>
          <cell r="L271">
            <v>100</v>
          </cell>
          <cell r="M271">
            <v>2700000</v>
          </cell>
          <cell r="N271">
            <v>0</v>
          </cell>
          <cell r="O271">
            <v>2700000</v>
          </cell>
          <cell r="R271">
            <v>0</v>
          </cell>
          <cell r="S271">
            <v>0</v>
          </cell>
          <cell r="T271">
            <v>0</v>
          </cell>
          <cell r="U271">
            <v>0</v>
          </cell>
          <cell r="V271">
            <v>100</v>
          </cell>
          <cell r="W271">
            <v>2700000</v>
          </cell>
        </row>
        <row r="272">
          <cell r="C272">
            <v>3.7</v>
          </cell>
          <cell r="D272" t="str">
            <v>CONSTRUCCIÓN DE OBRAS ACCESORIAS</v>
          </cell>
          <cell r="I272" t="str">
            <v/>
          </cell>
          <cell r="L272" t="str">
            <v/>
          </cell>
          <cell r="M272" t="str">
            <v/>
          </cell>
          <cell r="N272" t="str">
            <v/>
          </cell>
          <cell r="O272" t="str">
            <v/>
          </cell>
          <cell r="R272" t="str">
            <v/>
          </cell>
          <cell r="S272" t="str">
            <v/>
          </cell>
          <cell r="T272" t="str">
            <v/>
          </cell>
          <cell r="U272" t="str">
            <v/>
          </cell>
          <cell r="V272" t="str">
            <v/>
          </cell>
          <cell r="W272" t="str">
            <v/>
          </cell>
        </row>
        <row r="273">
          <cell r="C273" t="str">
            <v>3.7.4</v>
          </cell>
          <cell r="D273" t="str">
            <v>Pozo de Inspección incluida losa superior y tapa.</v>
          </cell>
          <cell r="I273" t="str">
            <v/>
          </cell>
          <cell r="L273" t="str">
            <v/>
          </cell>
          <cell r="M273" t="str">
            <v/>
          </cell>
          <cell r="N273" t="str">
            <v/>
          </cell>
          <cell r="O273" t="str">
            <v/>
          </cell>
          <cell r="R273" t="str">
            <v/>
          </cell>
          <cell r="S273" t="str">
            <v/>
          </cell>
          <cell r="T273" t="str">
            <v/>
          </cell>
          <cell r="U273" t="str">
            <v/>
          </cell>
          <cell r="V273" t="str">
            <v/>
          </cell>
          <cell r="W273" t="str">
            <v/>
          </cell>
        </row>
        <row r="274">
          <cell r="C274" t="str">
            <v>3.7.4.2</v>
          </cell>
          <cell r="D274" t="str">
            <v>Construcción de Pozo de inspección de concreto</v>
          </cell>
          <cell r="I274" t="str">
            <v/>
          </cell>
          <cell r="L274" t="str">
            <v/>
          </cell>
          <cell r="M274" t="str">
            <v/>
          </cell>
          <cell r="N274" t="str">
            <v/>
          </cell>
          <cell r="O274" t="str">
            <v/>
          </cell>
          <cell r="R274" t="str">
            <v/>
          </cell>
          <cell r="S274" t="str">
            <v/>
          </cell>
          <cell r="T274" t="str">
            <v/>
          </cell>
          <cell r="U274" t="str">
            <v/>
          </cell>
          <cell r="V274" t="str">
            <v/>
          </cell>
          <cell r="W274" t="str">
            <v/>
          </cell>
        </row>
        <row r="275">
          <cell r="C275" t="str">
            <v>3.7.4.2.1.2</v>
          </cell>
          <cell r="D275" t="str">
            <v>Pozo de inspección 1,45 m &lt;H&lt;=1,80 m</v>
          </cell>
          <cell r="E275" t="str">
            <v>un</v>
          </cell>
          <cell r="F275">
            <v>3</v>
          </cell>
          <cell r="G275">
            <v>841416</v>
          </cell>
          <cell r="H275">
            <v>2524248</v>
          </cell>
          <cell r="I275">
            <v>0.92047466373475917</v>
          </cell>
          <cell r="J275">
            <v>3</v>
          </cell>
          <cell r="K275">
            <v>7</v>
          </cell>
          <cell r="L275">
            <v>10</v>
          </cell>
          <cell r="M275">
            <v>2524248</v>
          </cell>
          <cell r="N275">
            <v>5889912</v>
          </cell>
          <cell r="O275">
            <v>8414160</v>
          </cell>
          <cell r="R275">
            <v>0</v>
          </cell>
          <cell r="S275">
            <v>0</v>
          </cell>
          <cell r="T275">
            <v>0</v>
          </cell>
          <cell r="U275">
            <v>0</v>
          </cell>
          <cell r="V275">
            <v>10</v>
          </cell>
          <cell r="W275">
            <v>8414160</v>
          </cell>
        </row>
        <row r="276">
          <cell r="C276" t="str">
            <v>3.7.8</v>
          </cell>
          <cell r="D276" t="str">
            <v>Caja de Válvulas y bajante de operación</v>
          </cell>
          <cell r="I276" t="str">
            <v/>
          </cell>
          <cell r="L276" t="str">
            <v/>
          </cell>
          <cell r="M276" t="str">
            <v/>
          </cell>
          <cell r="N276" t="str">
            <v/>
          </cell>
          <cell r="O276" t="str">
            <v/>
          </cell>
          <cell r="R276" t="str">
            <v/>
          </cell>
          <cell r="S276" t="str">
            <v/>
          </cell>
          <cell r="T276" t="str">
            <v/>
          </cell>
          <cell r="U276" t="str">
            <v/>
          </cell>
          <cell r="V276" t="str">
            <v/>
          </cell>
          <cell r="W276" t="str">
            <v/>
          </cell>
        </row>
        <row r="277">
          <cell r="C277" t="str">
            <v>3.7.8.2</v>
          </cell>
          <cell r="D277" t="str">
            <v>Instalación tubo de operación Válvula entre Ø80 a 200mm, incluye losa de 50x50x15 cms con tapa de HD con bisagra de 150 mm</v>
          </cell>
          <cell r="E277" t="str">
            <v>un</v>
          </cell>
          <cell r="F277">
            <v>2</v>
          </cell>
          <cell r="G277">
            <v>128180</v>
          </cell>
          <cell r="H277">
            <v>256360</v>
          </cell>
          <cell r="I277">
            <v>9.3482448949169364E-2</v>
          </cell>
          <cell r="J277">
            <v>2</v>
          </cell>
          <cell r="L277">
            <v>2</v>
          </cell>
          <cell r="M277">
            <v>256360</v>
          </cell>
          <cell r="N277">
            <v>0</v>
          </cell>
          <cell r="O277">
            <v>256360</v>
          </cell>
          <cell r="R277">
            <v>0</v>
          </cell>
          <cell r="S277">
            <v>0</v>
          </cell>
          <cell r="T277">
            <v>0</v>
          </cell>
          <cell r="U277">
            <v>0</v>
          </cell>
          <cell r="V277">
            <v>2</v>
          </cell>
          <cell r="W277">
            <v>256360</v>
          </cell>
        </row>
        <row r="278">
          <cell r="C278" t="str">
            <v>3.7.18</v>
          </cell>
          <cell r="D278" t="str">
            <v>Caja de inspección para alcantarillado, diametros de tuberias Ø600 mm (24")</v>
          </cell>
          <cell r="I278" t="str">
            <v/>
          </cell>
          <cell r="L278" t="str">
            <v/>
          </cell>
          <cell r="M278" t="str">
            <v/>
          </cell>
          <cell r="N278" t="str">
            <v/>
          </cell>
          <cell r="O278" t="str">
            <v/>
          </cell>
          <cell r="R278" t="str">
            <v/>
          </cell>
          <cell r="S278" t="str">
            <v/>
          </cell>
          <cell r="T278" t="str">
            <v/>
          </cell>
          <cell r="U278" t="str">
            <v/>
          </cell>
          <cell r="V278" t="str">
            <v/>
          </cell>
          <cell r="W278" t="str">
            <v/>
          </cell>
        </row>
        <row r="279">
          <cell r="C279" t="str">
            <v>3.7.18.1</v>
          </cell>
          <cell r="D279" t="str">
            <v>Caja de inspección en ladrillo doble con base en concreto reforzado e=0.15m, y tapa de concreto reforzado. Profundidad de 1.2m a 1.6m</v>
          </cell>
          <cell r="E279" t="str">
            <v>un</v>
          </cell>
          <cell r="F279">
            <v>2</v>
          </cell>
          <cell r="G279">
            <v>2014050</v>
          </cell>
          <cell r="H279">
            <v>4028100</v>
          </cell>
          <cell r="I279">
            <v>1.4688588415203194</v>
          </cell>
          <cell r="J279">
            <v>2</v>
          </cell>
          <cell r="K279">
            <v>3</v>
          </cell>
          <cell r="L279">
            <v>5</v>
          </cell>
          <cell r="M279">
            <v>4028100</v>
          </cell>
          <cell r="N279">
            <v>6042150</v>
          </cell>
          <cell r="O279">
            <v>10070250</v>
          </cell>
          <cell r="R279">
            <v>0</v>
          </cell>
          <cell r="S279">
            <v>0</v>
          </cell>
          <cell r="T279">
            <v>0</v>
          </cell>
          <cell r="U279">
            <v>0</v>
          </cell>
          <cell r="V279">
            <v>5</v>
          </cell>
          <cell r="W279">
            <v>10070250</v>
          </cell>
        </row>
        <row r="280">
          <cell r="C280">
            <v>3.8</v>
          </cell>
          <cell r="D280" t="str">
            <v>INSTALACION DE ELEMENTOS DE ACUEDUCTO Y ALCANTARILLADO</v>
          </cell>
          <cell r="I280" t="str">
            <v/>
          </cell>
          <cell r="L280" t="str">
            <v/>
          </cell>
          <cell r="M280" t="str">
            <v/>
          </cell>
          <cell r="N280" t="str">
            <v/>
          </cell>
          <cell r="O280" t="str">
            <v/>
          </cell>
          <cell r="R280" t="str">
            <v/>
          </cell>
          <cell r="S280" t="str">
            <v/>
          </cell>
          <cell r="T280" t="str">
            <v/>
          </cell>
          <cell r="U280" t="str">
            <v/>
          </cell>
          <cell r="V280" t="str">
            <v/>
          </cell>
          <cell r="W280" t="str">
            <v/>
          </cell>
        </row>
        <row r="281">
          <cell r="C281" t="str">
            <v>3.8.1.1</v>
          </cell>
          <cell r="D281" t="str">
            <v>Instalación de válvula de compuerta brida x brida norma ISO PN 10, Incluye el suministro e instalación de tornilleria y empaquetadura para el montaje</v>
          </cell>
          <cell r="I281" t="str">
            <v/>
          </cell>
          <cell r="L281" t="str">
            <v/>
          </cell>
          <cell r="M281" t="str">
            <v/>
          </cell>
          <cell r="N281" t="str">
            <v/>
          </cell>
          <cell r="O281" t="str">
            <v/>
          </cell>
          <cell r="R281" t="str">
            <v/>
          </cell>
          <cell r="S281" t="str">
            <v/>
          </cell>
          <cell r="T281" t="str">
            <v/>
          </cell>
          <cell r="U281" t="str">
            <v/>
          </cell>
          <cell r="V281" t="str">
            <v/>
          </cell>
          <cell r="W281" t="str">
            <v/>
          </cell>
        </row>
        <row r="282">
          <cell r="C282" t="str">
            <v>3.8.1.1.2</v>
          </cell>
          <cell r="D282" t="str">
            <v>d = 80 mm (3")</v>
          </cell>
          <cell r="E282" t="str">
            <v>un</v>
          </cell>
          <cell r="F282">
            <v>2</v>
          </cell>
          <cell r="G282">
            <v>11845</v>
          </cell>
          <cell r="H282">
            <v>23690</v>
          </cell>
          <cell r="I282">
            <v>8.6386301123647299E-3</v>
          </cell>
          <cell r="J282">
            <v>2</v>
          </cell>
          <cell r="L282">
            <v>2</v>
          </cell>
          <cell r="M282">
            <v>23690</v>
          </cell>
          <cell r="N282">
            <v>0</v>
          </cell>
          <cell r="O282">
            <v>23690</v>
          </cell>
          <cell r="R282">
            <v>0</v>
          </cell>
          <cell r="S282">
            <v>0</v>
          </cell>
          <cell r="T282">
            <v>0</v>
          </cell>
          <cell r="U282">
            <v>0</v>
          </cell>
          <cell r="V282">
            <v>2</v>
          </cell>
          <cell r="W282">
            <v>23690</v>
          </cell>
        </row>
        <row r="283">
          <cell r="C283" t="str">
            <v>3.8.1.1.3</v>
          </cell>
          <cell r="D283" t="str">
            <v>d = 100 mm (4")</v>
          </cell>
          <cell r="E283" t="str">
            <v>un</v>
          </cell>
          <cell r="F283">
            <v>6</v>
          </cell>
          <cell r="G283">
            <v>18892</v>
          </cell>
          <cell r="H283">
            <v>113352</v>
          </cell>
          <cell r="I283">
            <v>4.1334149451108776E-2</v>
          </cell>
          <cell r="J283">
            <v>6</v>
          </cell>
          <cell r="L283">
            <v>6</v>
          </cell>
          <cell r="M283">
            <v>113352</v>
          </cell>
          <cell r="N283">
            <v>0</v>
          </cell>
          <cell r="O283">
            <v>113352</v>
          </cell>
          <cell r="R283">
            <v>0</v>
          </cell>
          <cell r="S283">
            <v>0</v>
          </cell>
          <cell r="T283">
            <v>0</v>
          </cell>
          <cell r="U283">
            <v>0</v>
          </cell>
          <cell r="V283">
            <v>6</v>
          </cell>
          <cell r="W283">
            <v>113352</v>
          </cell>
        </row>
        <row r="284">
          <cell r="C284" t="str">
            <v>3.8.1.3</v>
          </cell>
          <cell r="D284" t="str">
            <v>Instalación de válvula de mariposa brida x brida norma ISO PN 16, Incluye el suministro e instalación de tornilleria y empaquetadura para el montaje</v>
          </cell>
          <cell r="I284" t="str">
            <v/>
          </cell>
          <cell r="L284" t="str">
            <v/>
          </cell>
          <cell r="M284" t="str">
            <v/>
          </cell>
          <cell r="N284" t="str">
            <v/>
          </cell>
          <cell r="O284" t="str">
            <v/>
          </cell>
          <cell r="R284" t="str">
            <v/>
          </cell>
          <cell r="S284" t="str">
            <v/>
          </cell>
          <cell r="T284" t="str">
            <v/>
          </cell>
          <cell r="U284" t="str">
            <v/>
          </cell>
          <cell r="V284" t="str">
            <v/>
          </cell>
          <cell r="W284" t="str">
            <v/>
          </cell>
        </row>
        <row r="285">
          <cell r="C285" t="str">
            <v>3.8.1.3.4</v>
          </cell>
          <cell r="D285" t="str">
            <v>d = 400 mm (16")</v>
          </cell>
          <cell r="E285" t="str">
            <v>un</v>
          </cell>
          <cell r="F285">
            <v>9</v>
          </cell>
          <cell r="G285">
            <v>173700</v>
          </cell>
          <cell r="H285">
            <v>1563300</v>
          </cell>
          <cell r="I285">
            <v>0.57006207069057757</v>
          </cell>
          <cell r="J285">
            <v>9</v>
          </cell>
          <cell r="L285">
            <v>9</v>
          </cell>
          <cell r="M285">
            <v>1563300</v>
          </cell>
          <cell r="N285">
            <v>0</v>
          </cell>
          <cell r="O285">
            <v>1563300</v>
          </cell>
          <cell r="R285">
            <v>0</v>
          </cell>
          <cell r="S285">
            <v>0</v>
          </cell>
          <cell r="T285">
            <v>0</v>
          </cell>
          <cell r="U285">
            <v>0</v>
          </cell>
          <cell r="V285">
            <v>9</v>
          </cell>
          <cell r="W285">
            <v>1563300</v>
          </cell>
        </row>
        <row r="286">
          <cell r="C286" t="str">
            <v>3.8.1.3.5</v>
          </cell>
          <cell r="D286" t="str">
            <v>d = 450 mm (18")</v>
          </cell>
          <cell r="E286" t="str">
            <v>un</v>
          </cell>
          <cell r="F286">
            <v>2</v>
          </cell>
          <cell r="G286">
            <v>190200</v>
          </cell>
          <cell r="H286">
            <v>380400</v>
          </cell>
          <cell r="I286">
            <v>0.13871400990897184</v>
          </cell>
          <cell r="J286">
            <v>2</v>
          </cell>
          <cell r="L286">
            <v>2</v>
          </cell>
          <cell r="M286">
            <v>380400</v>
          </cell>
          <cell r="N286">
            <v>0</v>
          </cell>
          <cell r="O286">
            <v>380400</v>
          </cell>
          <cell r="R286">
            <v>0</v>
          </cell>
          <cell r="S286">
            <v>0</v>
          </cell>
          <cell r="T286">
            <v>0</v>
          </cell>
          <cell r="U286">
            <v>0</v>
          </cell>
          <cell r="V286">
            <v>2</v>
          </cell>
          <cell r="W286">
            <v>380400</v>
          </cell>
        </row>
        <row r="287">
          <cell r="C287" t="str">
            <v>3.8.1.3.7</v>
          </cell>
          <cell r="D287" t="str">
            <v>d = 600 mm (24")</v>
          </cell>
          <cell r="E287" t="str">
            <v>un</v>
          </cell>
          <cell r="F287">
            <v>8</v>
          </cell>
          <cell r="G287">
            <v>233850</v>
          </cell>
          <cell r="H287">
            <v>1870800</v>
          </cell>
          <cell r="I287">
            <v>0.68219287523055872</v>
          </cell>
          <cell r="J287">
            <v>8</v>
          </cell>
          <cell r="L287">
            <v>8</v>
          </cell>
          <cell r="M287">
            <v>1870800</v>
          </cell>
          <cell r="N287">
            <v>0</v>
          </cell>
          <cell r="O287">
            <v>1870800</v>
          </cell>
          <cell r="R287">
            <v>0</v>
          </cell>
          <cell r="S287">
            <v>0</v>
          </cell>
          <cell r="T287">
            <v>0</v>
          </cell>
          <cell r="U287">
            <v>0</v>
          </cell>
          <cell r="V287">
            <v>8</v>
          </cell>
          <cell r="W287">
            <v>1870800</v>
          </cell>
        </row>
        <row r="288">
          <cell r="C288" t="str">
            <v>3.8.1.3.17</v>
          </cell>
          <cell r="D288" t="str">
            <v>d = 50 mm (6")</v>
          </cell>
          <cell r="E288" t="str">
            <v>un</v>
          </cell>
          <cell r="F288">
            <v>1</v>
          </cell>
          <cell r="G288">
            <v>12475</v>
          </cell>
          <cell r="H288">
            <v>12475</v>
          </cell>
          <cell r="I288">
            <v>4.5490464606057412E-3</v>
          </cell>
          <cell r="J288">
            <v>1</v>
          </cell>
          <cell r="L288">
            <v>1</v>
          </cell>
          <cell r="M288">
            <v>12475</v>
          </cell>
          <cell r="N288">
            <v>0</v>
          </cell>
          <cell r="O288">
            <v>12475</v>
          </cell>
          <cell r="R288">
            <v>0</v>
          </cell>
          <cell r="S288">
            <v>0</v>
          </cell>
          <cell r="T288">
            <v>0</v>
          </cell>
          <cell r="U288">
            <v>0</v>
          </cell>
          <cell r="V288">
            <v>1</v>
          </cell>
          <cell r="W288">
            <v>12475</v>
          </cell>
        </row>
        <row r="289">
          <cell r="C289" t="str">
            <v>3.8.1.3.18</v>
          </cell>
          <cell r="D289" t="str">
            <v>d = 150 mm (6")</v>
          </cell>
          <cell r="E289" t="str">
            <v>un</v>
          </cell>
          <cell r="F289">
            <v>4</v>
          </cell>
          <cell r="G289">
            <v>24850</v>
          </cell>
          <cell r="H289">
            <v>99400</v>
          </cell>
          <cell r="I289">
            <v>3.6246510475688228E-2</v>
          </cell>
          <cell r="J289">
            <v>4</v>
          </cell>
          <cell r="L289">
            <v>4</v>
          </cell>
          <cell r="M289">
            <v>99400</v>
          </cell>
          <cell r="N289">
            <v>0</v>
          </cell>
          <cell r="O289">
            <v>99400</v>
          </cell>
          <cell r="R289">
            <v>0</v>
          </cell>
          <cell r="S289">
            <v>0</v>
          </cell>
          <cell r="T289">
            <v>0</v>
          </cell>
          <cell r="U289">
            <v>0</v>
          </cell>
          <cell r="V289">
            <v>4</v>
          </cell>
          <cell r="W289">
            <v>99400</v>
          </cell>
        </row>
        <row r="290">
          <cell r="C290" t="str">
            <v>3.8.1.4</v>
          </cell>
          <cell r="D290" t="str">
            <v>Instalación de hidrante tipo trafico norma ISO PN 10, Incluye el suministro e instalación de tornilleria y empaquetadura para el montaje</v>
          </cell>
          <cell r="I290" t="str">
            <v/>
          </cell>
          <cell r="L290" t="str">
            <v/>
          </cell>
          <cell r="M290" t="str">
            <v/>
          </cell>
          <cell r="N290" t="str">
            <v/>
          </cell>
          <cell r="O290" t="str">
            <v/>
          </cell>
          <cell r="R290" t="str">
            <v/>
          </cell>
          <cell r="S290" t="str">
            <v/>
          </cell>
          <cell r="T290" t="str">
            <v/>
          </cell>
          <cell r="U290" t="str">
            <v/>
          </cell>
          <cell r="V290" t="str">
            <v/>
          </cell>
          <cell r="W290" t="str">
            <v/>
          </cell>
        </row>
        <row r="291">
          <cell r="C291" t="str">
            <v>3.8.1.4.2</v>
          </cell>
          <cell r="D291" t="str">
            <v>d = 100 mm (4")</v>
          </cell>
          <cell r="E291" t="str">
            <v>un</v>
          </cell>
          <cell r="F291">
            <v>1</v>
          </cell>
          <cell r="G291">
            <v>100100</v>
          </cell>
          <cell r="H291">
            <v>100100</v>
          </cell>
          <cell r="I291">
            <v>3.6501767591714203E-2</v>
          </cell>
          <cell r="J291">
            <v>1</v>
          </cell>
          <cell r="L291">
            <v>1</v>
          </cell>
          <cell r="M291">
            <v>100100</v>
          </cell>
          <cell r="N291">
            <v>0</v>
          </cell>
          <cell r="O291">
            <v>100100</v>
          </cell>
          <cell r="R291">
            <v>0</v>
          </cell>
          <cell r="S291">
            <v>0</v>
          </cell>
          <cell r="T291">
            <v>0</v>
          </cell>
          <cell r="U291">
            <v>0</v>
          </cell>
          <cell r="V291">
            <v>1</v>
          </cell>
          <cell r="W291">
            <v>100100</v>
          </cell>
        </row>
        <row r="292">
          <cell r="C292" t="str">
            <v>3.8.1.5</v>
          </cell>
          <cell r="D292" t="str">
            <v>Instalación de ventosa de acción simple norma ISO PN 10, Incluye el suministro e instalación de tornilleria y empaquetadura para el montaje</v>
          </cell>
          <cell r="I292" t="str">
            <v/>
          </cell>
          <cell r="L292" t="str">
            <v/>
          </cell>
          <cell r="M292" t="str">
            <v/>
          </cell>
          <cell r="N292" t="str">
            <v/>
          </cell>
          <cell r="O292" t="str">
            <v/>
          </cell>
          <cell r="R292" t="str">
            <v/>
          </cell>
          <cell r="S292" t="str">
            <v/>
          </cell>
          <cell r="T292" t="str">
            <v/>
          </cell>
          <cell r="U292" t="str">
            <v/>
          </cell>
          <cell r="V292" t="str">
            <v/>
          </cell>
          <cell r="W292" t="str">
            <v/>
          </cell>
        </row>
        <row r="293">
          <cell r="C293" t="str">
            <v>3.8.1.5.1</v>
          </cell>
          <cell r="D293" t="str">
            <v>d = 50 mm (2")</v>
          </cell>
          <cell r="E293" t="str">
            <v>un</v>
          </cell>
          <cell r="F293">
            <v>2</v>
          </cell>
          <cell r="G293">
            <v>33100</v>
          </cell>
          <cell r="H293">
            <v>66200</v>
          </cell>
          <cell r="I293">
            <v>2.4140030115599204E-2</v>
          </cell>
          <cell r="J293">
            <v>2</v>
          </cell>
          <cell r="L293">
            <v>2</v>
          </cell>
          <cell r="M293">
            <v>66200</v>
          </cell>
          <cell r="N293">
            <v>0</v>
          </cell>
          <cell r="O293">
            <v>66200</v>
          </cell>
          <cell r="R293">
            <v>0</v>
          </cell>
          <cell r="S293">
            <v>0</v>
          </cell>
          <cell r="T293">
            <v>0</v>
          </cell>
          <cell r="U293">
            <v>0</v>
          </cell>
          <cell r="V293">
            <v>2</v>
          </cell>
          <cell r="W293">
            <v>66200</v>
          </cell>
        </row>
        <row r="294">
          <cell r="C294" t="str">
            <v>3.8.1.6</v>
          </cell>
          <cell r="D294" t="str">
            <v>Instalación de ventosa de doble acción norma ISO PN 10, Incluye el suministro e instalación de tornilleria y empaquetadura para el montaje</v>
          </cell>
          <cell r="I294" t="str">
            <v/>
          </cell>
          <cell r="L294" t="str">
            <v/>
          </cell>
          <cell r="M294" t="str">
            <v/>
          </cell>
          <cell r="N294" t="str">
            <v/>
          </cell>
          <cell r="O294" t="str">
            <v/>
          </cell>
          <cell r="R294" t="str">
            <v/>
          </cell>
          <cell r="S294" t="str">
            <v/>
          </cell>
          <cell r="T294" t="str">
            <v/>
          </cell>
          <cell r="U294" t="str">
            <v/>
          </cell>
          <cell r="V294" t="str">
            <v/>
          </cell>
          <cell r="W294" t="str">
            <v/>
          </cell>
        </row>
        <row r="295">
          <cell r="C295" t="str">
            <v>3.8.1.6.1</v>
          </cell>
          <cell r="D295" t="str">
            <v>d = 50 mm (2")</v>
          </cell>
          <cell r="E295" t="str">
            <v>un</v>
          </cell>
          <cell r="F295">
            <v>1</v>
          </cell>
          <cell r="G295">
            <v>19900</v>
          </cell>
          <cell r="H295">
            <v>19900</v>
          </cell>
          <cell r="I295">
            <v>7.2565951555955306E-3</v>
          </cell>
          <cell r="J295">
            <v>1</v>
          </cell>
          <cell r="L295">
            <v>1</v>
          </cell>
          <cell r="M295">
            <v>19900</v>
          </cell>
          <cell r="N295">
            <v>0</v>
          </cell>
          <cell r="O295">
            <v>19900</v>
          </cell>
          <cell r="R295">
            <v>0</v>
          </cell>
          <cell r="S295">
            <v>0</v>
          </cell>
          <cell r="T295">
            <v>0</v>
          </cell>
          <cell r="U295">
            <v>0</v>
          </cell>
          <cell r="V295">
            <v>1</v>
          </cell>
          <cell r="W295">
            <v>19900</v>
          </cell>
        </row>
        <row r="296">
          <cell r="C296" t="str">
            <v>3.8.1.16</v>
          </cell>
          <cell r="D296" t="str">
            <v>Instalación de brida ciega de acero norma ISO PN 16, Incluye el suministro e instalación de tornilleria y empaquetadura para el montaje</v>
          </cell>
          <cell r="I296" t="str">
            <v/>
          </cell>
          <cell r="L296" t="str">
            <v/>
          </cell>
          <cell r="M296" t="str">
            <v/>
          </cell>
          <cell r="N296" t="str">
            <v/>
          </cell>
          <cell r="O296" t="str">
            <v/>
          </cell>
          <cell r="R296" t="str">
            <v/>
          </cell>
          <cell r="S296" t="str">
            <v/>
          </cell>
          <cell r="T296" t="str">
            <v/>
          </cell>
          <cell r="U296" t="str">
            <v/>
          </cell>
          <cell r="V296" t="str">
            <v/>
          </cell>
          <cell r="W296" t="str">
            <v/>
          </cell>
        </row>
        <row r="297">
          <cell r="C297" t="str">
            <v>3.8.1.16.8</v>
          </cell>
          <cell r="D297" t="str">
            <v>d = 400 mm (16")</v>
          </cell>
          <cell r="E297" t="str">
            <v>un</v>
          </cell>
          <cell r="F297">
            <v>2</v>
          </cell>
          <cell r="G297">
            <v>72000</v>
          </cell>
          <cell r="H297">
            <v>144000</v>
          </cell>
          <cell r="I297">
            <v>5.251003529677168E-2</v>
          </cell>
          <cell r="J297">
            <v>2</v>
          </cell>
          <cell r="L297">
            <v>2</v>
          </cell>
          <cell r="M297">
            <v>144000</v>
          </cell>
          <cell r="N297">
            <v>0</v>
          </cell>
          <cell r="O297">
            <v>144000</v>
          </cell>
          <cell r="R297">
            <v>0</v>
          </cell>
          <cell r="S297">
            <v>0</v>
          </cell>
          <cell r="T297">
            <v>0</v>
          </cell>
          <cell r="U297">
            <v>0</v>
          </cell>
          <cell r="V297">
            <v>2</v>
          </cell>
          <cell r="W297">
            <v>144000</v>
          </cell>
        </row>
        <row r="298">
          <cell r="C298" t="str">
            <v>3.8.1.16.9</v>
          </cell>
          <cell r="D298" t="str">
            <v>d = 450 mm (18")</v>
          </cell>
          <cell r="E298" t="str">
            <v>un</v>
          </cell>
          <cell r="F298">
            <v>1</v>
          </cell>
          <cell r="G298">
            <v>72000</v>
          </cell>
          <cell r="H298">
            <v>72000</v>
          </cell>
          <cell r="I298">
            <v>2.625501764838584E-2</v>
          </cell>
          <cell r="J298">
            <v>1</v>
          </cell>
          <cell r="L298">
            <v>1</v>
          </cell>
          <cell r="M298">
            <v>72000</v>
          </cell>
          <cell r="N298">
            <v>0</v>
          </cell>
          <cell r="O298">
            <v>72000</v>
          </cell>
          <cell r="R298">
            <v>0</v>
          </cell>
          <cell r="S298">
            <v>0</v>
          </cell>
          <cell r="T298">
            <v>0</v>
          </cell>
          <cell r="U298">
            <v>0</v>
          </cell>
          <cell r="V298">
            <v>1</v>
          </cell>
          <cell r="W298">
            <v>72000</v>
          </cell>
        </row>
        <row r="299">
          <cell r="C299" t="str">
            <v>3.8.1.16.11</v>
          </cell>
          <cell r="D299" t="str">
            <v>d = 600 mm (24")</v>
          </cell>
          <cell r="E299" t="str">
            <v>un</v>
          </cell>
          <cell r="F299">
            <v>1</v>
          </cell>
          <cell r="G299">
            <v>98100</v>
          </cell>
          <cell r="H299">
            <v>98100</v>
          </cell>
          <cell r="I299">
            <v>3.5772461545925706E-2</v>
          </cell>
          <cell r="J299">
            <v>1</v>
          </cell>
          <cell r="L299">
            <v>1</v>
          </cell>
          <cell r="M299">
            <v>98100</v>
          </cell>
          <cell r="N299">
            <v>0</v>
          </cell>
          <cell r="O299">
            <v>98100</v>
          </cell>
          <cell r="R299">
            <v>0</v>
          </cell>
          <cell r="S299">
            <v>0</v>
          </cell>
          <cell r="T299">
            <v>0</v>
          </cell>
          <cell r="U299">
            <v>0</v>
          </cell>
          <cell r="V299">
            <v>1</v>
          </cell>
          <cell r="W299">
            <v>98100</v>
          </cell>
        </row>
        <row r="300">
          <cell r="C300" t="str">
            <v>3.8.1.17</v>
          </cell>
          <cell r="D300" t="str">
            <v>Instalación de pasamuro HD. Norma ISO. PN 10, longitud según plano, Incluye el suministro e instalación de tornilleria y empaquetadura para el montaje</v>
          </cell>
          <cell r="I300" t="str">
            <v/>
          </cell>
          <cell r="L300" t="str">
            <v/>
          </cell>
          <cell r="M300" t="str">
            <v/>
          </cell>
          <cell r="N300" t="str">
            <v/>
          </cell>
          <cell r="O300" t="str">
            <v/>
          </cell>
          <cell r="R300" t="str">
            <v/>
          </cell>
          <cell r="S300" t="str">
            <v/>
          </cell>
          <cell r="T300" t="str">
            <v/>
          </cell>
          <cell r="U300" t="str">
            <v/>
          </cell>
          <cell r="V300" t="str">
            <v/>
          </cell>
          <cell r="W300" t="str">
            <v/>
          </cell>
        </row>
        <row r="301">
          <cell r="C301" t="str">
            <v>3.8.1.17.1</v>
          </cell>
          <cell r="D301" t="str">
            <v>d = 250 mm (12”), B*E, L=0.72m</v>
          </cell>
          <cell r="E301" t="str">
            <v>un</v>
          </cell>
          <cell r="F301">
            <v>2</v>
          </cell>
          <cell r="G301">
            <v>70200</v>
          </cell>
          <cell r="H301">
            <v>140400</v>
          </cell>
          <cell r="I301">
            <v>5.1197284414352381E-2</v>
          </cell>
          <cell r="J301">
            <v>2</v>
          </cell>
          <cell r="L301">
            <v>2</v>
          </cell>
          <cell r="M301">
            <v>140400</v>
          </cell>
          <cell r="N301">
            <v>0</v>
          </cell>
          <cell r="O301">
            <v>140400</v>
          </cell>
          <cell r="R301">
            <v>0</v>
          </cell>
          <cell r="S301">
            <v>0</v>
          </cell>
          <cell r="T301">
            <v>0</v>
          </cell>
          <cell r="U301">
            <v>0</v>
          </cell>
          <cell r="V301">
            <v>2</v>
          </cell>
          <cell r="W301">
            <v>140400</v>
          </cell>
        </row>
        <row r="302">
          <cell r="C302" t="str">
            <v>3.8.1.17.2</v>
          </cell>
          <cell r="D302" t="str">
            <v>d = 300 mm (12”), B*E, L=0.55m</v>
          </cell>
          <cell r="E302" t="str">
            <v>un</v>
          </cell>
          <cell r="F302">
            <v>2</v>
          </cell>
          <cell r="G302">
            <v>70200</v>
          </cell>
          <cell r="H302">
            <v>140400</v>
          </cell>
          <cell r="I302">
            <v>5.1197284414352381E-2</v>
          </cell>
          <cell r="J302">
            <v>2</v>
          </cell>
          <cell r="L302">
            <v>2</v>
          </cell>
          <cell r="M302">
            <v>140400</v>
          </cell>
          <cell r="N302">
            <v>0</v>
          </cell>
          <cell r="O302">
            <v>140400</v>
          </cell>
          <cell r="R302">
            <v>0</v>
          </cell>
          <cell r="S302">
            <v>0</v>
          </cell>
          <cell r="T302">
            <v>0</v>
          </cell>
          <cell r="U302">
            <v>0</v>
          </cell>
          <cell r="V302">
            <v>2</v>
          </cell>
          <cell r="W302">
            <v>140400</v>
          </cell>
        </row>
        <row r="303">
          <cell r="C303" t="str">
            <v>3.8.1.17.7</v>
          </cell>
          <cell r="D303" t="str">
            <v>d = 600 mm (24”), B*E</v>
          </cell>
          <cell r="E303" t="str">
            <v>un</v>
          </cell>
          <cell r="F303">
            <v>8</v>
          </cell>
          <cell r="G303">
            <v>105500</v>
          </cell>
          <cell r="H303">
            <v>844000</v>
          </cell>
          <cell r="I303">
            <v>0.30776715132274512</v>
          </cell>
          <cell r="J303">
            <v>8</v>
          </cell>
          <cell r="L303">
            <v>8</v>
          </cell>
          <cell r="M303">
            <v>844000</v>
          </cell>
          <cell r="N303">
            <v>0</v>
          </cell>
          <cell r="O303">
            <v>844000</v>
          </cell>
          <cell r="R303">
            <v>0</v>
          </cell>
          <cell r="S303">
            <v>0</v>
          </cell>
          <cell r="T303">
            <v>0</v>
          </cell>
          <cell r="U303">
            <v>0</v>
          </cell>
          <cell r="V303">
            <v>8</v>
          </cell>
          <cell r="W303">
            <v>844000</v>
          </cell>
        </row>
        <row r="304">
          <cell r="C304" t="str">
            <v>3.8.1.17.21</v>
          </cell>
          <cell r="D304" t="str">
            <v>d = 80 mm (3”), B*E, L=0.53m</v>
          </cell>
          <cell r="E304" t="str">
            <v>un</v>
          </cell>
          <cell r="F304">
            <v>20</v>
          </cell>
          <cell r="G304">
            <v>16600</v>
          </cell>
          <cell r="H304">
            <v>332000</v>
          </cell>
          <cell r="I304">
            <v>0.12106480360089027</v>
          </cell>
          <cell r="J304">
            <v>20</v>
          </cell>
          <cell r="L304">
            <v>20</v>
          </cell>
          <cell r="M304">
            <v>332000</v>
          </cell>
          <cell r="N304">
            <v>0</v>
          </cell>
          <cell r="O304">
            <v>332000</v>
          </cell>
          <cell r="R304">
            <v>0</v>
          </cell>
          <cell r="S304">
            <v>0</v>
          </cell>
          <cell r="T304">
            <v>0</v>
          </cell>
          <cell r="U304">
            <v>0</v>
          </cell>
          <cell r="V304">
            <v>20</v>
          </cell>
          <cell r="W304">
            <v>332000</v>
          </cell>
        </row>
        <row r="305">
          <cell r="C305" t="str">
            <v>3.8.1.17.22</v>
          </cell>
          <cell r="D305" t="str">
            <v>d = 150 mm (6”), B*E, L=0.55m</v>
          </cell>
          <cell r="E305" t="str">
            <v>un</v>
          </cell>
          <cell r="F305">
            <v>8</v>
          </cell>
          <cell r="G305">
            <v>24850</v>
          </cell>
          <cell r="H305">
            <v>198800</v>
          </cell>
          <cell r="I305">
            <v>7.2493020951376455E-2</v>
          </cell>
          <cell r="J305">
            <v>8</v>
          </cell>
          <cell r="L305">
            <v>8</v>
          </cell>
          <cell r="M305">
            <v>198800</v>
          </cell>
          <cell r="N305">
            <v>0</v>
          </cell>
          <cell r="O305">
            <v>198800</v>
          </cell>
          <cell r="R305">
            <v>0</v>
          </cell>
          <cell r="S305">
            <v>0</v>
          </cell>
          <cell r="T305">
            <v>0</v>
          </cell>
          <cell r="U305">
            <v>0</v>
          </cell>
          <cell r="V305">
            <v>8</v>
          </cell>
          <cell r="W305">
            <v>198800</v>
          </cell>
        </row>
        <row r="306">
          <cell r="C306" t="str">
            <v>3.8.1.17.24</v>
          </cell>
          <cell r="D306" t="str">
            <v>d = 400 mm (16”), B*E</v>
          </cell>
          <cell r="E306" t="str">
            <v>un</v>
          </cell>
          <cell r="F306">
            <v>4</v>
          </cell>
          <cell r="G306">
            <v>70200</v>
          </cell>
          <cell r="H306">
            <v>280800</v>
          </cell>
          <cell r="I306">
            <v>0.10239456882870476</v>
          </cell>
          <cell r="J306">
            <v>4</v>
          </cell>
          <cell r="L306">
            <v>4</v>
          </cell>
          <cell r="M306">
            <v>280800</v>
          </cell>
          <cell r="N306">
            <v>0</v>
          </cell>
          <cell r="O306">
            <v>280800</v>
          </cell>
          <cell r="R306">
            <v>0</v>
          </cell>
          <cell r="S306">
            <v>0</v>
          </cell>
          <cell r="T306">
            <v>0</v>
          </cell>
          <cell r="U306">
            <v>0</v>
          </cell>
          <cell r="V306">
            <v>4</v>
          </cell>
          <cell r="W306">
            <v>280800</v>
          </cell>
        </row>
        <row r="307">
          <cell r="C307" t="str">
            <v>3.8.1.17.25</v>
          </cell>
          <cell r="D307" t="str">
            <v>d = 400 mm (16”), B*E, L=0.85m</v>
          </cell>
          <cell r="E307" t="str">
            <v>un</v>
          </cell>
          <cell r="F307">
            <v>1</v>
          </cell>
          <cell r="G307">
            <v>70200</v>
          </cell>
          <cell r="H307">
            <v>70200</v>
          </cell>
          <cell r="I307">
            <v>2.5598642207176191E-2</v>
          </cell>
          <cell r="J307">
            <v>1</v>
          </cell>
          <cell r="L307">
            <v>1</v>
          </cell>
          <cell r="M307">
            <v>70200</v>
          </cell>
          <cell r="N307">
            <v>0</v>
          </cell>
          <cell r="O307">
            <v>70200</v>
          </cell>
          <cell r="R307">
            <v>0</v>
          </cell>
          <cell r="S307">
            <v>0</v>
          </cell>
          <cell r="T307">
            <v>0</v>
          </cell>
          <cell r="U307">
            <v>0</v>
          </cell>
          <cell r="V307">
            <v>1</v>
          </cell>
          <cell r="W307">
            <v>70200</v>
          </cell>
        </row>
        <row r="308">
          <cell r="C308" t="str">
            <v>3.8.1.22</v>
          </cell>
          <cell r="D308" t="str">
            <v>Instalación de unión de desmontaje Norma ISO PN 16</v>
          </cell>
          <cell r="I308" t="str">
            <v/>
          </cell>
          <cell r="L308" t="str">
            <v/>
          </cell>
          <cell r="M308" t="str">
            <v/>
          </cell>
          <cell r="N308" t="str">
            <v/>
          </cell>
          <cell r="O308" t="str">
            <v/>
          </cell>
          <cell r="R308" t="str">
            <v/>
          </cell>
          <cell r="S308" t="str">
            <v/>
          </cell>
          <cell r="T308" t="str">
            <v/>
          </cell>
          <cell r="U308" t="str">
            <v/>
          </cell>
          <cell r="V308" t="str">
            <v/>
          </cell>
          <cell r="W308" t="str">
            <v/>
          </cell>
        </row>
        <row r="309">
          <cell r="C309" t="str">
            <v>3.8.1.22.1</v>
          </cell>
          <cell r="D309" t="str">
            <v>d = 150 mm (6")</v>
          </cell>
          <cell r="E309" t="str">
            <v>un</v>
          </cell>
          <cell r="F309">
            <v>4</v>
          </cell>
          <cell r="G309">
            <v>26500</v>
          </cell>
          <cell r="H309">
            <v>106000</v>
          </cell>
          <cell r="I309">
            <v>3.8653220426790265E-2</v>
          </cell>
          <cell r="J309">
            <v>4</v>
          </cell>
          <cell r="L309">
            <v>4</v>
          </cell>
          <cell r="M309">
            <v>106000</v>
          </cell>
          <cell r="N309">
            <v>0</v>
          </cell>
          <cell r="O309">
            <v>106000</v>
          </cell>
          <cell r="R309">
            <v>0</v>
          </cell>
          <cell r="S309">
            <v>0</v>
          </cell>
          <cell r="T309">
            <v>0</v>
          </cell>
          <cell r="U309">
            <v>0</v>
          </cell>
          <cell r="V309">
            <v>4</v>
          </cell>
          <cell r="W309">
            <v>106000</v>
          </cell>
        </row>
        <row r="310">
          <cell r="C310" t="str">
            <v>3.8.1.22.5</v>
          </cell>
          <cell r="D310" t="str">
            <v>d = 400 mm (16")</v>
          </cell>
          <cell r="E310" t="str">
            <v>un</v>
          </cell>
          <cell r="F310">
            <v>5</v>
          </cell>
          <cell r="G310">
            <v>90475</v>
          </cell>
          <cell r="H310">
            <v>452375</v>
          </cell>
          <cell r="I310">
            <v>0.16495991123178533</v>
          </cell>
          <cell r="J310">
            <v>5</v>
          </cell>
          <cell r="L310">
            <v>5</v>
          </cell>
          <cell r="M310">
            <v>452375</v>
          </cell>
          <cell r="N310">
            <v>0</v>
          </cell>
          <cell r="O310">
            <v>452375</v>
          </cell>
          <cell r="R310">
            <v>0</v>
          </cell>
          <cell r="S310">
            <v>0</v>
          </cell>
          <cell r="T310">
            <v>0</v>
          </cell>
          <cell r="U310">
            <v>0</v>
          </cell>
          <cell r="V310">
            <v>5</v>
          </cell>
          <cell r="W310">
            <v>452375</v>
          </cell>
        </row>
        <row r="311">
          <cell r="C311" t="str">
            <v>3.8.1.22.6</v>
          </cell>
          <cell r="D311" t="str">
            <v>d = 450 mm (18")</v>
          </cell>
          <cell r="E311" t="str">
            <v>un</v>
          </cell>
          <cell r="F311">
            <v>2</v>
          </cell>
          <cell r="G311">
            <v>111100</v>
          </cell>
          <cell r="H311">
            <v>222200</v>
          </cell>
          <cell r="I311">
            <v>8.1025901687101845E-2</v>
          </cell>
          <cell r="J311">
            <v>2</v>
          </cell>
          <cell r="L311">
            <v>2</v>
          </cell>
          <cell r="M311">
            <v>222200</v>
          </cell>
          <cell r="N311">
            <v>0</v>
          </cell>
          <cell r="O311">
            <v>222200</v>
          </cell>
          <cell r="R311">
            <v>0</v>
          </cell>
          <cell r="S311">
            <v>0</v>
          </cell>
          <cell r="T311">
            <v>0</v>
          </cell>
          <cell r="U311">
            <v>0</v>
          </cell>
          <cell r="V311">
            <v>2</v>
          </cell>
          <cell r="W311">
            <v>222200</v>
          </cell>
        </row>
        <row r="312">
          <cell r="C312" t="str">
            <v>3.8.1.22.8</v>
          </cell>
          <cell r="D312" t="str">
            <v>d = 600 mm (24")</v>
          </cell>
          <cell r="E312" t="str">
            <v>un</v>
          </cell>
          <cell r="F312">
            <v>4</v>
          </cell>
          <cell r="G312">
            <v>164250</v>
          </cell>
          <cell r="H312">
            <v>657000</v>
          </cell>
          <cell r="I312">
            <v>0.23957703604152078</v>
          </cell>
          <cell r="J312">
            <v>4</v>
          </cell>
          <cell r="L312">
            <v>4</v>
          </cell>
          <cell r="M312">
            <v>657000</v>
          </cell>
          <cell r="N312">
            <v>0</v>
          </cell>
          <cell r="O312">
            <v>657000</v>
          </cell>
          <cell r="R312">
            <v>0</v>
          </cell>
          <cell r="S312">
            <v>0</v>
          </cell>
          <cell r="T312">
            <v>0</v>
          </cell>
          <cell r="U312">
            <v>0</v>
          </cell>
          <cell r="V312">
            <v>4</v>
          </cell>
          <cell r="W312">
            <v>657000</v>
          </cell>
        </row>
        <row r="313">
          <cell r="C313" t="str">
            <v>3.8.1.23</v>
          </cell>
          <cell r="D313" t="str">
            <v>Instalación Adaptador porta brida de polietileno con brida suelta de acero</v>
          </cell>
          <cell r="I313" t="str">
            <v/>
          </cell>
          <cell r="L313" t="str">
            <v/>
          </cell>
          <cell r="M313" t="str">
            <v/>
          </cell>
          <cell r="N313" t="str">
            <v/>
          </cell>
          <cell r="O313" t="str">
            <v/>
          </cell>
          <cell r="R313" t="str">
            <v/>
          </cell>
          <cell r="S313" t="str">
            <v/>
          </cell>
          <cell r="T313" t="str">
            <v/>
          </cell>
          <cell r="U313" t="str">
            <v/>
          </cell>
          <cell r="V313" t="str">
            <v/>
          </cell>
          <cell r="W313" t="str">
            <v/>
          </cell>
        </row>
        <row r="314">
          <cell r="C314" t="str">
            <v>3.8.1.23.1</v>
          </cell>
          <cell r="D314" t="str">
            <v>d = 90 mm (3")</v>
          </cell>
          <cell r="E314" t="str">
            <v>un</v>
          </cell>
          <cell r="F314">
            <v>4</v>
          </cell>
          <cell r="G314">
            <v>3400</v>
          </cell>
          <cell r="H314">
            <v>13600</v>
          </cell>
          <cell r="I314">
            <v>4.959281111361769E-3</v>
          </cell>
          <cell r="J314">
            <v>4</v>
          </cell>
          <cell r="L314">
            <v>4</v>
          </cell>
          <cell r="M314">
            <v>13600</v>
          </cell>
          <cell r="N314">
            <v>0</v>
          </cell>
          <cell r="O314">
            <v>13600</v>
          </cell>
          <cell r="R314">
            <v>0</v>
          </cell>
          <cell r="S314">
            <v>0</v>
          </cell>
          <cell r="T314">
            <v>0</v>
          </cell>
          <cell r="U314">
            <v>0</v>
          </cell>
          <cell r="V314">
            <v>4</v>
          </cell>
          <cell r="W314">
            <v>13600</v>
          </cell>
        </row>
        <row r="315">
          <cell r="C315" t="str">
            <v>3.8.1.23.2</v>
          </cell>
          <cell r="D315" t="str">
            <v>d = 110 mm (4")</v>
          </cell>
          <cell r="E315" t="str">
            <v>un</v>
          </cell>
          <cell r="F315">
            <v>6</v>
          </cell>
          <cell r="G315">
            <v>5050</v>
          </cell>
          <cell r="H315">
            <v>30300</v>
          </cell>
          <cell r="I315">
            <v>1.1048986593695707E-2</v>
          </cell>
          <cell r="J315">
            <v>6</v>
          </cell>
          <cell r="L315">
            <v>6</v>
          </cell>
          <cell r="M315">
            <v>30300</v>
          </cell>
          <cell r="N315">
            <v>0</v>
          </cell>
          <cell r="O315">
            <v>30300</v>
          </cell>
          <cell r="R315">
            <v>0</v>
          </cell>
          <cell r="S315">
            <v>0</v>
          </cell>
          <cell r="T315">
            <v>0</v>
          </cell>
          <cell r="U315">
            <v>0</v>
          </cell>
          <cell r="V315">
            <v>6</v>
          </cell>
          <cell r="W315">
            <v>30300</v>
          </cell>
        </row>
        <row r="316">
          <cell r="C316" t="str">
            <v>3.8.1.25</v>
          </cell>
          <cell r="D316" t="str">
            <v>Instalación Codo 90° BxB HD Norma ISO PN 10</v>
          </cell>
          <cell r="I316" t="str">
            <v/>
          </cell>
          <cell r="L316" t="str">
            <v/>
          </cell>
          <cell r="M316" t="str">
            <v/>
          </cell>
          <cell r="N316" t="str">
            <v/>
          </cell>
          <cell r="O316" t="str">
            <v/>
          </cell>
          <cell r="R316" t="str">
            <v/>
          </cell>
          <cell r="S316" t="str">
            <v/>
          </cell>
          <cell r="T316" t="str">
            <v/>
          </cell>
          <cell r="U316" t="str">
            <v/>
          </cell>
          <cell r="V316" t="str">
            <v/>
          </cell>
          <cell r="W316" t="str">
            <v/>
          </cell>
        </row>
        <row r="317">
          <cell r="C317" t="str">
            <v>3.8.1.25.4</v>
          </cell>
          <cell r="D317" t="str">
            <v>d = 300 mm (12")</v>
          </cell>
          <cell r="E317" t="str">
            <v>un</v>
          </cell>
          <cell r="F317">
            <v>2</v>
          </cell>
          <cell r="G317">
            <v>112500</v>
          </cell>
          <cell r="H317">
            <v>225000</v>
          </cell>
          <cell r="I317">
            <v>8.2046930151205746E-2</v>
          </cell>
          <cell r="J317">
            <v>2</v>
          </cell>
          <cell r="L317">
            <v>2</v>
          </cell>
          <cell r="M317">
            <v>225000</v>
          </cell>
          <cell r="N317">
            <v>0</v>
          </cell>
          <cell r="O317">
            <v>225000</v>
          </cell>
          <cell r="R317">
            <v>0</v>
          </cell>
          <cell r="S317">
            <v>0</v>
          </cell>
          <cell r="T317">
            <v>0</v>
          </cell>
          <cell r="U317">
            <v>0</v>
          </cell>
          <cell r="V317">
            <v>2</v>
          </cell>
          <cell r="W317">
            <v>225000</v>
          </cell>
        </row>
        <row r="318">
          <cell r="C318" t="str">
            <v>3.8.1.25.6</v>
          </cell>
          <cell r="D318" t="str">
            <v>d = 400 mm (16")</v>
          </cell>
          <cell r="E318" t="str">
            <v>un</v>
          </cell>
          <cell r="F318">
            <v>4</v>
          </cell>
          <cell r="G318">
            <v>161100</v>
          </cell>
          <cell r="H318">
            <v>644400</v>
          </cell>
          <cell r="I318">
            <v>0.23498240795305328</v>
          </cell>
          <cell r="J318">
            <v>4</v>
          </cell>
          <cell r="L318">
            <v>4</v>
          </cell>
          <cell r="M318">
            <v>644400</v>
          </cell>
          <cell r="N318">
            <v>0</v>
          </cell>
          <cell r="O318">
            <v>644400</v>
          </cell>
          <cell r="R318">
            <v>0</v>
          </cell>
          <cell r="S318">
            <v>0</v>
          </cell>
          <cell r="T318">
            <v>0</v>
          </cell>
          <cell r="U318">
            <v>0</v>
          </cell>
          <cell r="V318">
            <v>4</v>
          </cell>
          <cell r="W318">
            <v>644400</v>
          </cell>
        </row>
        <row r="319">
          <cell r="C319" t="str">
            <v>3.8.1.25.7</v>
          </cell>
          <cell r="D319" t="str">
            <v>d = 450 mm (18")</v>
          </cell>
          <cell r="E319" t="str">
            <v>un</v>
          </cell>
          <cell r="F319">
            <v>5</v>
          </cell>
          <cell r="G319">
            <v>180900</v>
          </cell>
          <cell r="H319">
            <v>904500</v>
          </cell>
          <cell r="I319">
            <v>0.3298286592078471</v>
          </cell>
          <cell r="J319">
            <v>5</v>
          </cell>
          <cell r="L319">
            <v>5</v>
          </cell>
          <cell r="M319">
            <v>904500</v>
          </cell>
          <cell r="N319">
            <v>0</v>
          </cell>
          <cell r="O319">
            <v>904500</v>
          </cell>
          <cell r="R319">
            <v>0</v>
          </cell>
          <cell r="S319">
            <v>0</v>
          </cell>
          <cell r="T319">
            <v>0</v>
          </cell>
          <cell r="U319">
            <v>0</v>
          </cell>
          <cell r="V319">
            <v>5</v>
          </cell>
          <cell r="W319">
            <v>904500</v>
          </cell>
        </row>
        <row r="320">
          <cell r="C320" t="str">
            <v>3.8.1.25.9</v>
          </cell>
          <cell r="D320" t="str">
            <v>d = 600 mm (24")</v>
          </cell>
          <cell r="E320" t="str">
            <v>un</v>
          </cell>
          <cell r="F320">
            <v>10</v>
          </cell>
          <cell r="G320">
            <v>306750</v>
          </cell>
          <cell r="H320">
            <v>3067500</v>
          </cell>
          <cell r="I320">
            <v>1.1185731477281051</v>
          </cell>
          <cell r="J320">
            <v>10</v>
          </cell>
          <cell r="L320">
            <v>10</v>
          </cell>
          <cell r="M320">
            <v>3067500</v>
          </cell>
          <cell r="N320">
            <v>0</v>
          </cell>
          <cell r="O320">
            <v>3067500</v>
          </cell>
          <cell r="R320">
            <v>0</v>
          </cell>
          <cell r="S320">
            <v>0</v>
          </cell>
          <cell r="T320">
            <v>0</v>
          </cell>
          <cell r="U320">
            <v>0</v>
          </cell>
          <cell r="V320">
            <v>10</v>
          </cell>
          <cell r="W320">
            <v>3067500</v>
          </cell>
        </row>
        <row r="321">
          <cell r="C321" t="str">
            <v>3.8.1.26</v>
          </cell>
          <cell r="D321" t="str">
            <v>Instalación Codo 45 ° B x B HD. Norma ISO PN 10</v>
          </cell>
          <cell r="I321" t="str">
            <v/>
          </cell>
          <cell r="L321" t="str">
            <v/>
          </cell>
          <cell r="M321" t="str">
            <v/>
          </cell>
          <cell r="N321" t="str">
            <v/>
          </cell>
          <cell r="O321" t="str">
            <v/>
          </cell>
          <cell r="R321" t="str">
            <v/>
          </cell>
          <cell r="S321" t="str">
            <v/>
          </cell>
          <cell r="T321" t="str">
            <v/>
          </cell>
          <cell r="U321" t="str">
            <v/>
          </cell>
          <cell r="V321" t="str">
            <v/>
          </cell>
          <cell r="W321" t="str">
            <v/>
          </cell>
        </row>
        <row r="322">
          <cell r="C322" t="str">
            <v>3.8.1.26.4</v>
          </cell>
          <cell r="D322" t="str">
            <v>d = 400 mm (16”)</v>
          </cell>
          <cell r="E322" t="str">
            <v>un</v>
          </cell>
          <cell r="F322">
            <v>2</v>
          </cell>
          <cell r="G322">
            <v>161100</v>
          </cell>
          <cell r="H322">
            <v>322200</v>
          </cell>
          <cell r="I322">
            <v>0.11749120397652664</v>
          </cell>
          <cell r="J322">
            <v>2</v>
          </cell>
          <cell r="L322">
            <v>2</v>
          </cell>
          <cell r="M322">
            <v>322200</v>
          </cell>
          <cell r="N322">
            <v>0</v>
          </cell>
          <cell r="O322">
            <v>322200</v>
          </cell>
          <cell r="R322">
            <v>0</v>
          </cell>
          <cell r="S322">
            <v>0</v>
          </cell>
          <cell r="T322">
            <v>0</v>
          </cell>
          <cell r="U322">
            <v>0</v>
          </cell>
          <cell r="V322">
            <v>2</v>
          </cell>
          <cell r="W322">
            <v>322200</v>
          </cell>
        </row>
        <row r="323">
          <cell r="C323" t="str">
            <v>3.8.1.26.21</v>
          </cell>
          <cell r="D323" t="str">
            <v>d = 80 mm (3”)</v>
          </cell>
          <cell r="E323" t="str">
            <v>un</v>
          </cell>
          <cell r="F323">
            <v>20</v>
          </cell>
          <cell r="G323">
            <v>10400</v>
          </cell>
          <cell r="H323">
            <v>208000</v>
          </cell>
          <cell r="I323">
            <v>7.5847828762003536E-2</v>
          </cell>
          <cell r="J323">
            <v>20</v>
          </cell>
          <cell r="L323">
            <v>20</v>
          </cell>
          <cell r="M323">
            <v>208000</v>
          </cell>
          <cell r="N323">
            <v>0</v>
          </cell>
          <cell r="O323">
            <v>208000</v>
          </cell>
          <cell r="R323">
            <v>0</v>
          </cell>
          <cell r="S323">
            <v>0</v>
          </cell>
          <cell r="T323">
            <v>0</v>
          </cell>
          <cell r="U323">
            <v>0</v>
          </cell>
          <cell r="V323">
            <v>20</v>
          </cell>
          <cell r="W323">
            <v>208000</v>
          </cell>
        </row>
        <row r="324">
          <cell r="C324" t="str">
            <v>3.8.1.27</v>
          </cell>
          <cell r="D324" t="str">
            <v>Instalación Codo 45 ° JA x JA HD. Norma ISO PN 10</v>
          </cell>
          <cell r="I324" t="str">
            <v/>
          </cell>
          <cell r="L324" t="str">
            <v/>
          </cell>
          <cell r="M324" t="str">
            <v/>
          </cell>
          <cell r="N324" t="str">
            <v/>
          </cell>
          <cell r="O324" t="str">
            <v/>
          </cell>
          <cell r="R324" t="str">
            <v/>
          </cell>
          <cell r="S324" t="str">
            <v/>
          </cell>
          <cell r="T324" t="str">
            <v/>
          </cell>
          <cell r="U324" t="str">
            <v/>
          </cell>
          <cell r="V324" t="str">
            <v/>
          </cell>
          <cell r="W324" t="str">
            <v/>
          </cell>
        </row>
        <row r="325">
          <cell r="C325" t="str">
            <v>3.8.1.27.7</v>
          </cell>
          <cell r="D325" t="str">
            <v>d = 450 mm (18”)</v>
          </cell>
          <cell r="E325" t="str">
            <v>un</v>
          </cell>
          <cell r="F325">
            <v>1</v>
          </cell>
          <cell r="G325">
            <v>61500</v>
          </cell>
          <cell r="H325">
            <v>61500</v>
          </cell>
          <cell r="I325">
            <v>2.2426160907996238E-2</v>
          </cell>
          <cell r="J325">
            <v>1</v>
          </cell>
          <cell r="L325">
            <v>1</v>
          </cell>
          <cell r="M325">
            <v>61500</v>
          </cell>
          <cell r="N325">
            <v>0</v>
          </cell>
          <cell r="O325">
            <v>61500</v>
          </cell>
          <cell r="R325">
            <v>0</v>
          </cell>
          <cell r="S325">
            <v>0</v>
          </cell>
          <cell r="T325">
            <v>0</v>
          </cell>
          <cell r="U325">
            <v>0</v>
          </cell>
          <cell r="V325">
            <v>1</v>
          </cell>
          <cell r="W325">
            <v>61500</v>
          </cell>
        </row>
        <row r="326">
          <cell r="C326" t="str">
            <v>3.8.1.28</v>
          </cell>
          <cell r="D326" t="str">
            <v>Instalación Unión Brida Enchufe. Norma ISO. PN 10</v>
          </cell>
          <cell r="I326" t="str">
            <v/>
          </cell>
          <cell r="L326" t="str">
            <v/>
          </cell>
          <cell r="M326" t="str">
            <v/>
          </cell>
          <cell r="N326" t="str">
            <v/>
          </cell>
          <cell r="O326" t="str">
            <v/>
          </cell>
          <cell r="R326" t="str">
            <v/>
          </cell>
          <cell r="S326" t="str">
            <v/>
          </cell>
          <cell r="T326" t="str">
            <v/>
          </cell>
          <cell r="U326" t="str">
            <v/>
          </cell>
          <cell r="V326" t="str">
            <v/>
          </cell>
          <cell r="W326" t="str">
            <v/>
          </cell>
        </row>
        <row r="327">
          <cell r="C327" t="str">
            <v>3.8.1.28.6</v>
          </cell>
          <cell r="D327" t="str">
            <v>d = 400 mm (16”)</v>
          </cell>
          <cell r="E327" t="str">
            <v>un</v>
          </cell>
          <cell r="F327">
            <v>2</v>
          </cell>
          <cell r="G327">
            <v>58000</v>
          </cell>
          <cell r="H327">
            <v>116000</v>
          </cell>
          <cell r="I327">
            <v>4.2299750655732736E-2</v>
          </cell>
          <cell r="J327">
            <v>2</v>
          </cell>
          <cell r="L327">
            <v>2</v>
          </cell>
          <cell r="M327">
            <v>116000</v>
          </cell>
          <cell r="N327">
            <v>0</v>
          </cell>
          <cell r="O327">
            <v>116000</v>
          </cell>
          <cell r="R327">
            <v>0</v>
          </cell>
          <cell r="S327">
            <v>0</v>
          </cell>
          <cell r="T327">
            <v>0</v>
          </cell>
          <cell r="U327">
            <v>0</v>
          </cell>
          <cell r="V327">
            <v>2</v>
          </cell>
          <cell r="W327">
            <v>116000</v>
          </cell>
        </row>
        <row r="328">
          <cell r="C328" t="str">
            <v>3.8.1.28.7</v>
          </cell>
          <cell r="D328" t="str">
            <v>d = 450 mm (18”)</v>
          </cell>
          <cell r="E328" t="str">
            <v>un</v>
          </cell>
          <cell r="F328">
            <v>2</v>
          </cell>
          <cell r="G328">
            <v>67050</v>
          </cell>
          <cell r="H328">
            <v>134100</v>
          </cell>
          <cell r="I328">
            <v>4.8899970370118624E-2</v>
          </cell>
          <cell r="J328">
            <v>2</v>
          </cell>
          <cell r="L328">
            <v>2</v>
          </cell>
          <cell r="M328">
            <v>134100</v>
          </cell>
          <cell r="N328">
            <v>0</v>
          </cell>
          <cell r="O328">
            <v>134100</v>
          </cell>
          <cell r="R328">
            <v>0</v>
          </cell>
          <cell r="S328">
            <v>0</v>
          </cell>
          <cell r="T328">
            <v>0</v>
          </cell>
          <cell r="U328">
            <v>0</v>
          </cell>
          <cell r="V328">
            <v>2</v>
          </cell>
          <cell r="W328">
            <v>134100</v>
          </cell>
        </row>
        <row r="329">
          <cell r="C329" t="str">
            <v>3.8.1.28.9</v>
          </cell>
          <cell r="D329" t="str">
            <v>d = 600 mm (24”)</v>
          </cell>
          <cell r="E329" t="str">
            <v>un</v>
          </cell>
          <cell r="F329">
            <v>4</v>
          </cell>
          <cell r="G329">
            <v>89500</v>
          </cell>
          <cell r="H329">
            <v>358000</v>
          </cell>
          <cell r="I329">
            <v>0.13054578219614071</v>
          </cell>
          <cell r="J329">
            <v>4</v>
          </cell>
          <cell r="L329">
            <v>4</v>
          </cell>
          <cell r="M329">
            <v>358000</v>
          </cell>
          <cell r="N329">
            <v>0</v>
          </cell>
          <cell r="O329">
            <v>358000</v>
          </cell>
          <cell r="R329">
            <v>0</v>
          </cell>
          <cell r="S329">
            <v>0</v>
          </cell>
          <cell r="T329">
            <v>0</v>
          </cell>
          <cell r="U329">
            <v>0</v>
          </cell>
          <cell r="V329">
            <v>4</v>
          </cell>
          <cell r="W329">
            <v>358000</v>
          </cell>
        </row>
        <row r="330">
          <cell r="C330" t="str">
            <v>3.8.1.29</v>
          </cell>
          <cell r="D330" t="str">
            <v>Instalación Reducción B x B HD. Norma ISO. PN 10</v>
          </cell>
          <cell r="I330" t="str">
            <v/>
          </cell>
          <cell r="L330" t="str">
            <v/>
          </cell>
          <cell r="M330" t="str">
            <v/>
          </cell>
          <cell r="N330" t="str">
            <v/>
          </cell>
          <cell r="O330" t="str">
            <v/>
          </cell>
          <cell r="R330" t="str">
            <v/>
          </cell>
          <cell r="S330" t="str">
            <v/>
          </cell>
          <cell r="T330" t="str">
            <v/>
          </cell>
          <cell r="U330" t="str">
            <v/>
          </cell>
          <cell r="V330" t="str">
            <v/>
          </cell>
          <cell r="W330" t="str">
            <v/>
          </cell>
        </row>
        <row r="331">
          <cell r="C331" t="str">
            <v>3.8.1.29.10</v>
          </cell>
          <cell r="D331" t="str">
            <v>d = 600 x 450 mm</v>
          </cell>
          <cell r="E331" t="str">
            <v>un</v>
          </cell>
          <cell r="F331">
            <v>1</v>
          </cell>
          <cell r="G331">
            <v>204100</v>
          </cell>
          <cell r="H331">
            <v>204100</v>
          </cell>
          <cell r="I331">
            <v>7.4425681972715957E-2</v>
          </cell>
          <cell r="J331">
            <v>1</v>
          </cell>
          <cell r="L331">
            <v>1</v>
          </cell>
          <cell r="M331">
            <v>204100</v>
          </cell>
          <cell r="N331">
            <v>0</v>
          </cell>
          <cell r="O331">
            <v>204100</v>
          </cell>
          <cell r="R331">
            <v>0</v>
          </cell>
          <cell r="S331">
            <v>0</v>
          </cell>
          <cell r="T331">
            <v>0</v>
          </cell>
          <cell r="U331">
            <v>0</v>
          </cell>
          <cell r="V331">
            <v>1</v>
          </cell>
          <cell r="W331">
            <v>204100</v>
          </cell>
        </row>
        <row r="332">
          <cell r="C332" t="str">
            <v>3.8.1.29.11</v>
          </cell>
          <cell r="D332" t="str">
            <v>d = 600 x 400 mm exéntrica</v>
          </cell>
          <cell r="E332" t="str">
            <v>un</v>
          </cell>
          <cell r="F332">
            <v>4</v>
          </cell>
          <cell r="G332">
            <v>192200</v>
          </cell>
          <cell r="H332">
            <v>768800</v>
          </cell>
          <cell r="I332">
            <v>0.28034524400109773</v>
          </cell>
          <cell r="J332">
            <v>4</v>
          </cell>
          <cell r="L332">
            <v>4</v>
          </cell>
          <cell r="M332">
            <v>768800</v>
          </cell>
          <cell r="N332">
            <v>0</v>
          </cell>
          <cell r="O332">
            <v>768800</v>
          </cell>
          <cell r="R332">
            <v>0</v>
          </cell>
          <cell r="S332">
            <v>0</v>
          </cell>
          <cell r="T332">
            <v>0</v>
          </cell>
          <cell r="U332">
            <v>0</v>
          </cell>
          <cell r="V332">
            <v>4</v>
          </cell>
          <cell r="W332">
            <v>768800</v>
          </cell>
        </row>
        <row r="333">
          <cell r="C333" t="str">
            <v>3.8.1.30</v>
          </cell>
          <cell r="D333" t="str">
            <v>Instalación de Tee B x B x B HD. Norma ISO. PN 10</v>
          </cell>
          <cell r="I333" t="str">
            <v/>
          </cell>
          <cell r="L333" t="str">
            <v/>
          </cell>
          <cell r="M333" t="str">
            <v/>
          </cell>
          <cell r="N333" t="str">
            <v/>
          </cell>
          <cell r="O333" t="str">
            <v/>
          </cell>
          <cell r="R333" t="str">
            <v/>
          </cell>
          <cell r="S333" t="str">
            <v/>
          </cell>
          <cell r="T333" t="str">
            <v/>
          </cell>
          <cell r="U333" t="str">
            <v/>
          </cell>
          <cell r="V333" t="str">
            <v/>
          </cell>
          <cell r="W333" t="str">
            <v/>
          </cell>
        </row>
        <row r="334">
          <cell r="C334" t="str">
            <v>3.8.1.30.10</v>
          </cell>
          <cell r="D334" t="str">
            <v>Tee 400 x 400 x 400 mm</v>
          </cell>
          <cell r="E334" t="str">
            <v>un</v>
          </cell>
          <cell r="F334">
            <v>4</v>
          </cell>
          <cell r="G334">
            <v>310100</v>
          </cell>
          <cell r="H334">
            <v>1240400</v>
          </cell>
          <cell r="I334">
            <v>0.45231560959802491</v>
          </cell>
          <cell r="J334">
            <v>4</v>
          </cell>
          <cell r="L334">
            <v>4</v>
          </cell>
          <cell r="M334">
            <v>1240400</v>
          </cell>
          <cell r="N334">
            <v>0</v>
          </cell>
          <cell r="O334">
            <v>1240400</v>
          </cell>
          <cell r="R334">
            <v>0</v>
          </cell>
          <cell r="S334">
            <v>0</v>
          </cell>
          <cell r="T334">
            <v>0</v>
          </cell>
          <cell r="U334">
            <v>0</v>
          </cell>
          <cell r="V334">
            <v>4</v>
          </cell>
          <cell r="W334">
            <v>1240400</v>
          </cell>
        </row>
        <row r="335">
          <cell r="C335" t="str">
            <v>3.8.1.30.15</v>
          </cell>
          <cell r="D335" t="str">
            <v>Tee 450 x 450 x 450 mm</v>
          </cell>
          <cell r="E335" t="str">
            <v>un</v>
          </cell>
          <cell r="F335">
            <v>2</v>
          </cell>
          <cell r="G335">
            <v>372350</v>
          </cell>
          <cell r="H335">
            <v>744700</v>
          </cell>
          <cell r="I335">
            <v>0.27155710614934631</v>
          </cell>
          <cell r="J335">
            <v>2</v>
          </cell>
          <cell r="L335">
            <v>2</v>
          </cell>
          <cell r="M335">
            <v>744700</v>
          </cell>
          <cell r="N335">
            <v>0</v>
          </cell>
          <cell r="O335">
            <v>744700</v>
          </cell>
          <cell r="R335">
            <v>0</v>
          </cell>
          <cell r="S335">
            <v>0</v>
          </cell>
          <cell r="T335">
            <v>0</v>
          </cell>
          <cell r="U335">
            <v>0</v>
          </cell>
          <cell r="V335">
            <v>2</v>
          </cell>
          <cell r="W335">
            <v>744700</v>
          </cell>
        </row>
        <row r="336">
          <cell r="C336" t="str">
            <v>3.8.1.30.20</v>
          </cell>
          <cell r="D336" t="str">
            <v>Tee 600 x 600 x 400 mm</v>
          </cell>
          <cell r="E336" t="str">
            <v>un</v>
          </cell>
          <cell r="F336">
            <v>2</v>
          </cell>
          <cell r="G336">
            <v>412250</v>
          </cell>
          <cell r="H336">
            <v>824500</v>
          </cell>
          <cell r="I336">
            <v>0.30065641737630727</v>
          </cell>
          <cell r="J336">
            <v>2</v>
          </cell>
          <cell r="L336">
            <v>2</v>
          </cell>
          <cell r="M336">
            <v>824500</v>
          </cell>
          <cell r="N336">
            <v>0</v>
          </cell>
          <cell r="O336">
            <v>824500</v>
          </cell>
          <cell r="R336">
            <v>0</v>
          </cell>
          <cell r="S336">
            <v>0</v>
          </cell>
          <cell r="T336">
            <v>0</v>
          </cell>
          <cell r="U336">
            <v>0</v>
          </cell>
          <cell r="V336">
            <v>2</v>
          </cell>
          <cell r="W336">
            <v>824500</v>
          </cell>
        </row>
        <row r="337">
          <cell r="C337" t="str">
            <v>3.8.1.30.22</v>
          </cell>
          <cell r="D337" t="str">
            <v>Tee 600 x 600 x 600 mm</v>
          </cell>
          <cell r="E337" t="str">
            <v>un</v>
          </cell>
          <cell r="F337">
            <v>5</v>
          </cell>
          <cell r="G337">
            <v>514700</v>
          </cell>
          <cell r="H337">
            <v>2573500</v>
          </cell>
          <cell r="I337">
            <v>0.93843455441834667</v>
          </cell>
          <cell r="J337">
            <v>5</v>
          </cell>
          <cell r="L337">
            <v>5</v>
          </cell>
          <cell r="M337">
            <v>2573500</v>
          </cell>
          <cell r="N337">
            <v>0</v>
          </cell>
          <cell r="O337">
            <v>2573500</v>
          </cell>
          <cell r="R337">
            <v>0</v>
          </cell>
          <cell r="S337">
            <v>0</v>
          </cell>
          <cell r="T337">
            <v>0</v>
          </cell>
          <cell r="U337">
            <v>0</v>
          </cell>
          <cell r="V337">
            <v>5</v>
          </cell>
          <cell r="W337">
            <v>2573500</v>
          </cell>
        </row>
        <row r="338">
          <cell r="C338" t="str">
            <v>3.8.1.31</v>
          </cell>
          <cell r="D338" t="str">
            <v>Instalación de Niples bridados (Brida espigo y lisos)</v>
          </cell>
          <cell r="I338" t="str">
            <v/>
          </cell>
          <cell r="L338" t="str">
            <v/>
          </cell>
          <cell r="M338" t="str">
            <v/>
          </cell>
          <cell r="N338" t="str">
            <v/>
          </cell>
          <cell r="O338" t="str">
            <v/>
          </cell>
          <cell r="R338" t="str">
            <v/>
          </cell>
          <cell r="S338" t="str">
            <v/>
          </cell>
          <cell r="T338" t="str">
            <v/>
          </cell>
          <cell r="U338" t="str">
            <v/>
          </cell>
          <cell r="V338" t="str">
            <v/>
          </cell>
          <cell r="W338" t="str">
            <v/>
          </cell>
        </row>
        <row r="339">
          <cell r="C339" t="str">
            <v>3.8.1.31.1</v>
          </cell>
          <cell r="D339" t="str">
            <v>L &lt;= 1 m</v>
          </cell>
          <cell r="I339" t="str">
            <v/>
          </cell>
          <cell r="L339" t="str">
            <v/>
          </cell>
          <cell r="M339" t="str">
            <v/>
          </cell>
          <cell r="N339" t="str">
            <v/>
          </cell>
          <cell r="O339" t="str">
            <v/>
          </cell>
          <cell r="R339" t="str">
            <v/>
          </cell>
          <cell r="S339" t="str">
            <v/>
          </cell>
          <cell r="T339" t="str">
            <v/>
          </cell>
          <cell r="U339" t="str">
            <v/>
          </cell>
          <cell r="V339" t="str">
            <v/>
          </cell>
          <cell r="W339" t="str">
            <v/>
          </cell>
        </row>
        <row r="340">
          <cell r="C340" t="str">
            <v>3.8.1.31.1.3</v>
          </cell>
          <cell r="D340" t="str">
            <v>Niple HD, 450mm, Brida*Brida, L=0.78m</v>
          </cell>
          <cell r="E340" t="str">
            <v>un</v>
          </cell>
          <cell r="F340">
            <v>2</v>
          </cell>
          <cell r="G340">
            <v>94460</v>
          </cell>
          <cell r="H340">
            <v>188920</v>
          </cell>
          <cell r="I340">
            <v>6.8890249085181293E-2</v>
          </cell>
          <cell r="J340">
            <v>2</v>
          </cell>
          <cell r="L340">
            <v>2</v>
          </cell>
          <cell r="M340">
            <v>188920</v>
          </cell>
          <cell r="N340">
            <v>0</v>
          </cell>
          <cell r="O340">
            <v>188920</v>
          </cell>
          <cell r="R340">
            <v>0</v>
          </cell>
          <cell r="S340">
            <v>0</v>
          </cell>
          <cell r="T340">
            <v>0</v>
          </cell>
          <cell r="U340">
            <v>0</v>
          </cell>
          <cell r="V340">
            <v>2</v>
          </cell>
          <cell r="W340">
            <v>188920</v>
          </cell>
        </row>
        <row r="341">
          <cell r="C341" t="str">
            <v>3.8.1.31.1.4</v>
          </cell>
          <cell r="D341" t="str">
            <v>Niple HD, 600mm, Brida*Brida, L=0.64m</v>
          </cell>
          <cell r="E341" t="str">
            <v>un</v>
          </cell>
          <cell r="F341">
            <v>4</v>
          </cell>
          <cell r="G341">
            <v>117950</v>
          </cell>
          <cell r="H341">
            <v>471800</v>
          </cell>
          <cell r="I341">
            <v>0.1720432962015061</v>
          </cell>
          <cell r="J341">
            <v>4</v>
          </cell>
          <cell r="L341">
            <v>4</v>
          </cell>
          <cell r="M341">
            <v>471800</v>
          </cell>
          <cell r="N341">
            <v>0</v>
          </cell>
          <cell r="O341">
            <v>471800</v>
          </cell>
          <cell r="R341">
            <v>0</v>
          </cell>
          <cell r="S341">
            <v>0</v>
          </cell>
          <cell r="T341">
            <v>0</v>
          </cell>
          <cell r="U341">
            <v>0</v>
          </cell>
          <cell r="V341">
            <v>4</v>
          </cell>
          <cell r="W341">
            <v>471800</v>
          </cell>
        </row>
        <row r="342">
          <cell r="C342" t="str">
            <v>3.8.1.31.1.5</v>
          </cell>
          <cell r="D342" t="str">
            <v>Niple HD, 600mm, Brida*Brida, L=0.81m</v>
          </cell>
          <cell r="E342" t="str">
            <v>un</v>
          </cell>
          <cell r="F342">
            <v>1</v>
          </cell>
          <cell r="G342">
            <v>117950</v>
          </cell>
          <cell r="H342">
            <v>117950</v>
          </cell>
          <cell r="I342">
            <v>4.3010824050376525E-2</v>
          </cell>
          <cell r="J342">
            <v>1</v>
          </cell>
          <cell r="L342">
            <v>1</v>
          </cell>
          <cell r="M342">
            <v>117950</v>
          </cell>
          <cell r="N342">
            <v>0</v>
          </cell>
          <cell r="O342">
            <v>117950</v>
          </cell>
          <cell r="R342">
            <v>0</v>
          </cell>
          <cell r="S342">
            <v>0</v>
          </cell>
          <cell r="T342">
            <v>0</v>
          </cell>
          <cell r="U342">
            <v>0</v>
          </cell>
          <cell r="V342">
            <v>1</v>
          </cell>
          <cell r="W342">
            <v>117950</v>
          </cell>
        </row>
        <row r="343">
          <cell r="C343" t="str">
            <v>3.8.1.31.2</v>
          </cell>
          <cell r="D343" t="str">
            <v>1 m &lt; L &lt;= 2 m</v>
          </cell>
          <cell r="E343" t="str">
            <v>un</v>
          </cell>
          <cell r="I343">
            <v>0</v>
          </cell>
          <cell r="R343">
            <v>0</v>
          </cell>
          <cell r="S343">
            <v>0</v>
          </cell>
          <cell r="T343">
            <v>0</v>
          </cell>
          <cell r="U343">
            <v>0</v>
          </cell>
          <cell r="V343">
            <v>0</v>
          </cell>
          <cell r="W343">
            <v>0</v>
          </cell>
        </row>
        <row r="344">
          <cell r="C344" t="str">
            <v>3.8.1.31.2.1</v>
          </cell>
          <cell r="D344" t="str">
            <v>Niple HD, 400mm, Brida*Brida, L=1.40m</v>
          </cell>
          <cell r="E344" t="str">
            <v>un</v>
          </cell>
          <cell r="F344">
            <v>1</v>
          </cell>
          <cell r="G344">
            <v>110500</v>
          </cell>
          <cell r="H344">
            <v>110500</v>
          </cell>
          <cell r="I344">
            <v>4.0294159029814376E-2</v>
          </cell>
          <cell r="J344">
            <v>1</v>
          </cell>
          <cell r="L344">
            <v>1</v>
          </cell>
          <cell r="M344">
            <v>110500</v>
          </cell>
          <cell r="N344">
            <v>0</v>
          </cell>
          <cell r="O344">
            <v>110500</v>
          </cell>
          <cell r="R344">
            <v>0</v>
          </cell>
          <cell r="S344">
            <v>0</v>
          </cell>
          <cell r="T344">
            <v>0</v>
          </cell>
          <cell r="U344">
            <v>0</v>
          </cell>
          <cell r="V344">
            <v>1</v>
          </cell>
          <cell r="W344">
            <v>110500</v>
          </cell>
        </row>
        <row r="345">
          <cell r="C345" t="str">
            <v>3.8.1.31.4</v>
          </cell>
          <cell r="D345" t="str">
            <v>3 m &lt; L &lt;= 4 m</v>
          </cell>
          <cell r="E345" t="str">
            <v>un</v>
          </cell>
          <cell r="I345">
            <v>0</v>
          </cell>
          <cell r="R345">
            <v>0</v>
          </cell>
          <cell r="S345">
            <v>0</v>
          </cell>
          <cell r="T345">
            <v>0</v>
          </cell>
          <cell r="U345">
            <v>0</v>
          </cell>
          <cell r="V345">
            <v>0</v>
          </cell>
          <cell r="W345">
            <v>0</v>
          </cell>
        </row>
        <row r="346">
          <cell r="C346" t="str">
            <v>3.8.1.31.4.2</v>
          </cell>
          <cell r="D346" t="str">
            <v>Niple HD, 450mm, Brida*Brida, L=3.50m</v>
          </cell>
          <cell r="E346" t="str">
            <v>un</v>
          </cell>
          <cell r="F346">
            <v>1</v>
          </cell>
          <cell r="G346">
            <v>124250</v>
          </cell>
          <cell r="H346">
            <v>124250</v>
          </cell>
          <cell r="I346">
            <v>4.5308138094610283E-2</v>
          </cell>
          <cell r="J346">
            <v>1</v>
          </cell>
          <cell r="L346">
            <v>1</v>
          </cell>
          <cell r="M346">
            <v>124250</v>
          </cell>
          <cell r="N346">
            <v>0</v>
          </cell>
          <cell r="O346">
            <v>124250</v>
          </cell>
          <cell r="R346">
            <v>0</v>
          </cell>
          <cell r="S346">
            <v>0</v>
          </cell>
          <cell r="T346">
            <v>0</v>
          </cell>
          <cell r="U346">
            <v>0</v>
          </cell>
          <cell r="V346">
            <v>1</v>
          </cell>
          <cell r="W346">
            <v>124250</v>
          </cell>
        </row>
        <row r="347">
          <cell r="C347" t="str">
            <v>3.8.1.31.4.3</v>
          </cell>
          <cell r="D347" t="str">
            <v>Niple HD, 450mm, Brida*Brida, L=3.06m</v>
          </cell>
          <cell r="E347" t="str">
            <v>un</v>
          </cell>
          <cell r="F347">
            <v>1</v>
          </cell>
          <cell r="G347">
            <v>124250</v>
          </cell>
          <cell r="H347">
            <v>124250</v>
          </cell>
          <cell r="I347">
            <v>4.5308138094610283E-2</v>
          </cell>
          <cell r="J347">
            <v>1</v>
          </cell>
          <cell r="L347">
            <v>1</v>
          </cell>
          <cell r="M347">
            <v>124250</v>
          </cell>
          <cell r="N347">
            <v>0</v>
          </cell>
          <cell r="O347">
            <v>124250</v>
          </cell>
          <cell r="R347">
            <v>0</v>
          </cell>
          <cell r="S347">
            <v>0</v>
          </cell>
          <cell r="T347">
            <v>0</v>
          </cell>
          <cell r="U347">
            <v>0</v>
          </cell>
          <cell r="V347">
            <v>1</v>
          </cell>
          <cell r="W347">
            <v>124250</v>
          </cell>
        </row>
        <row r="348">
          <cell r="C348" t="str">
            <v>3.8.1.31.4.4</v>
          </cell>
          <cell r="D348" t="str">
            <v>Niple HD, 450mm, Brida*Brida, L=3.40m</v>
          </cell>
          <cell r="E348" t="str">
            <v>un</v>
          </cell>
          <cell r="F348">
            <v>1</v>
          </cell>
          <cell r="G348">
            <v>123750</v>
          </cell>
          <cell r="H348">
            <v>123750</v>
          </cell>
          <cell r="I348">
            <v>4.5125811583163165E-2</v>
          </cell>
          <cell r="J348">
            <v>1</v>
          </cell>
          <cell r="L348">
            <v>1</v>
          </cell>
          <cell r="M348">
            <v>123750</v>
          </cell>
          <cell r="N348">
            <v>0</v>
          </cell>
          <cell r="O348">
            <v>123750</v>
          </cell>
          <cell r="R348">
            <v>0</v>
          </cell>
          <cell r="S348">
            <v>0</v>
          </cell>
          <cell r="T348">
            <v>0</v>
          </cell>
          <cell r="U348">
            <v>0</v>
          </cell>
          <cell r="V348">
            <v>1</v>
          </cell>
          <cell r="W348">
            <v>123750</v>
          </cell>
        </row>
        <row r="349">
          <cell r="C349" t="str">
            <v>3.8.1.31.5</v>
          </cell>
          <cell r="D349" t="str">
            <v>4 m &lt; L &lt;= 5 m</v>
          </cell>
          <cell r="E349" t="str">
            <v>un</v>
          </cell>
          <cell r="I349">
            <v>0</v>
          </cell>
          <cell r="R349">
            <v>0</v>
          </cell>
          <cell r="S349">
            <v>0</v>
          </cell>
          <cell r="T349">
            <v>0</v>
          </cell>
          <cell r="U349">
            <v>0</v>
          </cell>
          <cell r="V349">
            <v>0</v>
          </cell>
          <cell r="W349">
            <v>0</v>
          </cell>
        </row>
        <row r="350">
          <cell r="C350" t="str">
            <v>3.8.1.31.5.1</v>
          </cell>
          <cell r="D350" t="str">
            <v>Niple HD, 400mm, Brida*Brida, L=4.36m</v>
          </cell>
          <cell r="E350" t="str">
            <v>un</v>
          </cell>
          <cell r="F350">
            <v>2</v>
          </cell>
          <cell r="G350">
            <v>132500</v>
          </cell>
          <cell r="H350">
            <v>265000</v>
          </cell>
          <cell r="I350">
            <v>9.6633051066975659E-2</v>
          </cell>
          <cell r="J350">
            <v>2</v>
          </cell>
          <cell r="L350">
            <v>2</v>
          </cell>
          <cell r="M350">
            <v>265000</v>
          </cell>
          <cell r="N350">
            <v>0</v>
          </cell>
          <cell r="O350">
            <v>265000</v>
          </cell>
          <cell r="R350">
            <v>0</v>
          </cell>
          <cell r="S350">
            <v>0</v>
          </cell>
          <cell r="T350">
            <v>0</v>
          </cell>
          <cell r="U350">
            <v>0</v>
          </cell>
          <cell r="V350">
            <v>2</v>
          </cell>
          <cell r="W350">
            <v>265000</v>
          </cell>
        </row>
        <row r="351">
          <cell r="C351" t="str">
            <v>3.8.1.31.5.2</v>
          </cell>
          <cell r="D351" t="str">
            <v>Niple HD, 450mm, Brida*Brida, L=4.12m</v>
          </cell>
          <cell r="E351" t="str">
            <v>un</v>
          </cell>
          <cell r="F351">
            <v>1</v>
          </cell>
          <cell r="G351">
            <v>165500</v>
          </cell>
          <cell r="H351">
            <v>165500</v>
          </cell>
          <cell r="I351">
            <v>6.0350075288998002E-2</v>
          </cell>
          <cell r="J351">
            <v>1</v>
          </cell>
          <cell r="L351">
            <v>1</v>
          </cell>
          <cell r="M351">
            <v>165500</v>
          </cell>
          <cell r="N351">
            <v>0</v>
          </cell>
          <cell r="O351">
            <v>165500</v>
          </cell>
          <cell r="R351">
            <v>0</v>
          </cell>
          <cell r="S351">
            <v>0</v>
          </cell>
          <cell r="T351">
            <v>0</v>
          </cell>
          <cell r="U351">
            <v>0</v>
          </cell>
          <cell r="V351">
            <v>1</v>
          </cell>
          <cell r="W351">
            <v>165500</v>
          </cell>
        </row>
        <row r="352">
          <cell r="C352" t="str">
            <v>3.8.1.31.6</v>
          </cell>
          <cell r="D352" t="str">
            <v>5m &lt; L &lt;= 6 m</v>
          </cell>
          <cell r="E352" t="str">
            <v>un</v>
          </cell>
          <cell r="I352">
            <v>0</v>
          </cell>
          <cell r="R352">
            <v>0</v>
          </cell>
          <cell r="S352">
            <v>0</v>
          </cell>
          <cell r="T352">
            <v>0</v>
          </cell>
          <cell r="U352">
            <v>0</v>
          </cell>
          <cell r="V352">
            <v>0</v>
          </cell>
          <cell r="W352">
            <v>0</v>
          </cell>
        </row>
        <row r="353">
          <cell r="C353" t="str">
            <v>3.8.1.31.6.4</v>
          </cell>
          <cell r="D353" t="str">
            <v>Niple HD, 400mm, Brida*espigo, L=6.0m</v>
          </cell>
          <cell r="E353" t="str">
            <v>un</v>
          </cell>
          <cell r="F353">
            <v>2</v>
          </cell>
          <cell r="G353">
            <v>99500</v>
          </cell>
          <cell r="H353">
            <v>199000</v>
          </cell>
          <cell r="I353">
            <v>7.2565951555955313E-2</v>
          </cell>
          <cell r="J353">
            <v>2</v>
          </cell>
          <cell r="L353">
            <v>2</v>
          </cell>
          <cell r="M353">
            <v>199000</v>
          </cell>
          <cell r="N353">
            <v>0</v>
          </cell>
          <cell r="O353">
            <v>199000</v>
          </cell>
          <cell r="R353">
            <v>0</v>
          </cell>
          <cell r="S353">
            <v>0</v>
          </cell>
          <cell r="T353">
            <v>0</v>
          </cell>
          <cell r="U353">
            <v>0</v>
          </cell>
          <cell r="V353">
            <v>2</v>
          </cell>
          <cell r="W353">
            <v>199000</v>
          </cell>
        </row>
        <row r="354">
          <cell r="C354" t="str">
            <v>3.8.1.31.6.6</v>
          </cell>
          <cell r="D354" t="str">
            <v>Niple HD, 600mm, Brida*espigo, L=5.7m</v>
          </cell>
          <cell r="E354" t="str">
            <v>un</v>
          </cell>
          <cell r="F354">
            <v>1</v>
          </cell>
          <cell r="G354">
            <v>99500</v>
          </cell>
          <cell r="H354">
            <v>99500</v>
          </cell>
          <cell r="I354">
            <v>3.6282975777977657E-2</v>
          </cell>
          <cell r="J354">
            <v>1</v>
          </cell>
          <cell r="L354">
            <v>1</v>
          </cell>
          <cell r="M354">
            <v>99500</v>
          </cell>
          <cell r="N354">
            <v>0</v>
          </cell>
          <cell r="O354">
            <v>99500</v>
          </cell>
          <cell r="R354">
            <v>0</v>
          </cell>
          <cell r="S354">
            <v>0</v>
          </cell>
          <cell r="T354">
            <v>0</v>
          </cell>
          <cell r="U354">
            <v>0</v>
          </cell>
          <cell r="V354">
            <v>1</v>
          </cell>
          <cell r="W354">
            <v>99500</v>
          </cell>
        </row>
        <row r="355">
          <cell r="C355" t="str">
            <v>3.8.1.32</v>
          </cell>
          <cell r="D355" t="str">
            <v>Instalación de Codos de polietileno PE 100 PN 10 a tope</v>
          </cell>
          <cell r="I355" t="str">
            <v/>
          </cell>
          <cell r="L355" t="str">
            <v/>
          </cell>
          <cell r="M355" t="str">
            <v/>
          </cell>
          <cell r="N355" t="str">
            <v/>
          </cell>
          <cell r="O355" t="str">
            <v/>
          </cell>
          <cell r="R355" t="str">
            <v/>
          </cell>
          <cell r="S355" t="str">
            <v/>
          </cell>
          <cell r="T355" t="str">
            <v/>
          </cell>
          <cell r="U355" t="str">
            <v/>
          </cell>
          <cell r="V355" t="str">
            <v/>
          </cell>
          <cell r="W355" t="str">
            <v/>
          </cell>
        </row>
        <row r="356">
          <cell r="C356" t="str">
            <v>3.8.1.32.1</v>
          </cell>
          <cell r="D356" t="str">
            <v>Codo de Polietileno 63mm X 90°</v>
          </cell>
          <cell r="E356" t="str">
            <v>un</v>
          </cell>
          <cell r="F356">
            <v>4</v>
          </cell>
          <cell r="G356">
            <v>2000</v>
          </cell>
          <cell r="H356">
            <v>8000</v>
          </cell>
          <cell r="I356">
            <v>2.9172241831539819E-3</v>
          </cell>
          <cell r="J356">
            <v>4</v>
          </cell>
          <cell r="L356">
            <v>4</v>
          </cell>
          <cell r="M356">
            <v>8000</v>
          </cell>
          <cell r="N356">
            <v>0</v>
          </cell>
          <cell r="O356">
            <v>8000</v>
          </cell>
          <cell r="R356">
            <v>0</v>
          </cell>
          <cell r="S356">
            <v>0</v>
          </cell>
          <cell r="T356">
            <v>0</v>
          </cell>
          <cell r="U356">
            <v>0</v>
          </cell>
          <cell r="V356">
            <v>4</v>
          </cell>
          <cell r="W356">
            <v>8000</v>
          </cell>
        </row>
        <row r="357">
          <cell r="C357" t="str">
            <v>3.8.1.32.2</v>
          </cell>
          <cell r="D357" t="str">
            <v>Codo de Polietileno 90mm X 90°</v>
          </cell>
          <cell r="E357" t="str">
            <v>un</v>
          </cell>
          <cell r="F357">
            <v>5</v>
          </cell>
          <cell r="G357">
            <v>2000</v>
          </cell>
          <cell r="H357">
            <v>10000</v>
          </cell>
          <cell r="I357">
            <v>3.6465302289424776E-3</v>
          </cell>
          <cell r="J357">
            <v>5</v>
          </cell>
          <cell r="L357">
            <v>5</v>
          </cell>
          <cell r="M357">
            <v>10000</v>
          </cell>
          <cell r="N357">
            <v>0</v>
          </cell>
          <cell r="O357">
            <v>10000</v>
          </cell>
          <cell r="R357">
            <v>0</v>
          </cell>
          <cell r="S357">
            <v>0</v>
          </cell>
          <cell r="T357">
            <v>0</v>
          </cell>
          <cell r="U357">
            <v>0</v>
          </cell>
          <cell r="V357">
            <v>5</v>
          </cell>
          <cell r="W357">
            <v>10000</v>
          </cell>
        </row>
        <row r="358">
          <cell r="C358" t="str">
            <v>3.8.1.33</v>
          </cell>
          <cell r="D358" t="str">
            <v>Instalación de Tees de polietileno PE 100 PN 10 a tope</v>
          </cell>
          <cell r="I358" t="str">
            <v/>
          </cell>
          <cell r="L358" t="str">
            <v/>
          </cell>
          <cell r="M358" t="str">
            <v/>
          </cell>
          <cell r="N358" t="str">
            <v/>
          </cell>
          <cell r="O358" t="str">
            <v/>
          </cell>
          <cell r="R358" t="str">
            <v/>
          </cell>
          <cell r="S358" t="str">
            <v/>
          </cell>
          <cell r="T358" t="str">
            <v/>
          </cell>
          <cell r="U358" t="str">
            <v/>
          </cell>
          <cell r="V358" t="str">
            <v/>
          </cell>
          <cell r="W358" t="str">
            <v/>
          </cell>
        </row>
        <row r="359">
          <cell r="C359" t="str">
            <v>3.8.1.33.1</v>
          </cell>
          <cell r="D359" t="str">
            <v>Tee de Polietileno 110mm X110mm X110mm</v>
          </cell>
          <cell r="E359" t="str">
            <v>un</v>
          </cell>
          <cell r="F359">
            <v>3</v>
          </cell>
          <cell r="G359">
            <v>4500</v>
          </cell>
          <cell r="H359">
            <v>13500</v>
          </cell>
          <cell r="I359">
            <v>4.9228158090723444E-3</v>
          </cell>
          <cell r="J359">
            <v>3</v>
          </cell>
          <cell r="L359">
            <v>3</v>
          </cell>
          <cell r="M359">
            <v>13500</v>
          </cell>
          <cell r="N359">
            <v>0</v>
          </cell>
          <cell r="O359">
            <v>13500</v>
          </cell>
          <cell r="R359">
            <v>0</v>
          </cell>
          <cell r="S359">
            <v>0</v>
          </cell>
          <cell r="T359">
            <v>0</v>
          </cell>
          <cell r="U359">
            <v>0</v>
          </cell>
          <cell r="V359">
            <v>3</v>
          </cell>
          <cell r="W359">
            <v>13500</v>
          </cell>
        </row>
        <row r="360">
          <cell r="C360" t="str">
            <v>3.8.1.34</v>
          </cell>
          <cell r="D360" t="str">
            <v>Instalación de Silletas para acometidas de polietileno</v>
          </cell>
          <cell r="I360" t="str">
            <v/>
          </cell>
          <cell r="L360" t="str">
            <v/>
          </cell>
          <cell r="M360" t="str">
            <v/>
          </cell>
          <cell r="N360" t="str">
            <v/>
          </cell>
          <cell r="O360" t="str">
            <v/>
          </cell>
          <cell r="R360" t="str">
            <v/>
          </cell>
          <cell r="S360" t="str">
            <v/>
          </cell>
          <cell r="T360" t="str">
            <v/>
          </cell>
          <cell r="U360" t="str">
            <v/>
          </cell>
          <cell r="V360" t="str">
            <v/>
          </cell>
          <cell r="W360" t="str">
            <v/>
          </cell>
        </row>
        <row r="361">
          <cell r="C361" t="str">
            <v>3.8.1.34.1</v>
          </cell>
          <cell r="D361" t="str">
            <v>Silleta de Polietileno 110mm X 25mm Para Union por Termofusion</v>
          </cell>
          <cell r="E361" t="str">
            <v>un</v>
          </cell>
          <cell r="F361">
            <v>1</v>
          </cell>
          <cell r="G361">
            <v>1500</v>
          </cell>
          <cell r="H361">
            <v>1500</v>
          </cell>
          <cell r="I361">
            <v>5.4697953434137167E-4</v>
          </cell>
          <cell r="J361">
            <v>1</v>
          </cell>
          <cell r="L361">
            <v>1</v>
          </cell>
          <cell r="M361">
            <v>1500</v>
          </cell>
          <cell r="N361">
            <v>0</v>
          </cell>
          <cell r="O361">
            <v>1500</v>
          </cell>
          <cell r="R361">
            <v>0</v>
          </cell>
          <cell r="S361">
            <v>0</v>
          </cell>
          <cell r="T361">
            <v>0</v>
          </cell>
          <cell r="U361">
            <v>0</v>
          </cell>
          <cell r="V361">
            <v>1</v>
          </cell>
          <cell r="W361">
            <v>1500</v>
          </cell>
        </row>
        <row r="362">
          <cell r="C362" t="str">
            <v>3.8.1.35</v>
          </cell>
          <cell r="D362" t="str">
            <v>Instalación de Adaptador Macho de Polietileno para acometidas</v>
          </cell>
          <cell r="I362" t="str">
            <v/>
          </cell>
          <cell r="L362" t="str">
            <v/>
          </cell>
          <cell r="M362" t="str">
            <v/>
          </cell>
          <cell r="N362" t="str">
            <v/>
          </cell>
          <cell r="O362" t="str">
            <v/>
          </cell>
          <cell r="R362" t="str">
            <v/>
          </cell>
          <cell r="S362" t="str">
            <v/>
          </cell>
          <cell r="T362" t="str">
            <v/>
          </cell>
          <cell r="U362" t="str">
            <v/>
          </cell>
          <cell r="V362" t="str">
            <v/>
          </cell>
          <cell r="W362" t="str">
            <v/>
          </cell>
        </row>
        <row r="363">
          <cell r="C363" t="str">
            <v>3.8.1.35.1</v>
          </cell>
          <cell r="D363" t="str">
            <v>Adaptador Macho de Polietileno de 16 mm Para Union Mecanica</v>
          </cell>
          <cell r="E363" t="str">
            <v>un</v>
          </cell>
          <cell r="F363">
            <v>4</v>
          </cell>
          <cell r="G363">
            <v>200</v>
          </cell>
          <cell r="H363">
            <v>800</v>
          </cell>
          <cell r="I363">
            <v>2.9172241831539823E-4</v>
          </cell>
          <cell r="J363">
            <v>4</v>
          </cell>
          <cell r="L363">
            <v>4</v>
          </cell>
          <cell r="M363">
            <v>800</v>
          </cell>
          <cell r="N363">
            <v>0</v>
          </cell>
          <cell r="O363">
            <v>800</v>
          </cell>
          <cell r="R363">
            <v>0</v>
          </cell>
          <cell r="S363">
            <v>0</v>
          </cell>
          <cell r="T363">
            <v>0</v>
          </cell>
          <cell r="U363">
            <v>0</v>
          </cell>
          <cell r="V363">
            <v>4</v>
          </cell>
          <cell r="W363">
            <v>800</v>
          </cell>
        </row>
        <row r="364">
          <cell r="C364" t="str">
            <v>3.8.1.36</v>
          </cell>
          <cell r="D364" t="str">
            <v>Instalación de Adaptador Macho de Laton para acometidas</v>
          </cell>
          <cell r="I364" t="str">
            <v/>
          </cell>
          <cell r="L364" t="str">
            <v/>
          </cell>
          <cell r="M364" t="str">
            <v/>
          </cell>
          <cell r="N364" t="str">
            <v/>
          </cell>
          <cell r="O364" t="str">
            <v/>
          </cell>
          <cell r="R364" t="str">
            <v/>
          </cell>
          <cell r="S364" t="str">
            <v/>
          </cell>
          <cell r="T364" t="str">
            <v/>
          </cell>
          <cell r="U364" t="str">
            <v/>
          </cell>
          <cell r="V364" t="str">
            <v/>
          </cell>
          <cell r="W364" t="str">
            <v/>
          </cell>
        </row>
        <row r="365">
          <cell r="C365" t="str">
            <v>3.8.1.36.1</v>
          </cell>
          <cell r="D365" t="str">
            <v>Adaptador Macho de Laton de 25 mm Para Union Mecanica</v>
          </cell>
          <cell r="E365" t="str">
            <v>un</v>
          </cell>
          <cell r="F365">
            <v>5</v>
          </cell>
          <cell r="G365">
            <v>200</v>
          </cell>
          <cell r="H365">
            <v>1000</v>
          </cell>
          <cell r="I365">
            <v>3.6465302289424774E-4</v>
          </cell>
          <cell r="J365">
            <v>5</v>
          </cell>
          <cell r="L365">
            <v>5</v>
          </cell>
          <cell r="M365">
            <v>1000</v>
          </cell>
          <cell r="N365">
            <v>0</v>
          </cell>
          <cell r="O365">
            <v>1000</v>
          </cell>
          <cell r="R365">
            <v>0</v>
          </cell>
          <cell r="S365">
            <v>0</v>
          </cell>
          <cell r="T365">
            <v>0</v>
          </cell>
          <cell r="U365">
            <v>0</v>
          </cell>
          <cell r="V365">
            <v>5</v>
          </cell>
          <cell r="W365">
            <v>1000</v>
          </cell>
        </row>
        <row r="366">
          <cell r="C366" t="str">
            <v>3.8.1.36.2</v>
          </cell>
          <cell r="D366" t="str">
            <v>Adaptador Hembra de Laton de 25 mm</v>
          </cell>
          <cell r="E366" t="str">
            <v>un</v>
          </cell>
          <cell r="F366">
            <v>5</v>
          </cell>
          <cell r="G366">
            <v>250</v>
          </cell>
          <cell r="H366">
            <v>1250</v>
          </cell>
          <cell r="I366">
            <v>4.5581627861780971E-4</v>
          </cell>
          <cell r="J366">
            <v>5</v>
          </cell>
          <cell r="L366">
            <v>5</v>
          </cell>
          <cell r="M366">
            <v>1250</v>
          </cell>
          <cell r="N366">
            <v>0</v>
          </cell>
          <cell r="O366">
            <v>1250</v>
          </cell>
          <cell r="R366">
            <v>0</v>
          </cell>
          <cell r="S366">
            <v>0</v>
          </cell>
          <cell r="T366">
            <v>0</v>
          </cell>
          <cell r="U366">
            <v>0</v>
          </cell>
          <cell r="V366">
            <v>5</v>
          </cell>
          <cell r="W366">
            <v>1250</v>
          </cell>
        </row>
        <row r="367">
          <cell r="C367" t="str">
            <v>3.8.1.37</v>
          </cell>
          <cell r="D367" t="str">
            <v>Instalación de Valvula de cierre rapido para acometidas</v>
          </cell>
          <cell r="I367" t="str">
            <v/>
          </cell>
          <cell r="L367" t="str">
            <v/>
          </cell>
          <cell r="M367" t="str">
            <v/>
          </cell>
          <cell r="N367" t="str">
            <v/>
          </cell>
          <cell r="O367" t="str">
            <v/>
          </cell>
          <cell r="R367" t="str">
            <v/>
          </cell>
          <cell r="S367" t="str">
            <v/>
          </cell>
          <cell r="T367" t="str">
            <v/>
          </cell>
          <cell r="U367" t="str">
            <v/>
          </cell>
          <cell r="V367" t="str">
            <v/>
          </cell>
          <cell r="W367" t="str">
            <v/>
          </cell>
        </row>
        <row r="368">
          <cell r="C368" t="str">
            <v>3.8.1.37.1</v>
          </cell>
          <cell r="D368" t="str">
            <v>Valvula de cierre rapido de 16 mm</v>
          </cell>
          <cell r="E368" t="str">
            <v>un</v>
          </cell>
          <cell r="F368">
            <v>1</v>
          </cell>
          <cell r="G368">
            <v>1100</v>
          </cell>
          <cell r="H368">
            <v>1100</v>
          </cell>
          <cell r="I368">
            <v>4.0111832518367253E-4</v>
          </cell>
          <cell r="J368">
            <v>1</v>
          </cell>
          <cell r="L368">
            <v>1</v>
          </cell>
          <cell r="M368">
            <v>1100</v>
          </cell>
          <cell r="N368">
            <v>0</v>
          </cell>
          <cell r="O368">
            <v>1100</v>
          </cell>
          <cell r="R368">
            <v>0</v>
          </cell>
          <cell r="S368">
            <v>0</v>
          </cell>
          <cell r="T368">
            <v>0</v>
          </cell>
          <cell r="U368">
            <v>0</v>
          </cell>
          <cell r="V368">
            <v>1</v>
          </cell>
          <cell r="W368">
            <v>1100</v>
          </cell>
        </row>
        <row r="369">
          <cell r="C369" t="str">
            <v>3.8.1.37.2</v>
          </cell>
          <cell r="D369" t="str">
            <v>Valvula de cierre rapido de 25 mm</v>
          </cell>
          <cell r="E369" t="str">
            <v>un</v>
          </cell>
          <cell r="F369">
            <v>2</v>
          </cell>
          <cell r="G369">
            <v>1500</v>
          </cell>
          <cell r="H369">
            <v>3000</v>
          </cell>
          <cell r="I369">
            <v>1.0939590686827433E-3</v>
          </cell>
          <cell r="J369">
            <v>2</v>
          </cell>
          <cell r="L369">
            <v>2</v>
          </cell>
          <cell r="M369">
            <v>3000</v>
          </cell>
          <cell r="N369">
            <v>0</v>
          </cell>
          <cell r="O369">
            <v>3000</v>
          </cell>
          <cell r="R369">
            <v>0</v>
          </cell>
          <cell r="S369">
            <v>0</v>
          </cell>
          <cell r="T369">
            <v>0</v>
          </cell>
          <cell r="U369">
            <v>0</v>
          </cell>
          <cell r="V369">
            <v>2</v>
          </cell>
          <cell r="W369">
            <v>3000</v>
          </cell>
        </row>
        <row r="370">
          <cell r="C370" t="str">
            <v>3.8.1.37.3</v>
          </cell>
          <cell r="D370" t="str">
            <v>Valvula de cierre rapido de 32 mm</v>
          </cell>
          <cell r="E370" t="str">
            <v>un</v>
          </cell>
          <cell r="F370">
            <v>1</v>
          </cell>
          <cell r="G370">
            <v>1500</v>
          </cell>
          <cell r="H370">
            <v>1500</v>
          </cell>
          <cell r="I370">
            <v>5.4697953434137167E-4</v>
          </cell>
          <cell r="J370">
            <v>1</v>
          </cell>
          <cell r="L370">
            <v>1</v>
          </cell>
          <cell r="M370">
            <v>1500</v>
          </cell>
          <cell r="N370">
            <v>0</v>
          </cell>
          <cell r="O370">
            <v>1500</v>
          </cell>
          <cell r="R370">
            <v>0</v>
          </cell>
          <cell r="S370">
            <v>0</v>
          </cell>
          <cell r="T370">
            <v>0</v>
          </cell>
          <cell r="U370">
            <v>0</v>
          </cell>
          <cell r="V370">
            <v>1</v>
          </cell>
          <cell r="W370">
            <v>1500</v>
          </cell>
        </row>
        <row r="371">
          <cell r="C371" t="str">
            <v>3.8.1.38</v>
          </cell>
          <cell r="D371" t="str">
            <v>Instalación de accesorios de acero sch40</v>
          </cell>
          <cell r="I371" t="str">
            <v/>
          </cell>
          <cell r="L371" t="str">
            <v/>
          </cell>
          <cell r="M371" t="str">
            <v/>
          </cell>
          <cell r="N371" t="str">
            <v/>
          </cell>
          <cell r="O371" t="str">
            <v/>
          </cell>
          <cell r="R371" t="str">
            <v/>
          </cell>
          <cell r="S371" t="str">
            <v/>
          </cell>
          <cell r="T371" t="str">
            <v/>
          </cell>
          <cell r="U371" t="str">
            <v/>
          </cell>
          <cell r="V371" t="str">
            <v/>
          </cell>
          <cell r="W371" t="str">
            <v/>
          </cell>
        </row>
        <row r="372">
          <cell r="C372" t="str">
            <v>3.8.1.38.1</v>
          </cell>
          <cell r="D372" t="str">
            <v>Codo 90º, Ø90mm, Acero galvanizado, unión roscada</v>
          </cell>
          <cell r="E372" t="str">
            <v>un</v>
          </cell>
          <cell r="F372">
            <v>3</v>
          </cell>
          <cell r="G372">
            <v>13400</v>
          </cell>
          <cell r="H372">
            <v>40200</v>
          </cell>
          <cell r="I372">
            <v>1.4659051520348762E-2</v>
          </cell>
          <cell r="J372">
            <v>3</v>
          </cell>
          <cell r="L372">
            <v>3</v>
          </cell>
          <cell r="M372">
            <v>40200</v>
          </cell>
          <cell r="N372">
            <v>0</v>
          </cell>
          <cell r="O372">
            <v>40200</v>
          </cell>
          <cell r="R372">
            <v>0</v>
          </cell>
          <cell r="S372">
            <v>0</v>
          </cell>
          <cell r="T372">
            <v>0</v>
          </cell>
          <cell r="U372">
            <v>0</v>
          </cell>
          <cell r="V372">
            <v>3</v>
          </cell>
          <cell r="W372">
            <v>40200</v>
          </cell>
        </row>
        <row r="373">
          <cell r="C373" t="str">
            <v>3.8.1.38.2</v>
          </cell>
          <cell r="D373" t="str">
            <v>Codo 90º, Ø100mm, Acero</v>
          </cell>
          <cell r="E373" t="str">
            <v>un</v>
          </cell>
          <cell r="F373">
            <v>4</v>
          </cell>
          <cell r="G373">
            <v>16700</v>
          </cell>
          <cell r="H373">
            <v>66800</v>
          </cell>
          <cell r="I373">
            <v>2.435882192933575E-2</v>
          </cell>
          <cell r="J373">
            <v>4</v>
          </cell>
          <cell r="L373">
            <v>4</v>
          </cell>
          <cell r="M373">
            <v>66800</v>
          </cell>
          <cell r="N373">
            <v>0</v>
          </cell>
          <cell r="O373">
            <v>66800</v>
          </cell>
          <cell r="R373">
            <v>0</v>
          </cell>
          <cell r="S373">
            <v>0</v>
          </cell>
          <cell r="T373">
            <v>0</v>
          </cell>
          <cell r="U373">
            <v>0</v>
          </cell>
          <cell r="V373">
            <v>4</v>
          </cell>
          <cell r="W373">
            <v>66800</v>
          </cell>
        </row>
        <row r="374">
          <cell r="C374" t="str">
            <v>3.8.1.38.3</v>
          </cell>
          <cell r="D374" t="str">
            <v>Codo 90º, Ø150mm, Acero</v>
          </cell>
          <cell r="E374" t="str">
            <v>un</v>
          </cell>
          <cell r="F374">
            <v>14</v>
          </cell>
          <cell r="G374">
            <v>16700</v>
          </cell>
          <cell r="H374">
            <v>233800</v>
          </cell>
          <cell r="I374">
            <v>8.5255876752675125E-2</v>
          </cell>
          <cell r="J374">
            <v>14</v>
          </cell>
          <cell r="L374">
            <v>14</v>
          </cell>
          <cell r="M374">
            <v>233800</v>
          </cell>
          <cell r="N374">
            <v>0</v>
          </cell>
          <cell r="O374">
            <v>233800</v>
          </cell>
          <cell r="R374">
            <v>0</v>
          </cell>
          <cell r="S374">
            <v>0</v>
          </cell>
          <cell r="T374">
            <v>0</v>
          </cell>
          <cell r="U374">
            <v>0</v>
          </cell>
          <cell r="V374">
            <v>14</v>
          </cell>
          <cell r="W374">
            <v>233800</v>
          </cell>
        </row>
        <row r="375">
          <cell r="C375" t="str">
            <v>3.8.1.38.6</v>
          </cell>
          <cell r="D375" t="str">
            <v>Tee, Ø150 x 150mm, BxB</v>
          </cell>
          <cell r="E375" t="str">
            <v>un</v>
          </cell>
          <cell r="F375">
            <v>3</v>
          </cell>
          <cell r="G375">
            <v>33000</v>
          </cell>
          <cell r="H375">
            <v>99000</v>
          </cell>
          <cell r="I375">
            <v>3.6100649266530525E-2</v>
          </cell>
          <cell r="J375">
            <v>3</v>
          </cell>
          <cell r="L375">
            <v>3</v>
          </cell>
          <cell r="M375">
            <v>99000</v>
          </cell>
          <cell r="N375">
            <v>0</v>
          </cell>
          <cell r="O375">
            <v>99000</v>
          </cell>
          <cell r="R375">
            <v>0</v>
          </cell>
          <cell r="S375">
            <v>0</v>
          </cell>
          <cell r="T375">
            <v>0</v>
          </cell>
          <cell r="U375">
            <v>0</v>
          </cell>
          <cell r="V375">
            <v>3</v>
          </cell>
          <cell r="W375">
            <v>99000</v>
          </cell>
        </row>
        <row r="376">
          <cell r="C376" t="str">
            <v>3.8.1.38.7</v>
          </cell>
          <cell r="D376" t="str">
            <v>Tee, Ø150 x 250mm, BxB</v>
          </cell>
          <cell r="E376" t="str">
            <v>un</v>
          </cell>
          <cell r="F376">
            <v>2</v>
          </cell>
          <cell r="G376">
            <v>66200</v>
          </cell>
          <cell r="H376">
            <v>132400</v>
          </cell>
          <cell r="I376">
            <v>4.8280060231198407E-2</v>
          </cell>
          <cell r="J376">
            <v>2</v>
          </cell>
          <cell r="L376">
            <v>2</v>
          </cell>
          <cell r="M376">
            <v>132400</v>
          </cell>
          <cell r="N376">
            <v>0</v>
          </cell>
          <cell r="O376">
            <v>132400</v>
          </cell>
          <cell r="R376">
            <v>0</v>
          </cell>
          <cell r="S376">
            <v>0</v>
          </cell>
          <cell r="T376">
            <v>0</v>
          </cell>
          <cell r="U376">
            <v>0</v>
          </cell>
          <cell r="V376">
            <v>2</v>
          </cell>
          <cell r="W376">
            <v>132400</v>
          </cell>
        </row>
        <row r="377">
          <cell r="C377" t="str">
            <v>3.8.1.38.8</v>
          </cell>
          <cell r="D377" t="str">
            <v>Bridas Ø50mm, Acero, norma ISO</v>
          </cell>
          <cell r="E377" t="str">
            <v>un</v>
          </cell>
          <cell r="F377">
            <v>4</v>
          </cell>
          <cell r="G377">
            <v>8350</v>
          </cell>
          <cell r="H377">
            <v>33400</v>
          </cell>
          <cell r="I377">
            <v>1.2179410964667875E-2</v>
          </cell>
          <cell r="J377">
            <v>4</v>
          </cell>
          <cell r="L377">
            <v>4</v>
          </cell>
          <cell r="M377">
            <v>33400</v>
          </cell>
          <cell r="N377">
            <v>0</v>
          </cell>
          <cell r="O377">
            <v>33400</v>
          </cell>
          <cell r="R377">
            <v>0</v>
          </cell>
          <cell r="S377">
            <v>0</v>
          </cell>
          <cell r="T377">
            <v>0</v>
          </cell>
          <cell r="U377">
            <v>0</v>
          </cell>
          <cell r="V377">
            <v>4</v>
          </cell>
          <cell r="W377">
            <v>33400</v>
          </cell>
        </row>
        <row r="378">
          <cell r="C378" t="str">
            <v>3.8.1.38.9</v>
          </cell>
          <cell r="D378" t="str">
            <v>Bridas Ø100mm, Acero, norma ISO</v>
          </cell>
          <cell r="E378" t="str">
            <v>un</v>
          </cell>
          <cell r="F378">
            <v>6</v>
          </cell>
          <cell r="G378">
            <v>16600</v>
          </cell>
          <cell r="H378">
            <v>99600</v>
          </cell>
          <cell r="I378">
            <v>3.6319441080267072E-2</v>
          </cell>
          <cell r="J378">
            <v>6</v>
          </cell>
          <cell r="L378">
            <v>6</v>
          </cell>
          <cell r="M378">
            <v>99600</v>
          </cell>
          <cell r="N378">
            <v>0</v>
          </cell>
          <cell r="O378">
            <v>99600</v>
          </cell>
          <cell r="R378">
            <v>0</v>
          </cell>
          <cell r="S378">
            <v>0</v>
          </cell>
          <cell r="T378">
            <v>0</v>
          </cell>
          <cell r="U378">
            <v>0</v>
          </cell>
          <cell r="V378">
            <v>6</v>
          </cell>
          <cell r="W378">
            <v>99600</v>
          </cell>
        </row>
        <row r="379">
          <cell r="C379" t="str">
            <v>3.8.1.38.10</v>
          </cell>
          <cell r="D379" t="str">
            <v>Bridas Ø150mm, Acero, norma ISO</v>
          </cell>
          <cell r="E379" t="str">
            <v>un</v>
          </cell>
          <cell r="F379">
            <v>18</v>
          </cell>
          <cell r="G379">
            <v>19900</v>
          </cell>
          <cell r="H379">
            <v>358200</v>
          </cell>
          <cell r="I379">
            <v>0.13061871280071954</v>
          </cell>
          <cell r="J379">
            <v>18</v>
          </cell>
          <cell r="L379">
            <v>18</v>
          </cell>
          <cell r="M379">
            <v>358200</v>
          </cell>
          <cell r="N379">
            <v>0</v>
          </cell>
          <cell r="O379">
            <v>358200</v>
          </cell>
          <cell r="R379">
            <v>0</v>
          </cell>
          <cell r="S379">
            <v>0</v>
          </cell>
          <cell r="T379">
            <v>0</v>
          </cell>
          <cell r="U379">
            <v>0</v>
          </cell>
          <cell r="V379">
            <v>18</v>
          </cell>
          <cell r="W379">
            <v>358200</v>
          </cell>
        </row>
        <row r="380">
          <cell r="C380" t="str">
            <v>3.8.1.39</v>
          </cell>
          <cell r="D380" t="str">
            <v>Instalación de válvula cheque</v>
          </cell>
          <cell r="I380" t="str">
            <v/>
          </cell>
          <cell r="L380" t="str">
            <v/>
          </cell>
          <cell r="M380" t="str">
            <v/>
          </cell>
          <cell r="N380" t="str">
            <v/>
          </cell>
          <cell r="O380" t="str">
            <v/>
          </cell>
          <cell r="R380" t="str">
            <v/>
          </cell>
          <cell r="S380" t="str">
            <v/>
          </cell>
          <cell r="T380" t="str">
            <v/>
          </cell>
          <cell r="U380" t="str">
            <v/>
          </cell>
          <cell r="V380" t="str">
            <v/>
          </cell>
          <cell r="W380" t="str">
            <v/>
          </cell>
        </row>
        <row r="381">
          <cell r="C381" t="str">
            <v>3.8.1.39.2</v>
          </cell>
          <cell r="D381" t="str">
            <v>Válvula cheque horizontal de clapetas Ø450mm, acero, bridada</v>
          </cell>
          <cell r="E381" t="str">
            <v>un</v>
          </cell>
          <cell r="F381">
            <v>2</v>
          </cell>
          <cell r="G381">
            <v>1450000</v>
          </cell>
          <cell r="H381">
            <v>2900000</v>
          </cell>
          <cell r="I381">
            <v>1.0574937663933186</v>
          </cell>
          <cell r="J381">
            <v>2</v>
          </cell>
          <cell r="L381">
            <v>2</v>
          </cell>
          <cell r="M381">
            <v>2900000</v>
          </cell>
          <cell r="N381">
            <v>0</v>
          </cell>
          <cell r="O381">
            <v>2900000</v>
          </cell>
          <cell r="R381">
            <v>0</v>
          </cell>
          <cell r="S381">
            <v>0</v>
          </cell>
          <cell r="T381">
            <v>0</v>
          </cell>
          <cell r="U381">
            <v>0</v>
          </cell>
          <cell r="V381">
            <v>2</v>
          </cell>
          <cell r="W381">
            <v>2900000</v>
          </cell>
        </row>
        <row r="382">
          <cell r="C382" t="str">
            <v>3.8.1.40</v>
          </cell>
          <cell r="D382" t="str">
            <v>Instalación de cruz en HD o acero</v>
          </cell>
          <cell r="I382" t="str">
            <v/>
          </cell>
          <cell r="L382" t="str">
            <v/>
          </cell>
          <cell r="M382" t="str">
            <v/>
          </cell>
          <cell r="N382" t="str">
            <v/>
          </cell>
          <cell r="O382" t="str">
            <v/>
          </cell>
          <cell r="R382" t="str">
            <v/>
          </cell>
          <cell r="S382" t="str">
            <v/>
          </cell>
          <cell r="T382" t="str">
            <v/>
          </cell>
          <cell r="U382" t="str">
            <v/>
          </cell>
          <cell r="V382" t="str">
            <v/>
          </cell>
          <cell r="W382" t="str">
            <v/>
          </cell>
        </row>
        <row r="383">
          <cell r="C383" t="str">
            <v>3.8.1.40.1</v>
          </cell>
          <cell r="D383" t="str">
            <v>Instalación de cruz Ø600*600mm, HD, bridada</v>
          </cell>
          <cell r="E383" t="str">
            <v>un</v>
          </cell>
          <cell r="F383">
            <v>1</v>
          </cell>
          <cell r="G383">
            <v>600000</v>
          </cell>
          <cell r="H383">
            <v>600000</v>
          </cell>
          <cell r="I383">
            <v>0.21879181373654866</v>
          </cell>
          <cell r="J383">
            <v>1</v>
          </cell>
          <cell r="L383">
            <v>1</v>
          </cell>
          <cell r="M383">
            <v>600000</v>
          </cell>
          <cell r="N383">
            <v>0</v>
          </cell>
          <cell r="O383">
            <v>600000</v>
          </cell>
          <cell r="R383">
            <v>0</v>
          </cell>
          <cell r="S383">
            <v>0</v>
          </cell>
          <cell r="T383">
            <v>0</v>
          </cell>
          <cell r="U383">
            <v>0</v>
          </cell>
          <cell r="V383">
            <v>1</v>
          </cell>
          <cell r="W383">
            <v>600000</v>
          </cell>
        </row>
        <row r="384">
          <cell r="C384" t="str">
            <v>3.8.2.3.2</v>
          </cell>
          <cell r="D384" t="str">
            <v>Instalación Válvula de Guillotina</v>
          </cell>
          <cell r="I384" t="str">
            <v/>
          </cell>
          <cell r="L384" t="str">
            <v/>
          </cell>
          <cell r="M384" t="str">
            <v/>
          </cell>
          <cell r="N384" t="str">
            <v/>
          </cell>
          <cell r="O384" t="str">
            <v/>
          </cell>
          <cell r="R384" t="str">
            <v/>
          </cell>
          <cell r="S384" t="str">
            <v/>
          </cell>
          <cell r="T384" t="str">
            <v/>
          </cell>
          <cell r="U384" t="str">
            <v/>
          </cell>
          <cell r="V384" t="str">
            <v/>
          </cell>
          <cell r="W384" t="str">
            <v/>
          </cell>
        </row>
        <row r="385">
          <cell r="C385" t="str">
            <v>3.8.2.3.2.8</v>
          </cell>
          <cell r="D385" t="str">
            <v>Válvula de guillotina Ø 250 mm bridada</v>
          </cell>
          <cell r="E385" t="str">
            <v>un</v>
          </cell>
          <cell r="F385">
            <v>2</v>
          </cell>
          <cell r="G385">
            <v>116700</v>
          </cell>
          <cell r="H385">
            <v>233400</v>
          </cell>
          <cell r="I385">
            <v>8.5110015543517437E-2</v>
          </cell>
          <cell r="J385">
            <v>2</v>
          </cell>
          <cell r="L385">
            <v>2</v>
          </cell>
          <cell r="M385">
            <v>233400</v>
          </cell>
          <cell r="N385">
            <v>0</v>
          </cell>
          <cell r="O385">
            <v>233400</v>
          </cell>
          <cell r="R385">
            <v>0</v>
          </cell>
          <cell r="S385">
            <v>0</v>
          </cell>
          <cell r="T385">
            <v>0</v>
          </cell>
          <cell r="U385">
            <v>0</v>
          </cell>
          <cell r="V385">
            <v>2</v>
          </cell>
          <cell r="W385">
            <v>233400</v>
          </cell>
        </row>
        <row r="386">
          <cell r="C386" t="str">
            <v>3,10</v>
          </cell>
          <cell r="D386" t="str">
            <v>INSTALACIÓN DE ACCESORIOS Y TRABAJOS METALMECÁNICOS</v>
          </cell>
          <cell r="I386" t="str">
            <v/>
          </cell>
          <cell r="L386" t="str">
            <v/>
          </cell>
          <cell r="M386" t="str">
            <v/>
          </cell>
          <cell r="N386" t="str">
            <v/>
          </cell>
          <cell r="O386" t="str">
            <v/>
          </cell>
          <cell r="R386" t="str">
            <v/>
          </cell>
          <cell r="S386" t="str">
            <v/>
          </cell>
          <cell r="T386" t="str">
            <v/>
          </cell>
          <cell r="U386" t="str">
            <v/>
          </cell>
          <cell r="V386" t="str">
            <v/>
          </cell>
          <cell r="W386" t="str">
            <v/>
          </cell>
        </row>
        <row r="387">
          <cell r="C387" t="str">
            <v>3.10.1</v>
          </cell>
          <cell r="D387" t="str">
            <v>Trabajos metalmecánicos</v>
          </cell>
          <cell r="I387" t="str">
            <v/>
          </cell>
          <cell r="L387" t="str">
            <v/>
          </cell>
          <cell r="M387" t="str">
            <v/>
          </cell>
          <cell r="N387" t="str">
            <v/>
          </cell>
          <cell r="O387" t="str">
            <v/>
          </cell>
          <cell r="R387" t="str">
            <v/>
          </cell>
          <cell r="S387" t="str">
            <v/>
          </cell>
          <cell r="T387" t="str">
            <v/>
          </cell>
          <cell r="U387" t="str">
            <v/>
          </cell>
          <cell r="V387" t="str">
            <v/>
          </cell>
          <cell r="W387" t="str">
            <v/>
          </cell>
        </row>
        <row r="388">
          <cell r="C388" t="str">
            <v>3.10.1.1</v>
          </cell>
          <cell r="D388" t="str">
            <v>Fabricación e instalación de barandas en acero galvanizado Ø1 1/2"</v>
          </cell>
          <cell r="E388" t="str">
            <v>m</v>
          </cell>
          <cell r="F388">
            <v>340</v>
          </cell>
          <cell r="G388">
            <v>240000</v>
          </cell>
          <cell r="H388">
            <v>81600000</v>
          </cell>
          <cell r="I388">
            <v>29.755686668170618</v>
          </cell>
          <cell r="J388">
            <v>340</v>
          </cell>
          <cell r="L388">
            <v>340</v>
          </cell>
          <cell r="M388">
            <v>81600000</v>
          </cell>
          <cell r="N388">
            <v>0</v>
          </cell>
          <cell r="O388">
            <v>81600000</v>
          </cell>
          <cell r="R388">
            <v>0</v>
          </cell>
          <cell r="S388">
            <v>0</v>
          </cell>
          <cell r="T388">
            <v>0</v>
          </cell>
          <cell r="U388">
            <v>0</v>
          </cell>
          <cell r="V388">
            <v>340</v>
          </cell>
          <cell r="W388">
            <v>81600000</v>
          </cell>
        </row>
        <row r="389">
          <cell r="C389" t="str">
            <v>3.10.1.2</v>
          </cell>
          <cell r="D389" t="str">
            <v>Construcción e instalación de tapas ranuradas con perfiles de 1" acero galvanizado, separación de 0.02m, marco para en losas de concreto. Incluye pintura anticorrosiva y de acabado</v>
          </cell>
          <cell r="E389" t="str">
            <v>m2</v>
          </cell>
          <cell r="F389">
            <v>3.5</v>
          </cell>
          <cell r="G389">
            <v>260000</v>
          </cell>
          <cell r="H389">
            <v>910000</v>
          </cell>
          <cell r="I389">
            <v>0.33183425083376544</v>
          </cell>
          <cell r="J389">
            <v>3.5</v>
          </cell>
          <cell r="L389">
            <v>3.5</v>
          </cell>
          <cell r="M389">
            <v>910000</v>
          </cell>
          <cell r="N389">
            <v>0</v>
          </cell>
          <cell r="O389">
            <v>910000</v>
          </cell>
          <cell r="R389">
            <v>0</v>
          </cell>
          <cell r="S389">
            <v>0</v>
          </cell>
          <cell r="T389">
            <v>0</v>
          </cell>
          <cell r="U389">
            <v>0</v>
          </cell>
          <cell r="V389">
            <v>3.5</v>
          </cell>
          <cell r="W389">
            <v>910000</v>
          </cell>
        </row>
        <row r="390">
          <cell r="C390" t="str">
            <v>3.10.1.7</v>
          </cell>
          <cell r="D390" t="str">
            <v>Construcción e instalación de puente grúa en acero de trípodes con desplazamiemtos sobre rieles, incluye suministro de polipasto manual. Capacidad de carga de 1Ton, Construcción de acuerdo a planos.</v>
          </cell>
          <cell r="E390" t="str">
            <v>gl</v>
          </cell>
          <cell r="F390">
            <v>1</v>
          </cell>
          <cell r="G390">
            <v>40000000</v>
          </cell>
          <cell r="H390">
            <v>40000000</v>
          </cell>
          <cell r="I390">
            <v>14.586120915769909</v>
          </cell>
          <cell r="J390">
            <v>1</v>
          </cell>
          <cell r="L390">
            <v>1</v>
          </cell>
          <cell r="M390">
            <v>40000000</v>
          </cell>
          <cell r="N390">
            <v>0</v>
          </cell>
          <cell r="O390">
            <v>40000000</v>
          </cell>
          <cell r="R390">
            <v>0</v>
          </cell>
          <cell r="S390">
            <v>0</v>
          </cell>
          <cell r="T390">
            <v>0</v>
          </cell>
          <cell r="U390">
            <v>0</v>
          </cell>
          <cell r="V390">
            <v>1</v>
          </cell>
          <cell r="W390">
            <v>40000000</v>
          </cell>
        </row>
        <row r="391">
          <cell r="C391" t="str">
            <v>3.10.1.8</v>
          </cell>
          <cell r="D391" t="str">
            <v>Fabricación e instalación de puerta abatibles en tuberías de acero galvanizado de diámetr 2" y láminas de aluminio. Incluye bisagras y cerrojo</v>
          </cell>
          <cell r="E391" t="str">
            <v>m2</v>
          </cell>
          <cell r="F391">
            <v>13.5</v>
          </cell>
          <cell r="G391">
            <v>65000</v>
          </cell>
          <cell r="H391">
            <v>877500</v>
          </cell>
          <cell r="I391">
            <v>0.31998302758970243</v>
          </cell>
          <cell r="J391">
            <v>13.5</v>
          </cell>
          <cell r="L391">
            <v>13.5</v>
          </cell>
          <cell r="M391">
            <v>877500</v>
          </cell>
          <cell r="N391">
            <v>0</v>
          </cell>
          <cell r="O391">
            <v>877500</v>
          </cell>
          <cell r="R391">
            <v>0</v>
          </cell>
          <cell r="S391">
            <v>0</v>
          </cell>
          <cell r="T391">
            <v>0</v>
          </cell>
          <cell r="U391">
            <v>0</v>
          </cell>
          <cell r="V391">
            <v>13.5</v>
          </cell>
          <cell r="W391">
            <v>877500</v>
          </cell>
        </row>
        <row r="392">
          <cell r="C392" t="str">
            <v>3,11</v>
          </cell>
          <cell r="D392" t="str">
            <v>INSTALACION DE EQUIPOS MECÁNICOS Y ELÉCTROMECÁNICOS</v>
          </cell>
          <cell r="I392" t="str">
            <v/>
          </cell>
          <cell r="L392" t="str">
            <v/>
          </cell>
          <cell r="M392" t="str">
            <v/>
          </cell>
          <cell r="N392" t="str">
            <v/>
          </cell>
          <cell r="O392" t="str">
            <v/>
          </cell>
          <cell r="R392" t="str">
            <v/>
          </cell>
          <cell r="S392" t="str">
            <v/>
          </cell>
          <cell r="T392" t="str">
            <v/>
          </cell>
          <cell r="U392" t="str">
            <v/>
          </cell>
          <cell r="V392" t="str">
            <v/>
          </cell>
          <cell r="W392" t="str">
            <v/>
          </cell>
        </row>
        <row r="393">
          <cell r="C393" t="str">
            <v>3.11.1</v>
          </cell>
          <cell r="D393" t="str">
            <v>Bombas centrífugas</v>
          </cell>
          <cell r="I393" t="str">
            <v/>
          </cell>
          <cell r="L393" t="str">
            <v/>
          </cell>
          <cell r="M393" t="str">
            <v/>
          </cell>
          <cell r="N393" t="str">
            <v/>
          </cell>
          <cell r="O393" t="str">
            <v/>
          </cell>
          <cell r="R393" t="str">
            <v/>
          </cell>
          <cell r="S393" t="str">
            <v/>
          </cell>
          <cell r="T393" t="str">
            <v/>
          </cell>
          <cell r="U393" t="str">
            <v/>
          </cell>
          <cell r="V393" t="str">
            <v/>
          </cell>
          <cell r="W393" t="str">
            <v/>
          </cell>
        </row>
        <row r="394">
          <cell r="C394" t="str">
            <v>3.11.1.2</v>
          </cell>
          <cell r="D394" t="str">
            <v>Bomba vertical para agua potable para lavado de filtros, Qn=243LPS y Hn=7.2m, tipo vertical, 1800RPM, 460 voltios, 60 ciclos. Diferencia de nivel entre techo tanque a piso tanque =3.7m más 1.4m para cárcamo de succión</v>
          </cell>
          <cell r="E394" t="str">
            <v>un</v>
          </cell>
          <cell r="F394">
            <v>2</v>
          </cell>
          <cell r="G394">
            <v>4200000</v>
          </cell>
          <cell r="H394">
            <v>8400000</v>
          </cell>
          <cell r="I394">
            <v>3.063085392311681</v>
          </cell>
          <cell r="J394">
            <v>2</v>
          </cell>
          <cell r="L394">
            <v>2</v>
          </cell>
          <cell r="M394">
            <v>8400000</v>
          </cell>
          <cell r="N394">
            <v>0</v>
          </cell>
          <cell r="O394">
            <v>8400000</v>
          </cell>
          <cell r="R394">
            <v>0</v>
          </cell>
          <cell r="S394">
            <v>0</v>
          </cell>
          <cell r="T394">
            <v>0</v>
          </cell>
          <cell r="U394">
            <v>0</v>
          </cell>
          <cell r="V394">
            <v>2</v>
          </cell>
          <cell r="W394">
            <v>8400000</v>
          </cell>
        </row>
        <row r="395">
          <cell r="C395" t="str">
            <v>3.11.1.4</v>
          </cell>
          <cell r="D395" t="str">
            <v>Bomba tipo sumergible para manejo de lodos de los sedimentadores. Caudal nominal 8 lps, presión 37 m.c.a, 3500 RPM, 220 V, 60 Hz, trifásica. Incluye instalación de accesorios en acero galvanizado (codos, niples, unión universal) en la impulsión hasta la c</v>
          </cell>
          <cell r="E395" t="str">
            <v>un</v>
          </cell>
          <cell r="F395">
            <v>1</v>
          </cell>
          <cell r="G395">
            <v>320000</v>
          </cell>
          <cell r="H395">
            <v>320000</v>
          </cell>
          <cell r="I395">
            <v>0.11668896732615928</v>
          </cell>
          <cell r="J395">
            <v>1</v>
          </cell>
          <cell r="L395">
            <v>1</v>
          </cell>
          <cell r="M395">
            <v>320000</v>
          </cell>
          <cell r="N395">
            <v>0</v>
          </cell>
          <cell r="O395">
            <v>320000</v>
          </cell>
          <cell r="R395">
            <v>0</v>
          </cell>
          <cell r="S395">
            <v>0</v>
          </cell>
          <cell r="T395">
            <v>0</v>
          </cell>
          <cell r="U395">
            <v>0</v>
          </cell>
          <cell r="V395">
            <v>1</v>
          </cell>
          <cell r="W395">
            <v>320000</v>
          </cell>
        </row>
        <row r="396">
          <cell r="C396" t="str">
            <v>3.11.3</v>
          </cell>
          <cell r="D396" t="str">
            <v>Instalación de actuadores electromecánicos</v>
          </cell>
          <cell r="I396" t="str">
            <v/>
          </cell>
          <cell r="L396" t="str">
            <v/>
          </cell>
          <cell r="M396" t="str">
            <v/>
          </cell>
          <cell r="N396" t="str">
            <v/>
          </cell>
          <cell r="O396" t="str">
            <v/>
          </cell>
          <cell r="R396" t="str">
            <v/>
          </cell>
          <cell r="S396" t="str">
            <v/>
          </cell>
          <cell r="T396" t="str">
            <v/>
          </cell>
          <cell r="U396" t="str">
            <v/>
          </cell>
          <cell r="V396" t="str">
            <v/>
          </cell>
          <cell r="W396" t="str">
            <v/>
          </cell>
        </row>
        <row r="397">
          <cell r="C397" t="str">
            <v>3.11.3.1</v>
          </cell>
          <cell r="D397" t="str">
            <v>Actuador eléctrico para válvula Ø150 - Ø200mm, tiempo de maniobra 28 seg, velocidad de salida 11 rpm</v>
          </cell>
          <cell r="E397" t="str">
            <v>un</v>
          </cell>
          <cell r="F397">
            <v>4</v>
          </cell>
          <cell r="G397">
            <v>520000</v>
          </cell>
          <cell r="H397">
            <v>2080000</v>
          </cell>
          <cell r="I397">
            <v>0.75847828762003533</v>
          </cell>
          <cell r="J397">
            <v>4</v>
          </cell>
          <cell r="L397">
            <v>4</v>
          </cell>
          <cell r="M397">
            <v>2080000</v>
          </cell>
          <cell r="N397">
            <v>0</v>
          </cell>
          <cell r="O397">
            <v>2080000</v>
          </cell>
          <cell r="R397">
            <v>0</v>
          </cell>
          <cell r="S397">
            <v>0</v>
          </cell>
          <cell r="T397">
            <v>0</v>
          </cell>
          <cell r="U397">
            <v>0</v>
          </cell>
          <cell r="V397">
            <v>4</v>
          </cell>
          <cell r="W397">
            <v>2080000</v>
          </cell>
        </row>
        <row r="398">
          <cell r="C398" t="str">
            <v>3.11.3.2</v>
          </cell>
          <cell r="D398" t="str">
            <v>Actuador eléctrico para válvula guillotinaØ 300mm, tiempo de maniobra 40 seg</v>
          </cell>
          <cell r="E398" t="str">
            <v>un</v>
          </cell>
          <cell r="F398">
            <v>2</v>
          </cell>
          <cell r="G398">
            <v>380000</v>
          </cell>
          <cell r="H398">
            <v>760000</v>
          </cell>
          <cell r="I398">
            <v>0.27713629739962831</v>
          </cell>
          <cell r="J398">
            <v>2</v>
          </cell>
          <cell r="L398">
            <v>2</v>
          </cell>
          <cell r="M398">
            <v>760000</v>
          </cell>
          <cell r="N398">
            <v>0</v>
          </cell>
          <cell r="O398">
            <v>760000</v>
          </cell>
          <cell r="R398">
            <v>0</v>
          </cell>
          <cell r="S398">
            <v>0</v>
          </cell>
          <cell r="T398">
            <v>0</v>
          </cell>
          <cell r="U398">
            <v>0</v>
          </cell>
          <cell r="V398">
            <v>2</v>
          </cell>
          <cell r="W398">
            <v>760000</v>
          </cell>
        </row>
        <row r="399">
          <cell r="C399" t="str">
            <v>3.11.4</v>
          </cell>
          <cell r="D399" t="str">
            <v>Instalación de equipos eléctromecánicos para tratamiento de agua potable</v>
          </cell>
          <cell r="I399" t="str">
            <v/>
          </cell>
          <cell r="L399" t="str">
            <v/>
          </cell>
          <cell r="M399" t="str">
            <v/>
          </cell>
          <cell r="N399" t="str">
            <v/>
          </cell>
          <cell r="O399" t="str">
            <v/>
          </cell>
          <cell r="R399" t="str">
            <v/>
          </cell>
          <cell r="S399" t="str">
            <v/>
          </cell>
          <cell r="T399" t="str">
            <v/>
          </cell>
          <cell r="U399" t="str">
            <v/>
          </cell>
          <cell r="V399" t="str">
            <v/>
          </cell>
          <cell r="W399" t="str">
            <v/>
          </cell>
        </row>
        <row r="400">
          <cell r="C400" t="str">
            <v>3.11.4.1</v>
          </cell>
          <cell r="D400" t="str">
            <v>Soplador de aire para lavado de filtros, 1055 CFM, presión mínima 5.4 psi. Incluye motor 50 HP, 230-460V, 60Hz, trifasico, base en acero, filtros de aire, silenciador, válvula cheque.</v>
          </cell>
          <cell r="E400" t="str">
            <v>un</v>
          </cell>
          <cell r="F400">
            <v>1</v>
          </cell>
          <cell r="G400">
            <v>4100000</v>
          </cell>
          <cell r="H400">
            <v>4100000</v>
          </cell>
          <cell r="I400">
            <v>1.4950773938664157</v>
          </cell>
          <cell r="J400">
            <v>1</v>
          </cell>
          <cell r="L400">
            <v>1</v>
          </cell>
          <cell r="M400">
            <v>4100000</v>
          </cell>
          <cell r="N400">
            <v>0</v>
          </cell>
          <cell r="O400">
            <v>4100000</v>
          </cell>
          <cell r="R400">
            <v>0</v>
          </cell>
          <cell r="S400">
            <v>0</v>
          </cell>
          <cell r="T400">
            <v>0</v>
          </cell>
          <cell r="U400">
            <v>0</v>
          </cell>
          <cell r="V400">
            <v>1</v>
          </cell>
          <cell r="W400">
            <v>4100000</v>
          </cell>
        </row>
        <row r="401">
          <cell r="C401" t="str">
            <v>3.11.4.2</v>
          </cell>
          <cell r="D401" t="str">
            <v xml:space="preserve">Equipos de floculación mecánica tipo vertical. Se incluye motorreductor con velocidad variable de 1 a 10 rpm, motor eléctrico, potencia en eje de salida de 1 HP, estructuras en acero galvanizado, paletas en fibra de vidrio, sistema de control eléctrico y </v>
          </cell>
          <cell r="E401" t="str">
            <v>un</v>
          </cell>
          <cell r="F401">
            <v>6</v>
          </cell>
          <cell r="G401">
            <v>1150000</v>
          </cell>
          <cell r="H401">
            <v>6900000</v>
          </cell>
          <cell r="I401">
            <v>2.5161058579703095</v>
          </cell>
          <cell r="J401">
            <v>6</v>
          </cell>
          <cell r="L401">
            <v>6</v>
          </cell>
          <cell r="M401">
            <v>6900000</v>
          </cell>
          <cell r="N401">
            <v>0</v>
          </cell>
          <cell r="O401">
            <v>6900000</v>
          </cell>
          <cell r="R401">
            <v>0</v>
          </cell>
          <cell r="S401">
            <v>0</v>
          </cell>
          <cell r="T401">
            <v>0</v>
          </cell>
          <cell r="U401">
            <v>0</v>
          </cell>
          <cell r="V401">
            <v>6</v>
          </cell>
          <cell r="W401">
            <v>6900000</v>
          </cell>
        </row>
        <row r="402">
          <cell r="C402" t="str">
            <v>3.11.5</v>
          </cell>
          <cell r="D402" t="str">
            <v>INSTALACION DE ELEMENTOS VARIOS</v>
          </cell>
          <cell r="I402" t="str">
            <v/>
          </cell>
          <cell r="L402" t="str">
            <v/>
          </cell>
          <cell r="M402" t="str">
            <v/>
          </cell>
          <cell r="N402" t="str">
            <v/>
          </cell>
          <cell r="O402" t="str">
            <v/>
          </cell>
          <cell r="R402" t="str">
            <v/>
          </cell>
          <cell r="S402" t="str">
            <v/>
          </cell>
          <cell r="T402" t="str">
            <v/>
          </cell>
          <cell r="U402" t="str">
            <v/>
          </cell>
          <cell r="V402" t="str">
            <v/>
          </cell>
          <cell r="W402" t="str">
            <v/>
          </cell>
        </row>
        <row r="403">
          <cell r="C403" t="str">
            <v>3.11.5.1</v>
          </cell>
          <cell r="D403" t="str">
            <v>Arena de cuarzo para filtro, peso específico=2.60 a 2.65, Te = 0.9mm, Cu = 1.55 a 1.6, dureza 7</v>
          </cell>
          <cell r="E403" t="str">
            <v>m3</v>
          </cell>
          <cell r="F403">
            <v>80</v>
          </cell>
          <cell r="G403">
            <v>22000</v>
          </cell>
          <cell r="H403">
            <v>1760000</v>
          </cell>
          <cell r="I403">
            <v>0.64178932029387603</v>
          </cell>
          <cell r="J403">
            <v>80</v>
          </cell>
          <cell r="L403">
            <v>80</v>
          </cell>
          <cell r="M403">
            <v>1760000</v>
          </cell>
          <cell r="N403">
            <v>0</v>
          </cell>
          <cell r="O403">
            <v>1760000</v>
          </cell>
          <cell r="R403">
            <v>0</v>
          </cell>
          <cell r="S403">
            <v>0</v>
          </cell>
          <cell r="T403">
            <v>0</v>
          </cell>
          <cell r="U403">
            <v>0</v>
          </cell>
          <cell r="V403">
            <v>80</v>
          </cell>
          <cell r="W403">
            <v>1760000</v>
          </cell>
        </row>
        <row r="404">
          <cell r="C404" t="str">
            <v>3.11.5.2</v>
          </cell>
          <cell r="D404" t="str">
            <v>Grava de canto rodado para soporte de filtro. Granulometría de acuerdo aplanos y especificaciones</v>
          </cell>
          <cell r="E404" t="str">
            <v>m3</v>
          </cell>
          <cell r="F404">
            <v>12</v>
          </cell>
          <cell r="G404">
            <v>1600</v>
          </cell>
          <cell r="H404">
            <v>19200</v>
          </cell>
          <cell r="I404">
            <v>7.001338039569557E-3</v>
          </cell>
          <cell r="J404">
            <v>12</v>
          </cell>
          <cell r="L404">
            <v>12</v>
          </cell>
          <cell r="M404">
            <v>19200</v>
          </cell>
          <cell r="N404">
            <v>0</v>
          </cell>
          <cell r="O404">
            <v>19200</v>
          </cell>
          <cell r="R404">
            <v>0</v>
          </cell>
          <cell r="S404">
            <v>0</v>
          </cell>
          <cell r="T404">
            <v>0</v>
          </cell>
          <cell r="U404">
            <v>0</v>
          </cell>
          <cell r="V404">
            <v>12</v>
          </cell>
          <cell r="W404">
            <v>19200</v>
          </cell>
        </row>
        <row r="405">
          <cell r="C405" t="str">
            <v>3.11.5.3</v>
          </cell>
          <cell r="D405" t="str">
            <v>Canaletas de fibra de vidrio para filtros, L=2.85m</v>
          </cell>
          <cell r="E405" t="str">
            <v>un</v>
          </cell>
          <cell r="F405">
            <v>16</v>
          </cell>
          <cell r="G405">
            <v>110000</v>
          </cell>
          <cell r="H405">
            <v>1760000</v>
          </cell>
          <cell r="I405">
            <v>0.64178932029387603</v>
          </cell>
          <cell r="J405">
            <v>16</v>
          </cell>
          <cell r="L405">
            <v>16</v>
          </cell>
          <cell r="M405">
            <v>1760000</v>
          </cell>
          <cell r="N405">
            <v>0</v>
          </cell>
          <cell r="O405">
            <v>1760000</v>
          </cell>
          <cell r="R405">
            <v>0</v>
          </cell>
          <cell r="S405">
            <v>0</v>
          </cell>
          <cell r="T405">
            <v>0</v>
          </cell>
          <cell r="U405">
            <v>0</v>
          </cell>
          <cell r="V405">
            <v>16</v>
          </cell>
          <cell r="W405">
            <v>1760000</v>
          </cell>
        </row>
        <row r="406">
          <cell r="C406" t="str">
            <v>3.11.5.4</v>
          </cell>
          <cell r="D406" t="str">
            <v>Canaleta Parshall en fibra de vidrio, ancho de garganta W= 0.46m</v>
          </cell>
          <cell r="E406" t="str">
            <v>un</v>
          </cell>
          <cell r="F406">
            <v>1</v>
          </cell>
          <cell r="G406">
            <v>1250000</v>
          </cell>
          <cell r="H406">
            <v>1250000</v>
          </cell>
          <cell r="I406">
            <v>0.45581627861780966</v>
          </cell>
          <cell r="J406">
            <v>1</v>
          </cell>
          <cell r="L406">
            <v>1</v>
          </cell>
          <cell r="M406">
            <v>1250000</v>
          </cell>
          <cell r="N406">
            <v>0</v>
          </cell>
          <cell r="O406">
            <v>1250000</v>
          </cell>
          <cell r="R406">
            <v>0</v>
          </cell>
          <cell r="S406">
            <v>0</v>
          </cell>
          <cell r="T406">
            <v>0</v>
          </cell>
          <cell r="U406">
            <v>0</v>
          </cell>
          <cell r="V406">
            <v>1</v>
          </cell>
          <cell r="W406">
            <v>1250000</v>
          </cell>
        </row>
        <row r="407">
          <cell r="C407" t="str">
            <v>3.11.5.5</v>
          </cell>
          <cell r="D407" t="str">
            <v>Columna de maniobra para manejo de válvulas, incluye vástago de Ø50mm, Longitud entre 1.0 - 3.0m metros</v>
          </cell>
          <cell r="E407" t="str">
            <v>un</v>
          </cell>
          <cell r="F407">
            <v>10</v>
          </cell>
          <cell r="G407">
            <v>140000</v>
          </cell>
          <cell r="H407">
            <v>1400000</v>
          </cell>
          <cell r="I407">
            <v>0.5105142320519469</v>
          </cell>
          <cell r="J407">
            <v>10</v>
          </cell>
          <cell r="L407">
            <v>10</v>
          </cell>
          <cell r="M407">
            <v>1400000</v>
          </cell>
          <cell r="N407">
            <v>0</v>
          </cell>
          <cell r="O407">
            <v>1400000</v>
          </cell>
          <cell r="R407">
            <v>0</v>
          </cell>
          <cell r="S407">
            <v>0</v>
          </cell>
          <cell r="T407">
            <v>0</v>
          </cell>
          <cell r="U407">
            <v>0</v>
          </cell>
          <cell r="V407">
            <v>10</v>
          </cell>
          <cell r="W407">
            <v>1400000</v>
          </cell>
        </row>
        <row r="408">
          <cell r="C408" t="str">
            <v>3.11.5.6</v>
          </cell>
          <cell r="D408" t="str">
            <v>Columna de maniobra para manejo de válvulas, incluye vástago de Ø50mm, Longitud entre 3.0 - 6.0m metros</v>
          </cell>
          <cell r="E408" t="str">
            <v>un</v>
          </cell>
          <cell r="F408">
            <v>14</v>
          </cell>
          <cell r="G408">
            <v>150000</v>
          </cell>
          <cell r="H408">
            <v>2100000</v>
          </cell>
          <cell r="I408">
            <v>0.76577134807792024</v>
          </cell>
          <cell r="J408">
            <v>14</v>
          </cell>
          <cell r="L408">
            <v>14</v>
          </cell>
          <cell r="M408">
            <v>2100000</v>
          </cell>
          <cell r="N408">
            <v>0</v>
          </cell>
          <cell r="O408">
            <v>2100000</v>
          </cell>
          <cell r="R408">
            <v>0</v>
          </cell>
          <cell r="S408">
            <v>0</v>
          </cell>
          <cell r="T408">
            <v>0</v>
          </cell>
          <cell r="U408">
            <v>0</v>
          </cell>
          <cell r="V408">
            <v>14</v>
          </cell>
          <cell r="W408">
            <v>2100000</v>
          </cell>
        </row>
        <row r="409">
          <cell r="C409" t="str">
            <v>3.11.5.7</v>
          </cell>
          <cell r="D409" t="str">
            <v>Falso fondo Leopold de polietileno tipo S, para lavado de filtros con aire-agua, sin capa porosa sintética de soporte de lecho, altura bloque h=305mm, ancho=279mm, largo=1220mm</v>
          </cell>
          <cell r="E409" t="str">
            <v>un</v>
          </cell>
          <cell r="F409">
            <v>128</v>
          </cell>
          <cell r="G409">
            <v>170000</v>
          </cell>
          <cell r="H409">
            <v>21760000</v>
          </cell>
          <cell r="I409">
            <v>7.9348497781788314</v>
          </cell>
          <cell r="J409">
            <v>128</v>
          </cell>
          <cell r="K409">
            <v>-128</v>
          </cell>
          <cell r="L409">
            <v>0</v>
          </cell>
          <cell r="M409">
            <v>21760000</v>
          </cell>
          <cell r="N409">
            <v>-21760000</v>
          </cell>
          <cell r="O409">
            <v>0</v>
          </cell>
          <cell r="R409">
            <v>0</v>
          </cell>
          <cell r="S409">
            <v>0</v>
          </cell>
          <cell r="T409">
            <v>0</v>
          </cell>
          <cell r="U409">
            <v>0</v>
          </cell>
          <cell r="V409">
            <v>0</v>
          </cell>
          <cell r="W409">
            <v>0</v>
          </cell>
        </row>
        <row r="410">
          <cell r="D410" t="str">
            <v>Falso fondo Leopold de polietileno tipo S, para lavado de filtros con aire-agua, sin capa porosa sintética de soporte de lecho, altura bloque h=305mm, ancho=279mm, largo=1220mm</v>
          </cell>
          <cell r="E410" t="str">
            <v>m2</v>
          </cell>
          <cell r="G410">
            <v>304037</v>
          </cell>
          <cell r="H410">
            <v>0</v>
          </cell>
          <cell r="K410">
            <v>76.8</v>
          </cell>
          <cell r="L410">
            <v>76.8</v>
          </cell>
          <cell r="M410">
            <v>0</v>
          </cell>
          <cell r="N410">
            <v>23350041.599999998</v>
          </cell>
          <cell r="O410">
            <v>23350041.599999998</v>
          </cell>
        </row>
        <row r="411">
          <cell r="C411" t="str">
            <v>3.11.5.8</v>
          </cell>
          <cell r="D411" t="str">
            <v>Peldaños HD para escalera gato, ancho=0.4m</v>
          </cell>
          <cell r="E411" t="str">
            <v>un</v>
          </cell>
          <cell r="F411">
            <v>130</v>
          </cell>
          <cell r="G411">
            <v>4500</v>
          </cell>
          <cell r="H411">
            <v>585000</v>
          </cell>
          <cell r="I411">
            <v>0.21332201839313492</v>
          </cell>
          <cell r="J411">
            <v>130</v>
          </cell>
          <cell r="L411">
            <v>130</v>
          </cell>
          <cell r="M411">
            <v>585000</v>
          </cell>
          <cell r="N411">
            <v>0</v>
          </cell>
          <cell r="O411">
            <v>585000</v>
          </cell>
          <cell r="R411">
            <v>0</v>
          </cell>
          <cell r="S411">
            <v>0</v>
          </cell>
          <cell r="T411">
            <v>0</v>
          </cell>
          <cell r="U411">
            <v>0</v>
          </cell>
          <cell r="V411">
            <v>130</v>
          </cell>
          <cell r="W411">
            <v>585000</v>
          </cell>
        </row>
        <row r="412">
          <cell r="C412" t="str">
            <v>3.11.5.9</v>
          </cell>
          <cell r="D412" t="str">
            <v>Tapas y aro construidas en hierro dúctil, dimensiones Ø0.6m y aro, para instalar en losas de concreto</v>
          </cell>
          <cell r="E412" t="str">
            <v>un</v>
          </cell>
          <cell r="F412">
            <v>12</v>
          </cell>
          <cell r="G412">
            <v>20000</v>
          </cell>
          <cell r="H412">
            <v>240000</v>
          </cell>
          <cell r="I412">
            <v>8.751672549461946E-2</v>
          </cell>
          <cell r="J412">
            <v>12</v>
          </cell>
          <cell r="L412">
            <v>12</v>
          </cell>
          <cell r="M412">
            <v>240000</v>
          </cell>
          <cell r="N412">
            <v>0</v>
          </cell>
          <cell r="O412">
            <v>240000</v>
          </cell>
          <cell r="R412">
            <v>0</v>
          </cell>
          <cell r="S412">
            <v>0</v>
          </cell>
          <cell r="T412">
            <v>0</v>
          </cell>
          <cell r="U412">
            <v>0</v>
          </cell>
          <cell r="V412">
            <v>12</v>
          </cell>
          <cell r="W412">
            <v>240000</v>
          </cell>
        </row>
        <row r="413">
          <cell r="C413" t="str">
            <v>3.11.5.10</v>
          </cell>
          <cell r="D413" t="str">
            <v>Vincha de empalme en acero para tubería Ø600mm HD con salida bridada Ø50mm</v>
          </cell>
          <cell r="E413" t="str">
            <v>un</v>
          </cell>
          <cell r="F413">
            <v>1</v>
          </cell>
          <cell r="G413">
            <v>15000</v>
          </cell>
          <cell r="H413">
            <v>15000</v>
          </cell>
          <cell r="I413">
            <v>5.4697953434137163E-3</v>
          </cell>
          <cell r="J413">
            <v>1</v>
          </cell>
          <cell r="L413">
            <v>1</v>
          </cell>
          <cell r="M413">
            <v>15000</v>
          </cell>
          <cell r="N413">
            <v>0</v>
          </cell>
          <cell r="O413">
            <v>15000</v>
          </cell>
          <cell r="R413">
            <v>0</v>
          </cell>
          <cell r="S413">
            <v>0</v>
          </cell>
          <cell r="T413">
            <v>0</v>
          </cell>
          <cell r="U413">
            <v>0</v>
          </cell>
          <cell r="V413">
            <v>1</v>
          </cell>
          <cell r="W413">
            <v>15000</v>
          </cell>
        </row>
        <row r="414">
          <cell r="C414" t="str">
            <v>3.11.5.11</v>
          </cell>
          <cell r="D414" t="str">
            <v>Compuerta en acero para canales y con guías para empotrar en muro. Ancho 0.8m, altura de compuerta 0.85m, altura de fondo canal a nivel de pasillo 0.85m, con actuador manual y volanta de manejo</v>
          </cell>
          <cell r="E414" t="str">
            <v>un</v>
          </cell>
          <cell r="F414">
            <v>2</v>
          </cell>
          <cell r="G414">
            <v>5200</v>
          </cell>
          <cell r="H414">
            <v>10400</v>
          </cell>
          <cell r="I414">
            <v>3.7923914381001764E-3</v>
          </cell>
          <cell r="J414">
            <v>2</v>
          </cell>
          <cell r="L414">
            <v>2</v>
          </cell>
          <cell r="M414">
            <v>10400</v>
          </cell>
          <cell r="N414">
            <v>0</v>
          </cell>
          <cell r="O414">
            <v>10400</v>
          </cell>
          <cell r="R414">
            <v>0</v>
          </cell>
          <cell r="S414">
            <v>0</v>
          </cell>
          <cell r="T414">
            <v>0</v>
          </cell>
          <cell r="U414">
            <v>0</v>
          </cell>
          <cell r="V414">
            <v>2</v>
          </cell>
          <cell r="W414">
            <v>10400</v>
          </cell>
        </row>
        <row r="415">
          <cell r="C415" t="str">
            <v>3.11.5.12</v>
          </cell>
          <cell r="D415" t="str">
            <v xml:space="preserve">Instalación y pega con mortero de losetas de concreto reforzado dentro del canal de reparto de agua floculada en el sedimentadores, dimensiones de cada loseta 0.69*0.3m espesor de 0.1m. </v>
          </cell>
          <cell r="E415" t="str">
            <v>un</v>
          </cell>
          <cell r="F415">
            <v>52</v>
          </cell>
          <cell r="G415">
            <v>10</v>
          </cell>
          <cell r="H415">
            <v>520</v>
          </cell>
          <cell r="I415">
            <v>1.8961957190500884E-4</v>
          </cell>
          <cell r="J415">
            <v>52</v>
          </cell>
          <cell r="L415">
            <v>52</v>
          </cell>
          <cell r="M415">
            <v>520</v>
          </cell>
          <cell r="N415">
            <v>0</v>
          </cell>
          <cell r="O415">
            <v>520</v>
          </cell>
          <cell r="R415">
            <v>0</v>
          </cell>
          <cell r="S415">
            <v>0</v>
          </cell>
          <cell r="T415">
            <v>0</v>
          </cell>
          <cell r="U415">
            <v>0</v>
          </cell>
          <cell r="V415">
            <v>52</v>
          </cell>
          <cell r="W415">
            <v>520</v>
          </cell>
        </row>
        <row r="416">
          <cell r="C416" t="str">
            <v>3.11.5.13</v>
          </cell>
          <cell r="D416" t="str">
            <v>Instalación de válvula de Ø300mm de membrana de polietileno salidas bridadas y sistema para operar con agua a presión. Incluye instalación de tuberías Ø25mm acero galvanizado sobre muro</v>
          </cell>
          <cell r="E416" t="str">
            <v>un</v>
          </cell>
          <cell r="F416">
            <v>2</v>
          </cell>
          <cell r="G416">
            <v>280000</v>
          </cell>
          <cell r="H416">
            <v>560000</v>
          </cell>
          <cell r="I416">
            <v>0.20420569282077874</v>
          </cell>
          <cell r="J416">
            <v>2</v>
          </cell>
          <cell r="L416">
            <v>2</v>
          </cell>
          <cell r="M416">
            <v>560000</v>
          </cell>
          <cell r="N416">
            <v>0</v>
          </cell>
          <cell r="O416">
            <v>560000</v>
          </cell>
          <cell r="R416">
            <v>0</v>
          </cell>
          <cell r="S416">
            <v>0</v>
          </cell>
          <cell r="T416">
            <v>0</v>
          </cell>
          <cell r="U416">
            <v>0</v>
          </cell>
          <cell r="V416">
            <v>2</v>
          </cell>
          <cell r="W416">
            <v>560000</v>
          </cell>
        </row>
        <row r="417">
          <cell r="C417" t="str">
            <v>3.11.5.14</v>
          </cell>
          <cell r="D417" t="str">
            <v>Instalación de tanque de polietileno para poza séptica y filtro de piedra, Volumen de 1m3</v>
          </cell>
          <cell r="E417" t="str">
            <v>un</v>
          </cell>
          <cell r="F417">
            <v>2</v>
          </cell>
          <cell r="G417">
            <v>65000</v>
          </cell>
          <cell r="H417">
            <v>130000</v>
          </cell>
          <cell r="I417">
            <v>4.7404892976252208E-2</v>
          </cell>
          <cell r="J417">
            <v>2</v>
          </cell>
          <cell r="L417">
            <v>2</v>
          </cell>
          <cell r="M417">
            <v>130000</v>
          </cell>
          <cell r="N417">
            <v>0</v>
          </cell>
          <cell r="O417">
            <v>130000</v>
          </cell>
          <cell r="R417">
            <v>0</v>
          </cell>
          <cell r="S417">
            <v>0</v>
          </cell>
          <cell r="T417">
            <v>0</v>
          </cell>
          <cell r="U417">
            <v>0</v>
          </cell>
          <cell r="V417">
            <v>2</v>
          </cell>
          <cell r="W417">
            <v>130000</v>
          </cell>
        </row>
        <row r="418">
          <cell r="C418" t="str">
            <v>3.11.5.15</v>
          </cell>
          <cell r="D418" t="str">
            <v>Instalación de láminas de asbesto cemento dentro de sedimentadores, dimensiones 1.2*2.4*0.01m, incluye soportes en asbesto cemento de 0.05*0.05*1.2m</v>
          </cell>
          <cell r="E418" t="str">
            <v>un</v>
          </cell>
          <cell r="F418">
            <v>528</v>
          </cell>
          <cell r="G418">
            <v>3500</v>
          </cell>
          <cell r="H418">
            <v>1848000</v>
          </cell>
          <cell r="I418">
            <v>0.6738787863085699</v>
          </cell>
          <cell r="J418">
            <v>528</v>
          </cell>
          <cell r="L418">
            <v>528</v>
          </cell>
          <cell r="M418">
            <v>1848000</v>
          </cell>
          <cell r="N418">
            <v>0</v>
          </cell>
          <cell r="O418">
            <v>1848000</v>
          </cell>
          <cell r="R418">
            <v>0</v>
          </cell>
          <cell r="S418">
            <v>0</v>
          </cell>
          <cell r="T418">
            <v>0</v>
          </cell>
          <cell r="U418">
            <v>0</v>
          </cell>
          <cell r="V418">
            <v>528</v>
          </cell>
          <cell r="W418">
            <v>1848000</v>
          </cell>
        </row>
        <row r="419">
          <cell r="D419" t="str">
            <v>ITEMES NUEVOS</v>
          </cell>
          <cell r="L419" t="str">
            <v/>
          </cell>
          <cell r="M419" t="str">
            <v/>
          </cell>
          <cell r="N419" t="str">
            <v/>
          </cell>
          <cell r="O419" t="str">
            <v/>
          </cell>
          <cell r="R419" t="str">
            <v/>
          </cell>
          <cell r="S419" t="str">
            <v/>
          </cell>
          <cell r="T419" t="str">
            <v/>
          </cell>
          <cell r="U419" t="str">
            <v/>
          </cell>
        </row>
        <row r="420">
          <cell r="B420" t="str">
            <v>N</v>
          </cell>
          <cell r="D420" t="str">
            <v>Relleno en subbase para mejoramiento de terreno planta de tratamiento, al 95% del Proctor Modificado</v>
          </cell>
          <cell r="E420" t="str">
            <v>m3</v>
          </cell>
          <cell r="G420">
            <v>56486</v>
          </cell>
          <cell r="K420">
            <v>500</v>
          </cell>
          <cell r="L420">
            <v>500</v>
          </cell>
          <cell r="M420">
            <v>0</v>
          </cell>
          <cell r="N420">
            <v>28243000</v>
          </cell>
          <cell r="O420">
            <v>28243000</v>
          </cell>
        </row>
        <row r="421">
          <cell r="B421" t="str">
            <v>N</v>
          </cell>
          <cell r="D421" t="str">
            <v>Relleno compactado a máquina con mezcla de triturado y arena gruesa en proporción 1:1</v>
          </cell>
          <cell r="E421" t="str">
            <v>m3</v>
          </cell>
          <cell r="G421">
            <v>70535</v>
          </cell>
          <cell r="K421">
            <v>2000</v>
          </cell>
          <cell r="L421">
            <v>2000</v>
          </cell>
          <cell r="M421">
            <v>0</v>
          </cell>
          <cell r="N421">
            <v>141070000</v>
          </cell>
          <cell r="O421">
            <v>141070000</v>
          </cell>
          <cell r="R421">
            <v>0</v>
          </cell>
          <cell r="S421">
            <v>0</v>
          </cell>
          <cell r="T421">
            <v>0</v>
          </cell>
          <cell r="U421">
            <v>0</v>
          </cell>
        </row>
        <row r="422">
          <cell r="J422">
            <v>0</v>
          </cell>
          <cell r="L422" t="str">
            <v/>
          </cell>
          <cell r="M422" t="str">
            <v/>
          </cell>
          <cell r="N422" t="str">
            <v/>
          </cell>
          <cell r="O422" t="str">
            <v/>
          </cell>
          <cell r="R422" t="str">
            <v/>
          </cell>
          <cell r="S422" t="str">
            <v/>
          </cell>
          <cell r="T422" t="str">
            <v/>
          </cell>
          <cell r="U422" t="str">
            <v/>
          </cell>
        </row>
        <row r="423">
          <cell r="D423" t="str">
            <v>COSTO TOTAL DIRECTO</v>
          </cell>
          <cell r="H423">
            <v>274233295</v>
          </cell>
          <cell r="L423" t="str">
            <v/>
          </cell>
          <cell r="M423">
            <v>274233295</v>
          </cell>
          <cell r="N423">
            <v>175044304</v>
          </cell>
          <cell r="O423">
            <v>449277599</v>
          </cell>
          <cell r="R423" t="str">
            <v/>
          </cell>
          <cell r="S423">
            <v>0</v>
          </cell>
          <cell r="T423">
            <v>0</v>
          </cell>
          <cell r="U423">
            <v>0</v>
          </cell>
          <cell r="V423" t="str">
            <v/>
          </cell>
          <cell r="W423">
            <v>256614557</v>
          </cell>
        </row>
        <row r="424">
          <cell r="D424" t="str">
            <v>A,I,U,</v>
          </cell>
          <cell r="E424">
            <v>0.25</v>
          </cell>
          <cell r="H424">
            <v>68558323.75</v>
          </cell>
          <cell r="M424">
            <v>68558323.75</v>
          </cell>
          <cell r="N424">
            <v>43761076</v>
          </cell>
          <cell r="O424">
            <v>112319399.75</v>
          </cell>
          <cell r="R424">
            <v>0</v>
          </cell>
          <cell r="S424">
            <v>0</v>
          </cell>
          <cell r="T424">
            <v>0</v>
          </cell>
          <cell r="U424">
            <v>0</v>
          </cell>
          <cell r="W424">
            <v>64153639.25</v>
          </cell>
        </row>
        <row r="425">
          <cell r="B425" t="str">
            <v>TO4</v>
          </cell>
          <cell r="D425" t="str">
            <v>COSTO TOTAL OBRA CIVIL</v>
          </cell>
          <cell r="H425">
            <v>342791619</v>
          </cell>
          <cell r="L425" t="str">
            <v/>
          </cell>
          <cell r="M425">
            <v>342791619</v>
          </cell>
          <cell r="N425">
            <v>218805380</v>
          </cell>
          <cell r="O425">
            <v>561596999</v>
          </cell>
          <cell r="R425" t="str">
            <v/>
          </cell>
          <cell r="S425">
            <v>0</v>
          </cell>
          <cell r="T425">
            <v>0</v>
          </cell>
          <cell r="U425">
            <v>0</v>
          </cell>
          <cell r="V425" t="str">
            <v/>
          </cell>
          <cell r="W425">
            <v>320768196</v>
          </cell>
        </row>
        <row r="426">
          <cell r="B426" t="str">
            <v>T5</v>
          </cell>
          <cell r="C426" t="str">
            <v>SUMINISTRO DE EQUIPOS Y ACCESORIOS PARA EL TANQUE Y ESTACIÓN DE BOMBEO DE AGUA POTABLE (426)</v>
          </cell>
          <cell r="L426" t="str">
            <v/>
          </cell>
          <cell r="M426" t="str">
            <v/>
          </cell>
          <cell r="N426" t="str">
            <v/>
          </cell>
          <cell r="O426" t="str">
            <v/>
          </cell>
          <cell r="R426" t="str">
            <v/>
          </cell>
          <cell r="S426" t="str">
            <v/>
          </cell>
          <cell r="T426" t="str">
            <v/>
          </cell>
          <cell r="U426" t="str">
            <v/>
          </cell>
          <cell r="V426" t="str">
            <v/>
          </cell>
          <cell r="W426" t="str">
            <v/>
          </cell>
        </row>
        <row r="427">
          <cell r="C427" t="str">
            <v xml:space="preserve">ITEM  </v>
          </cell>
          <cell r="D427" t="str">
            <v>DESCRIPCION</v>
          </cell>
          <cell r="E427" t="str">
            <v xml:space="preserve">UNIDAD </v>
          </cell>
          <cell r="F427" t="str">
            <v xml:space="preserve">CANTIDAD </v>
          </cell>
          <cell r="G427" t="str">
            <v>V. UNITARIO</v>
          </cell>
          <cell r="H427" t="str">
            <v xml:space="preserve"> V. PARCIAL</v>
          </cell>
          <cell r="R427">
            <v>0</v>
          </cell>
        </row>
        <row r="428">
          <cell r="C428" t="str">
            <v>3.20.</v>
          </cell>
          <cell r="D428" t="str">
            <v>SUMINISTRO DE TUBERIAS Y ELEMENTOS DE ACUEDUCTO Y ALCANTARILLADO</v>
          </cell>
          <cell r="L428" t="str">
            <v/>
          </cell>
          <cell r="M428" t="str">
            <v/>
          </cell>
          <cell r="N428" t="str">
            <v/>
          </cell>
          <cell r="O428" t="str">
            <v/>
          </cell>
          <cell r="R428" t="str">
            <v/>
          </cell>
          <cell r="S428" t="str">
            <v/>
          </cell>
          <cell r="T428" t="str">
            <v/>
          </cell>
          <cell r="U428" t="str">
            <v/>
          </cell>
          <cell r="V428" t="str">
            <v/>
          </cell>
          <cell r="W428" t="str">
            <v/>
          </cell>
        </row>
        <row r="429">
          <cell r="C429" t="str">
            <v>3.20.1.1</v>
          </cell>
          <cell r="D429" t="str">
            <v>Suministro de Tuberias de Acueducto</v>
          </cell>
          <cell r="L429" t="str">
            <v/>
          </cell>
          <cell r="M429" t="str">
            <v/>
          </cell>
          <cell r="N429" t="str">
            <v/>
          </cell>
          <cell r="O429" t="str">
            <v/>
          </cell>
          <cell r="R429" t="str">
            <v/>
          </cell>
          <cell r="S429" t="str">
            <v/>
          </cell>
          <cell r="T429" t="str">
            <v/>
          </cell>
          <cell r="U429" t="str">
            <v/>
          </cell>
          <cell r="V429" t="str">
            <v/>
          </cell>
          <cell r="W429" t="str">
            <v/>
          </cell>
        </row>
        <row r="430">
          <cell r="C430" t="str">
            <v>3.20.1.1.1</v>
          </cell>
          <cell r="D430" t="str">
            <v>Suministro de tuberías de acueducto de polietileno de alta densidad (PEAD)</v>
          </cell>
          <cell r="L430" t="str">
            <v/>
          </cell>
          <cell r="M430" t="str">
            <v/>
          </cell>
          <cell r="N430" t="str">
            <v/>
          </cell>
          <cell r="O430" t="str">
            <v/>
          </cell>
          <cell r="R430" t="str">
            <v/>
          </cell>
          <cell r="S430" t="str">
            <v/>
          </cell>
          <cell r="T430" t="str">
            <v/>
          </cell>
          <cell r="U430" t="str">
            <v/>
          </cell>
          <cell r="V430" t="str">
            <v/>
          </cell>
          <cell r="W430" t="str">
            <v/>
          </cell>
        </row>
        <row r="431">
          <cell r="C431" t="str">
            <v>3.20.1.1.1.4</v>
          </cell>
          <cell r="D431" t="str">
            <v>Tuberías PEAD 200mm PN 10 PE 100</v>
          </cell>
          <cell r="E431" t="str">
            <v>m</v>
          </cell>
          <cell r="F431">
            <v>3</v>
          </cell>
          <cell r="G431">
            <v>75000</v>
          </cell>
          <cell r="H431">
            <v>225000</v>
          </cell>
          <cell r="I431">
            <v>3.7822554290747087E-2</v>
          </cell>
          <cell r="J431">
            <v>3</v>
          </cell>
          <cell r="L431">
            <v>3</v>
          </cell>
          <cell r="M431">
            <v>225000</v>
          </cell>
          <cell r="N431">
            <v>0</v>
          </cell>
          <cell r="O431">
            <v>225000</v>
          </cell>
          <cell r="R431">
            <v>0</v>
          </cell>
          <cell r="S431">
            <v>0</v>
          </cell>
          <cell r="T431">
            <v>0</v>
          </cell>
          <cell r="U431">
            <v>0</v>
          </cell>
          <cell r="V431">
            <v>3</v>
          </cell>
          <cell r="W431">
            <v>225000</v>
          </cell>
        </row>
        <row r="432">
          <cell r="C432" t="str">
            <v>3.20.1.2.11</v>
          </cell>
          <cell r="D432" t="str">
            <v>Suministro de medidor ultrasónico</v>
          </cell>
          <cell r="I432" t="str">
            <v/>
          </cell>
          <cell r="L432" t="str">
            <v/>
          </cell>
          <cell r="M432" t="str">
            <v/>
          </cell>
          <cell r="N432" t="str">
            <v/>
          </cell>
          <cell r="O432" t="str">
            <v/>
          </cell>
          <cell r="R432" t="str">
            <v/>
          </cell>
          <cell r="S432" t="str">
            <v/>
          </cell>
          <cell r="T432" t="str">
            <v/>
          </cell>
          <cell r="U432" t="str">
            <v/>
          </cell>
          <cell r="V432" t="str">
            <v/>
          </cell>
          <cell r="W432" t="str">
            <v/>
          </cell>
        </row>
        <row r="433">
          <cell r="D433" t="str">
            <v>Medidor ultrasónico Panametrics de flujo tipo transmisor AT868, dos salidas aisladas de 4-20 mA, interfase RS 232, un canal de alimentación 100-120 VAC, salidas de totalizador, pantalla LCD de 2 líneas * 16 caracteres.</v>
          </cell>
          <cell r="I433" t="str">
            <v/>
          </cell>
          <cell r="L433" t="str">
            <v/>
          </cell>
          <cell r="M433" t="str">
            <v/>
          </cell>
          <cell r="N433" t="str">
            <v/>
          </cell>
          <cell r="O433" t="str">
            <v/>
          </cell>
          <cell r="R433" t="str">
            <v/>
          </cell>
          <cell r="S433" t="str">
            <v/>
          </cell>
          <cell r="T433" t="str">
            <v/>
          </cell>
          <cell r="U433" t="str">
            <v/>
          </cell>
          <cell r="V433" t="str">
            <v/>
          </cell>
          <cell r="W433" t="str">
            <v/>
          </cell>
        </row>
        <row r="434">
          <cell r="C434" t="str">
            <v>3.20.1.2.11.4</v>
          </cell>
          <cell r="D434" t="str">
            <v>d = 500 mm</v>
          </cell>
          <cell r="E434" t="str">
            <v>un</v>
          </cell>
          <cell r="F434">
            <v>1</v>
          </cell>
          <cell r="G434">
            <v>13137000</v>
          </cell>
          <cell r="H434">
            <v>13137000</v>
          </cell>
          <cell r="I434">
            <v>2.2083328698557536</v>
          </cell>
          <cell r="J434">
            <v>1</v>
          </cell>
          <cell r="L434">
            <v>1</v>
          </cell>
          <cell r="M434">
            <v>13137000</v>
          </cell>
          <cell r="N434">
            <v>0</v>
          </cell>
          <cell r="O434">
            <v>13137000</v>
          </cell>
          <cell r="R434">
            <v>0</v>
          </cell>
          <cell r="S434">
            <v>0</v>
          </cell>
          <cell r="T434">
            <v>0</v>
          </cell>
          <cell r="U434">
            <v>0</v>
          </cell>
          <cell r="V434">
            <v>1</v>
          </cell>
          <cell r="W434">
            <v>13137000</v>
          </cell>
        </row>
        <row r="435">
          <cell r="C435" t="str">
            <v>3.20.1.2.20</v>
          </cell>
          <cell r="D435" t="str">
            <v>Adaptador porta brida de polietileno con brida suelta de acero</v>
          </cell>
          <cell r="I435" t="str">
            <v/>
          </cell>
          <cell r="L435" t="str">
            <v/>
          </cell>
          <cell r="M435" t="str">
            <v/>
          </cell>
          <cell r="N435" t="str">
            <v/>
          </cell>
          <cell r="O435" t="str">
            <v/>
          </cell>
          <cell r="R435" t="str">
            <v/>
          </cell>
          <cell r="S435" t="str">
            <v/>
          </cell>
          <cell r="T435" t="str">
            <v/>
          </cell>
          <cell r="U435" t="str">
            <v/>
          </cell>
          <cell r="V435" t="str">
            <v/>
          </cell>
          <cell r="W435" t="str">
            <v/>
          </cell>
        </row>
        <row r="436">
          <cell r="C436" t="str">
            <v>3.20.1.2.20.4</v>
          </cell>
          <cell r="D436" t="str">
            <v>d = 200 mm (8")</v>
          </cell>
          <cell r="E436" t="str">
            <v>un</v>
          </cell>
          <cell r="F436">
            <v>1</v>
          </cell>
          <cell r="G436">
            <v>250560</v>
          </cell>
          <cell r="H436">
            <v>250560</v>
          </cell>
          <cell r="I436">
            <v>4.211919645817596E-2</v>
          </cell>
          <cell r="J436">
            <v>1</v>
          </cell>
          <cell r="L436">
            <v>1</v>
          </cell>
          <cell r="M436">
            <v>250560</v>
          </cell>
          <cell r="N436">
            <v>0</v>
          </cell>
          <cell r="O436">
            <v>250560</v>
          </cell>
          <cell r="R436">
            <v>0</v>
          </cell>
          <cell r="S436">
            <v>0</v>
          </cell>
          <cell r="T436">
            <v>0</v>
          </cell>
          <cell r="U436">
            <v>0</v>
          </cell>
          <cell r="V436">
            <v>1</v>
          </cell>
          <cell r="W436">
            <v>250560</v>
          </cell>
        </row>
        <row r="437">
          <cell r="C437" t="str">
            <v>3.20.1.2.30</v>
          </cell>
          <cell r="D437" t="str">
            <v>Codo 90° BxB HD Norma ISO PN 10</v>
          </cell>
          <cell r="I437" t="str">
            <v/>
          </cell>
          <cell r="L437" t="str">
            <v/>
          </cell>
          <cell r="M437" t="str">
            <v/>
          </cell>
          <cell r="N437" t="str">
            <v/>
          </cell>
          <cell r="O437" t="str">
            <v/>
          </cell>
          <cell r="R437" t="str">
            <v/>
          </cell>
          <cell r="S437" t="str">
            <v/>
          </cell>
          <cell r="T437" t="str">
            <v/>
          </cell>
          <cell r="U437" t="str">
            <v/>
          </cell>
          <cell r="V437" t="str">
            <v/>
          </cell>
          <cell r="W437" t="str">
            <v/>
          </cell>
        </row>
        <row r="438">
          <cell r="C438" t="str">
            <v>3.20.1.2.30.16</v>
          </cell>
          <cell r="D438" t="str">
            <v>d = 150 mm (6")</v>
          </cell>
          <cell r="E438" t="str">
            <v>un</v>
          </cell>
          <cell r="F438">
            <v>20</v>
          </cell>
          <cell r="G438">
            <v>370272</v>
          </cell>
          <cell r="H438">
            <v>7405440</v>
          </cell>
          <cell r="I438">
            <v>1.2448562508749783</v>
          </cell>
          <cell r="J438">
            <v>20</v>
          </cell>
          <cell r="L438">
            <v>20</v>
          </cell>
          <cell r="M438">
            <v>7405440</v>
          </cell>
          <cell r="N438">
            <v>0</v>
          </cell>
          <cell r="O438">
            <v>7405440</v>
          </cell>
          <cell r="R438">
            <v>0</v>
          </cell>
          <cell r="S438">
            <v>0</v>
          </cell>
          <cell r="T438">
            <v>0</v>
          </cell>
          <cell r="U438">
            <v>0</v>
          </cell>
          <cell r="V438">
            <v>20</v>
          </cell>
          <cell r="W438">
            <v>7405440</v>
          </cell>
        </row>
        <row r="439">
          <cell r="C439" t="str">
            <v>3.20.1.2.56</v>
          </cell>
          <cell r="D439" t="str">
            <v>Pasamuro HD. Norma ISO. PN 10, L &lt;= 1 m</v>
          </cell>
          <cell r="I439" t="str">
            <v/>
          </cell>
          <cell r="L439" t="str">
            <v/>
          </cell>
          <cell r="M439" t="str">
            <v/>
          </cell>
          <cell r="N439" t="str">
            <v/>
          </cell>
          <cell r="O439" t="str">
            <v/>
          </cell>
          <cell r="R439" t="str">
            <v/>
          </cell>
          <cell r="S439" t="str">
            <v/>
          </cell>
          <cell r="T439" t="str">
            <v/>
          </cell>
          <cell r="U439" t="str">
            <v/>
          </cell>
          <cell r="V439" t="str">
            <v/>
          </cell>
          <cell r="W439" t="str">
            <v/>
          </cell>
        </row>
        <row r="440">
          <cell r="C440" t="str">
            <v>3.20.1.2.56.7</v>
          </cell>
          <cell r="D440" t="str">
            <v>d = 600 mm (24”), B*E</v>
          </cell>
          <cell r="E440" t="str">
            <v>un</v>
          </cell>
          <cell r="F440">
            <v>1</v>
          </cell>
          <cell r="G440">
            <v>2114100</v>
          </cell>
          <cell r="H440">
            <v>2114100</v>
          </cell>
          <cell r="I440">
            <v>0.35538072011585969</v>
          </cell>
          <cell r="J440">
            <v>1</v>
          </cell>
          <cell r="L440">
            <v>1</v>
          </cell>
          <cell r="M440">
            <v>2114100</v>
          </cell>
          <cell r="N440">
            <v>0</v>
          </cell>
          <cell r="O440">
            <v>2114100</v>
          </cell>
          <cell r="R440">
            <v>0</v>
          </cell>
          <cell r="S440">
            <v>0</v>
          </cell>
          <cell r="T440">
            <v>0</v>
          </cell>
          <cell r="U440">
            <v>0</v>
          </cell>
          <cell r="V440">
            <v>1</v>
          </cell>
          <cell r="W440">
            <v>2114100</v>
          </cell>
        </row>
        <row r="441">
          <cell r="C441" t="str">
            <v>3.20.1.2.56.22</v>
          </cell>
          <cell r="D441" t="str">
            <v>d = 150 mm (6”), B*E, L=0.55m</v>
          </cell>
          <cell r="E441" t="str">
            <v>un</v>
          </cell>
          <cell r="F441">
            <v>10</v>
          </cell>
          <cell r="G441">
            <v>387730</v>
          </cell>
          <cell r="H441">
            <v>3877300</v>
          </cell>
          <cell r="I441">
            <v>0.65177506556228304</v>
          </cell>
          <cell r="J441">
            <v>10</v>
          </cell>
          <cell r="L441">
            <v>10</v>
          </cell>
          <cell r="M441">
            <v>3877300</v>
          </cell>
          <cell r="N441">
            <v>0</v>
          </cell>
          <cell r="O441">
            <v>3877300</v>
          </cell>
          <cell r="R441">
            <v>0</v>
          </cell>
          <cell r="S441">
            <v>0</v>
          </cell>
          <cell r="T441">
            <v>0</v>
          </cell>
          <cell r="U441">
            <v>0</v>
          </cell>
          <cell r="V441">
            <v>10</v>
          </cell>
          <cell r="W441">
            <v>3877300</v>
          </cell>
        </row>
        <row r="442">
          <cell r="C442" t="str">
            <v>3.20.1.2.56.23</v>
          </cell>
          <cell r="D442" t="str">
            <v>d = 200 mm (10”), B*E, L=0.65m</v>
          </cell>
          <cell r="E442" t="str">
            <v>un</v>
          </cell>
          <cell r="F442">
            <v>1</v>
          </cell>
          <cell r="G442">
            <v>579768</v>
          </cell>
          <cell r="H442">
            <v>579768</v>
          </cell>
          <cell r="I442">
            <v>9.7459140693501603E-2</v>
          </cell>
          <cell r="J442">
            <v>1</v>
          </cell>
          <cell r="L442">
            <v>1</v>
          </cell>
          <cell r="M442">
            <v>579768</v>
          </cell>
          <cell r="N442">
            <v>0</v>
          </cell>
          <cell r="O442">
            <v>579768</v>
          </cell>
          <cell r="R442">
            <v>0</v>
          </cell>
          <cell r="S442">
            <v>0</v>
          </cell>
          <cell r="T442">
            <v>0</v>
          </cell>
          <cell r="U442">
            <v>0</v>
          </cell>
          <cell r="V442">
            <v>1</v>
          </cell>
          <cell r="W442">
            <v>579768</v>
          </cell>
        </row>
        <row r="443">
          <cell r="C443" t="str">
            <v>3.20.1.2.56.24</v>
          </cell>
          <cell r="D443" t="str">
            <v>d = 200 mm (10”), B*B, L=0.60m</v>
          </cell>
          <cell r="E443" t="str">
            <v>un</v>
          </cell>
          <cell r="F443">
            <v>1</v>
          </cell>
          <cell r="G443">
            <v>579768</v>
          </cell>
          <cell r="H443">
            <v>579768</v>
          </cell>
          <cell r="I443">
            <v>9.7459140693501603E-2</v>
          </cell>
          <cell r="J443">
            <v>1</v>
          </cell>
          <cell r="L443">
            <v>1</v>
          </cell>
          <cell r="M443">
            <v>579768</v>
          </cell>
          <cell r="N443">
            <v>0</v>
          </cell>
          <cell r="O443">
            <v>579768</v>
          </cell>
          <cell r="R443">
            <v>0</v>
          </cell>
          <cell r="S443">
            <v>0</v>
          </cell>
          <cell r="T443">
            <v>0</v>
          </cell>
          <cell r="U443">
            <v>0</v>
          </cell>
          <cell r="V443">
            <v>1</v>
          </cell>
          <cell r="W443">
            <v>579768</v>
          </cell>
        </row>
        <row r="444">
          <cell r="C444" t="str">
            <v>3.20.1.2.86</v>
          </cell>
          <cell r="D444" t="str">
            <v>Suministro de válvulas y accesorios norma ISO PN 25 en HD y acero</v>
          </cell>
          <cell r="I444" t="str">
            <v/>
          </cell>
          <cell r="L444" t="str">
            <v/>
          </cell>
          <cell r="M444" t="str">
            <v/>
          </cell>
          <cell r="N444" t="str">
            <v/>
          </cell>
          <cell r="O444" t="str">
            <v/>
          </cell>
          <cell r="R444" t="str">
            <v/>
          </cell>
          <cell r="S444" t="str">
            <v/>
          </cell>
          <cell r="T444" t="str">
            <v/>
          </cell>
          <cell r="U444" t="str">
            <v/>
          </cell>
          <cell r="V444" t="str">
            <v/>
          </cell>
          <cell r="W444" t="str">
            <v/>
          </cell>
        </row>
        <row r="445">
          <cell r="C445" t="str">
            <v>3.20.1.2.86.1</v>
          </cell>
          <cell r="D445" t="str">
            <v>Suministro de válvula de compuerta brida x brida norma ISO PN 25</v>
          </cell>
          <cell r="I445" t="str">
            <v/>
          </cell>
          <cell r="L445" t="str">
            <v/>
          </cell>
          <cell r="M445" t="str">
            <v/>
          </cell>
          <cell r="N445" t="str">
            <v/>
          </cell>
          <cell r="O445" t="str">
            <v/>
          </cell>
          <cell r="R445" t="str">
            <v/>
          </cell>
          <cell r="S445" t="str">
            <v/>
          </cell>
          <cell r="T445" t="str">
            <v/>
          </cell>
          <cell r="U445" t="str">
            <v/>
          </cell>
          <cell r="V445" t="str">
            <v/>
          </cell>
          <cell r="W445" t="str">
            <v/>
          </cell>
        </row>
        <row r="446">
          <cell r="C446" t="str">
            <v>3.20.1.2.86.1.1</v>
          </cell>
          <cell r="D446" t="str">
            <v>d = 200 mm (8")</v>
          </cell>
          <cell r="E446" t="str">
            <v>un</v>
          </cell>
          <cell r="F446">
            <v>1</v>
          </cell>
          <cell r="G446">
            <v>1276000</v>
          </cell>
          <cell r="H446">
            <v>1276000</v>
          </cell>
          <cell r="I446">
            <v>0.21449590788885906</v>
          </cell>
          <cell r="J446">
            <v>1</v>
          </cell>
          <cell r="L446">
            <v>1</v>
          </cell>
          <cell r="M446">
            <v>1276000</v>
          </cell>
          <cell r="N446">
            <v>0</v>
          </cell>
          <cell r="O446">
            <v>1276000</v>
          </cell>
          <cell r="R446">
            <v>0</v>
          </cell>
          <cell r="S446">
            <v>0</v>
          </cell>
          <cell r="T446">
            <v>0</v>
          </cell>
          <cell r="U446">
            <v>0</v>
          </cell>
          <cell r="V446">
            <v>1</v>
          </cell>
          <cell r="W446">
            <v>1276000</v>
          </cell>
        </row>
        <row r="447">
          <cell r="C447" t="str">
            <v>3.20.1.2.86.2</v>
          </cell>
          <cell r="D447" t="str">
            <v>Suministro de válvula de mariposa brida x brida norma ISO PN 25</v>
          </cell>
          <cell r="I447" t="str">
            <v/>
          </cell>
          <cell r="L447" t="str">
            <v/>
          </cell>
          <cell r="M447" t="str">
            <v/>
          </cell>
          <cell r="N447" t="str">
            <v/>
          </cell>
          <cell r="O447" t="str">
            <v/>
          </cell>
          <cell r="R447" t="str">
            <v/>
          </cell>
          <cell r="S447" t="str">
            <v/>
          </cell>
          <cell r="T447" t="str">
            <v/>
          </cell>
          <cell r="U447" t="str">
            <v/>
          </cell>
          <cell r="V447" t="str">
            <v/>
          </cell>
          <cell r="W447" t="str">
            <v/>
          </cell>
        </row>
        <row r="448">
          <cell r="C448" t="str">
            <v>3.20.1.2.86.2.5</v>
          </cell>
          <cell r="D448" t="str">
            <v>d = 300 mm (12")</v>
          </cell>
          <cell r="E448" t="str">
            <v>un</v>
          </cell>
          <cell r="F448">
            <v>3</v>
          </cell>
          <cell r="G448">
            <v>6903147.2400000002</v>
          </cell>
          <cell r="H448">
            <v>20709441.719999999</v>
          </cell>
          <cell r="I448">
            <v>3.4812621501589454</v>
          </cell>
          <cell r="J448">
            <v>3</v>
          </cell>
          <cell r="L448">
            <v>3</v>
          </cell>
          <cell r="M448">
            <v>20709441.719999999</v>
          </cell>
          <cell r="N448">
            <v>0</v>
          </cell>
          <cell r="O448">
            <v>20709441.719999999</v>
          </cell>
          <cell r="R448">
            <v>0</v>
          </cell>
          <cell r="S448">
            <v>0</v>
          </cell>
          <cell r="T448">
            <v>0</v>
          </cell>
          <cell r="U448">
            <v>0</v>
          </cell>
          <cell r="V448">
            <v>3</v>
          </cell>
          <cell r="W448">
            <v>20709441.719999999</v>
          </cell>
        </row>
        <row r="449">
          <cell r="C449" t="str">
            <v>3.20.1.2.86.3</v>
          </cell>
          <cell r="D449" t="str">
            <v>Suministro de ventosa de acción simple norma ISO PN 25</v>
          </cell>
          <cell r="I449" t="str">
            <v/>
          </cell>
          <cell r="L449" t="str">
            <v/>
          </cell>
          <cell r="M449" t="str">
            <v/>
          </cell>
          <cell r="N449" t="str">
            <v/>
          </cell>
          <cell r="O449" t="str">
            <v/>
          </cell>
          <cell r="R449" t="str">
            <v/>
          </cell>
          <cell r="S449" t="str">
            <v/>
          </cell>
          <cell r="T449" t="str">
            <v/>
          </cell>
          <cell r="U449" t="str">
            <v/>
          </cell>
          <cell r="V449" t="str">
            <v/>
          </cell>
          <cell r="W449" t="str">
            <v/>
          </cell>
        </row>
        <row r="450">
          <cell r="C450" t="str">
            <v>3.20.1.2.86.3.1</v>
          </cell>
          <cell r="D450" t="str">
            <v>d = 50 mm (2")</v>
          </cell>
          <cell r="E450" t="str">
            <v>un</v>
          </cell>
          <cell r="F450">
            <v>3</v>
          </cell>
          <cell r="G450">
            <v>610972</v>
          </cell>
          <cell r="H450">
            <v>1832916</v>
          </cell>
          <cell r="I450">
            <v>0.30811362186835112</v>
          </cell>
          <cell r="J450">
            <v>3</v>
          </cell>
          <cell r="L450">
            <v>3</v>
          </cell>
          <cell r="M450">
            <v>1832916</v>
          </cell>
          <cell r="N450">
            <v>0</v>
          </cell>
          <cell r="O450">
            <v>1832916</v>
          </cell>
          <cell r="R450">
            <v>0</v>
          </cell>
          <cell r="S450">
            <v>0</v>
          </cell>
          <cell r="T450">
            <v>0</v>
          </cell>
          <cell r="U450">
            <v>0</v>
          </cell>
          <cell r="V450">
            <v>3</v>
          </cell>
          <cell r="W450">
            <v>1832916</v>
          </cell>
        </row>
        <row r="451">
          <cell r="C451" t="str">
            <v>3.20.1.2.86.4</v>
          </cell>
          <cell r="D451" t="str">
            <v>Suministro valvula anticipadora del golpe de ariete, norma ISO PN25</v>
          </cell>
          <cell r="I451" t="str">
            <v/>
          </cell>
          <cell r="L451" t="str">
            <v/>
          </cell>
          <cell r="M451" t="str">
            <v/>
          </cell>
          <cell r="N451" t="str">
            <v/>
          </cell>
          <cell r="O451" t="str">
            <v/>
          </cell>
          <cell r="R451" t="str">
            <v/>
          </cell>
          <cell r="S451" t="str">
            <v/>
          </cell>
          <cell r="T451" t="str">
            <v/>
          </cell>
          <cell r="U451" t="str">
            <v/>
          </cell>
          <cell r="V451" t="str">
            <v/>
          </cell>
          <cell r="W451" t="str">
            <v/>
          </cell>
        </row>
        <row r="452">
          <cell r="C452" t="str">
            <v>3.20.1.2.86.4.1</v>
          </cell>
          <cell r="D452" t="str">
            <v>d = 200 mm (8")</v>
          </cell>
          <cell r="E452" t="str">
            <v>un</v>
          </cell>
          <cell r="F452">
            <v>1</v>
          </cell>
          <cell r="G452">
            <v>10000000</v>
          </cell>
          <cell r="H452">
            <v>10000000</v>
          </cell>
          <cell r="I452">
            <v>1.6810024129220928</v>
          </cell>
          <cell r="J452">
            <v>1</v>
          </cell>
          <cell r="L452">
            <v>1</v>
          </cell>
          <cell r="M452">
            <v>10000000</v>
          </cell>
          <cell r="N452">
            <v>0</v>
          </cell>
          <cell r="O452">
            <v>10000000</v>
          </cell>
          <cell r="R452">
            <v>0</v>
          </cell>
          <cell r="S452">
            <v>0</v>
          </cell>
          <cell r="T452">
            <v>0</v>
          </cell>
          <cell r="U452">
            <v>0</v>
          </cell>
          <cell r="V452">
            <v>1</v>
          </cell>
          <cell r="W452">
            <v>10000000</v>
          </cell>
        </row>
        <row r="453">
          <cell r="C453" t="str">
            <v>3.20.1.2.86.5</v>
          </cell>
          <cell r="D453" t="str">
            <v>Suministro de brida ciega HD norma ISO PN 25</v>
          </cell>
          <cell r="I453" t="str">
            <v/>
          </cell>
          <cell r="L453" t="str">
            <v/>
          </cell>
          <cell r="M453" t="str">
            <v/>
          </cell>
          <cell r="N453" t="str">
            <v/>
          </cell>
          <cell r="O453" t="str">
            <v/>
          </cell>
          <cell r="R453" t="str">
            <v/>
          </cell>
          <cell r="S453" t="str">
            <v/>
          </cell>
          <cell r="T453" t="str">
            <v/>
          </cell>
          <cell r="U453" t="str">
            <v/>
          </cell>
          <cell r="V453" t="str">
            <v/>
          </cell>
          <cell r="W453" t="str">
            <v/>
          </cell>
        </row>
        <row r="454">
          <cell r="C454" t="str">
            <v>3.20.1.2.86.5.5</v>
          </cell>
          <cell r="D454" t="str">
            <v>d = 300 mm (12")</v>
          </cell>
          <cell r="E454" t="str">
            <v>un</v>
          </cell>
          <cell r="F454">
            <v>1</v>
          </cell>
          <cell r="G454">
            <v>283330</v>
          </cell>
          <cell r="H454">
            <v>283330</v>
          </cell>
          <cell r="I454">
            <v>4.7627841365321659E-2</v>
          </cell>
          <cell r="J454">
            <v>1</v>
          </cell>
          <cell r="L454">
            <v>1</v>
          </cell>
          <cell r="M454">
            <v>283330</v>
          </cell>
          <cell r="N454">
            <v>0</v>
          </cell>
          <cell r="O454">
            <v>283330</v>
          </cell>
          <cell r="R454">
            <v>0</v>
          </cell>
          <cell r="S454">
            <v>0</v>
          </cell>
          <cell r="T454">
            <v>0</v>
          </cell>
          <cell r="U454">
            <v>0</v>
          </cell>
          <cell r="V454">
            <v>1</v>
          </cell>
          <cell r="W454">
            <v>283330</v>
          </cell>
        </row>
        <row r="455">
          <cell r="C455" t="str">
            <v>3.20.1.2.86.5.9</v>
          </cell>
          <cell r="D455" t="str">
            <v>d = 500 mm (20")</v>
          </cell>
          <cell r="E455" t="str">
            <v>un</v>
          </cell>
          <cell r="F455">
            <v>1</v>
          </cell>
          <cell r="G455">
            <v>1216724</v>
          </cell>
          <cell r="H455">
            <v>1216724</v>
          </cell>
          <cell r="I455">
            <v>0.20453159798602205</v>
          </cell>
          <cell r="J455">
            <v>1</v>
          </cell>
          <cell r="L455">
            <v>1</v>
          </cell>
          <cell r="M455">
            <v>1216724</v>
          </cell>
          <cell r="N455">
            <v>0</v>
          </cell>
          <cell r="O455">
            <v>1216724</v>
          </cell>
          <cell r="R455">
            <v>0</v>
          </cell>
          <cell r="S455">
            <v>0</v>
          </cell>
          <cell r="T455">
            <v>0</v>
          </cell>
          <cell r="U455">
            <v>0</v>
          </cell>
          <cell r="V455">
            <v>1</v>
          </cell>
          <cell r="W455">
            <v>1216724</v>
          </cell>
        </row>
        <row r="456">
          <cell r="C456" t="str">
            <v>3.20.1.2.86.6</v>
          </cell>
          <cell r="D456" t="str">
            <v>Suministro de unión de desmontaje Norma ISO PN 25</v>
          </cell>
          <cell r="I456" t="str">
            <v/>
          </cell>
          <cell r="L456" t="str">
            <v/>
          </cell>
          <cell r="M456" t="str">
            <v/>
          </cell>
          <cell r="N456" t="str">
            <v/>
          </cell>
          <cell r="O456" t="str">
            <v/>
          </cell>
          <cell r="R456" t="str">
            <v/>
          </cell>
          <cell r="S456" t="str">
            <v/>
          </cell>
          <cell r="T456" t="str">
            <v/>
          </cell>
          <cell r="U456" t="str">
            <v/>
          </cell>
          <cell r="V456" t="str">
            <v/>
          </cell>
          <cell r="W456" t="str">
            <v/>
          </cell>
        </row>
        <row r="457">
          <cell r="C457" t="str">
            <v>3.20.1.2.86.6.3</v>
          </cell>
          <cell r="D457" t="str">
            <v>d = 200 mm (8")</v>
          </cell>
          <cell r="E457" t="str">
            <v>un</v>
          </cell>
          <cell r="F457">
            <v>1</v>
          </cell>
          <cell r="G457">
            <v>950000</v>
          </cell>
          <cell r="H457">
            <v>950000</v>
          </cell>
          <cell r="I457">
            <v>0.15969522922759882</v>
          </cell>
          <cell r="J457">
            <v>1</v>
          </cell>
          <cell r="L457">
            <v>1</v>
          </cell>
          <cell r="M457">
            <v>950000</v>
          </cell>
          <cell r="N457">
            <v>0</v>
          </cell>
          <cell r="O457">
            <v>950000</v>
          </cell>
          <cell r="R457">
            <v>0</v>
          </cell>
          <cell r="S457">
            <v>0</v>
          </cell>
          <cell r="T457">
            <v>0</v>
          </cell>
          <cell r="U457">
            <v>0</v>
          </cell>
          <cell r="V457">
            <v>1</v>
          </cell>
          <cell r="W457">
            <v>950000</v>
          </cell>
        </row>
        <row r="458">
          <cell r="C458" t="str">
            <v>3.20.1.2.86.6.5</v>
          </cell>
          <cell r="D458" t="str">
            <v>d = 300 mm (12")</v>
          </cell>
          <cell r="E458" t="str">
            <v>un</v>
          </cell>
          <cell r="F458">
            <v>3</v>
          </cell>
          <cell r="G458">
            <v>2200000</v>
          </cell>
          <cell r="H458">
            <v>6600000</v>
          </cell>
          <cell r="I458">
            <v>1.1094615925285813</v>
          </cell>
          <cell r="J458">
            <v>3</v>
          </cell>
          <cell r="L458">
            <v>3</v>
          </cell>
          <cell r="M458">
            <v>6600000</v>
          </cell>
          <cell r="N458">
            <v>0</v>
          </cell>
          <cell r="O458">
            <v>6600000</v>
          </cell>
          <cell r="R458">
            <v>0</v>
          </cell>
          <cell r="S458">
            <v>0</v>
          </cell>
          <cell r="T458">
            <v>0</v>
          </cell>
          <cell r="U458">
            <v>0</v>
          </cell>
          <cell r="V458">
            <v>3</v>
          </cell>
          <cell r="W458">
            <v>6600000</v>
          </cell>
        </row>
        <row r="459">
          <cell r="C459" t="str">
            <v>3.20.1.2.86.7</v>
          </cell>
          <cell r="D459" t="str">
            <v>Codo 90° BxB HD Norma ISO PN 25</v>
          </cell>
          <cell r="I459" t="str">
            <v/>
          </cell>
          <cell r="L459" t="str">
            <v/>
          </cell>
          <cell r="M459" t="str">
            <v/>
          </cell>
          <cell r="N459" t="str">
            <v/>
          </cell>
          <cell r="O459" t="str">
            <v/>
          </cell>
          <cell r="R459" t="str">
            <v/>
          </cell>
          <cell r="S459" t="str">
            <v/>
          </cell>
          <cell r="T459" t="str">
            <v/>
          </cell>
          <cell r="U459" t="str">
            <v/>
          </cell>
          <cell r="V459" t="str">
            <v/>
          </cell>
          <cell r="W459" t="str">
            <v/>
          </cell>
        </row>
        <row r="460">
          <cell r="C460" t="str">
            <v>3.20.1.2.86.7.10</v>
          </cell>
          <cell r="D460" t="str">
            <v>d = 500 mm (20")</v>
          </cell>
          <cell r="E460" t="str">
            <v>un</v>
          </cell>
          <cell r="F460">
            <v>2</v>
          </cell>
          <cell r="G460">
            <v>4354176</v>
          </cell>
          <cell r="H460">
            <v>8708352</v>
          </cell>
          <cell r="I460">
            <v>1.4638760724574933</v>
          </cell>
          <cell r="J460">
            <v>2</v>
          </cell>
          <cell r="L460">
            <v>2</v>
          </cell>
          <cell r="M460">
            <v>8708352</v>
          </cell>
          <cell r="N460">
            <v>0</v>
          </cell>
          <cell r="O460">
            <v>8708352</v>
          </cell>
          <cell r="R460">
            <v>0</v>
          </cell>
          <cell r="S460">
            <v>0</v>
          </cell>
          <cell r="T460">
            <v>0</v>
          </cell>
          <cell r="U460">
            <v>0</v>
          </cell>
          <cell r="V460">
            <v>2</v>
          </cell>
          <cell r="W460">
            <v>8708352</v>
          </cell>
        </row>
        <row r="461">
          <cell r="C461" t="str">
            <v>3.20.1.2.86.8</v>
          </cell>
          <cell r="D461" t="str">
            <v>Codo 45° BxB HD. Norma ISO. PN 25</v>
          </cell>
          <cell r="I461" t="str">
            <v/>
          </cell>
          <cell r="L461" t="str">
            <v/>
          </cell>
          <cell r="M461" t="str">
            <v/>
          </cell>
          <cell r="N461" t="str">
            <v/>
          </cell>
          <cell r="O461" t="str">
            <v/>
          </cell>
          <cell r="R461" t="str">
            <v/>
          </cell>
          <cell r="S461" t="str">
            <v/>
          </cell>
          <cell r="T461" t="str">
            <v/>
          </cell>
          <cell r="U461" t="str">
            <v/>
          </cell>
          <cell r="V461" t="str">
            <v/>
          </cell>
          <cell r="W461" t="str">
            <v/>
          </cell>
        </row>
        <row r="462">
          <cell r="C462" t="str">
            <v>3.20.1.2.86.8.6</v>
          </cell>
          <cell r="D462" t="str">
            <v>d = 300 mm (12”)</v>
          </cell>
          <cell r="E462" t="str">
            <v>un</v>
          </cell>
          <cell r="F462">
            <v>4</v>
          </cell>
          <cell r="G462">
            <v>1250000</v>
          </cell>
          <cell r="H462">
            <v>5000000</v>
          </cell>
          <cell r="I462">
            <v>0.84050120646104642</v>
          </cell>
          <cell r="J462">
            <v>4</v>
          </cell>
          <cell r="L462">
            <v>4</v>
          </cell>
          <cell r="M462">
            <v>5000000</v>
          </cell>
          <cell r="N462">
            <v>0</v>
          </cell>
          <cell r="O462">
            <v>5000000</v>
          </cell>
          <cell r="R462">
            <v>0</v>
          </cell>
          <cell r="S462">
            <v>0</v>
          </cell>
          <cell r="T462">
            <v>0</v>
          </cell>
          <cell r="U462">
            <v>0</v>
          </cell>
          <cell r="V462">
            <v>4</v>
          </cell>
          <cell r="W462">
            <v>5000000</v>
          </cell>
        </row>
        <row r="463">
          <cell r="C463" t="str">
            <v>3.20.1.2.86.9</v>
          </cell>
          <cell r="D463" t="str">
            <v>Unión Brida Enchufe. Norma ISO. PN 25</v>
          </cell>
          <cell r="I463" t="str">
            <v/>
          </cell>
          <cell r="L463" t="str">
            <v/>
          </cell>
          <cell r="M463" t="str">
            <v/>
          </cell>
          <cell r="N463" t="str">
            <v/>
          </cell>
          <cell r="O463" t="str">
            <v/>
          </cell>
          <cell r="R463" t="str">
            <v/>
          </cell>
          <cell r="S463" t="str">
            <v/>
          </cell>
          <cell r="T463" t="str">
            <v/>
          </cell>
          <cell r="U463" t="str">
            <v/>
          </cell>
          <cell r="V463" t="str">
            <v/>
          </cell>
          <cell r="W463" t="str">
            <v/>
          </cell>
        </row>
        <row r="464">
          <cell r="C464" t="str">
            <v>3.20.1.2.86.9.10</v>
          </cell>
          <cell r="D464" t="str">
            <v>d = 500 mm (20”)</v>
          </cell>
          <cell r="E464" t="str">
            <v>un</v>
          </cell>
          <cell r="F464">
            <v>1</v>
          </cell>
          <cell r="G464">
            <v>3500000</v>
          </cell>
          <cell r="H464">
            <v>3500000</v>
          </cell>
          <cell r="I464">
            <v>0.58835084452273245</v>
          </cell>
          <cell r="J464">
            <v>1</v>
          </cell>
          <cell r="L464">
            <v>1</v>
          </cell>
          <cell r="M464">
            <v>3500000</v>
          </cell>
          <cell r="N464">
            <v>0</v>
          </cell>
          <cell r="O464">
            <v>3500000</v>
          </cell>
          <cell r="R464">
            <v>0</v>
          </cell>
          <cell r="S464">
            <v>0</v>
          </cell>
          <cell r="T464">
            <v>0</v>
          </cell>
          <cell r="U464">
            <v>0</v>
          </cell>
          <cell r="V464">
            <v>1</v>
          </cell>
          <cell r="W464">
            <v>3500000</v>
          </cell>
        </row>
        <row r="465">
          <cell r="C465" t="str">
            <v>3.20.1.2.86.10</v>
          </cell>
          <cell r="D465" t="str">
            <v>Suministro de Tee B x B x B HD. Norma ISO. PN 25</v>
          </cell>
          <cell r="I465" t="str">
            <v/>
          </cell>
          <cell r="L465" t="str">
            <v/>
          </cell>
          <cell r="M465" t="str">
            <v/>
          </cell>
          <cell r="N465" t="str">
            <v/>
          </cell>
          <cell r="O465" t="str">
            <v/>
          </cell>
          <cell r="R465" t="str">
            <v/>
          </cell>
          <cell r="S465" t="str">
            <v/>
          </cell>
          <cell r="T465" t="str">
            <v/>
          </cell>
          <cell r="U465" t="str">
            <v/>
          </cell>
          <cell r="V465" t="str">
            <v/>
          </cell>
          <cell r="W465" t="str">
            <v/>
          </cell>
        </row>
        <row r="466">
          <cell r="C466" t="str">
            <v>3.20.1.2.86.10.10</v>
          </cell>
          <cell r="D466" t="str">
            <v>Tee 500 x 500 x 200 mm</v>
          </cell>
          <cell r="E466" t="str">
            <v>un</v>
          </cell>
          <cell r="F466">
            <v>1</v>
          </cell>
          <cell r="G466">
            <v>5000000</v>
          </cell>
          <cell r="H466">
            <v>5000000</v>
          </cell>
          <cell r="I466">
            <v>0.84050120646104642</v>
          </cell>
          <cell r="J466">
            <v>1</v>
          </cell>
          <cell r="L466">
            <v>1</v>
          </cell>
          <cell r="M466">
            <v>5000000</v>
          </cell>
          <cell r="N466">
            <v>0</v>
          </cell>
          <cell r="O466">
            <v>5000000</v>
          </cell>
          <cell r="R466">
            <v>0</v>
          </cell>
          <cell r="S466">
            <v>0</v>
          </cell>
          <cell r="T466">
            <v>0</v>
          </cell>
          <cell r="U466">
            <v>0</v>
          </cell>
          <cell r="V466">
            <v>1</v>
          </cell>
          <cell r="W466">
            <v>5000000</v>
          </cell>
        </row>
        <row r="467">
          <cell r="C467" t="str">
            <v>3.20.1.2.86.11</v>
          </cell>
          <cell r="D467" t="str">
            <v>Suministro de Niples (Bridados norma ISO PN25, espigo y lisos)</v>
          </cell>
          <cell r="I467" t="str">
            <v/>
          </cell>
          <cell r="L467" t="str">
            <v/>
          </cell>
          <cell r="M467" t="str">
            <v/>
          </cell>
          <cell r="N467" t="str">
            <v/>
          </cell>
          <cell r="O467" t="str">
            <v/>
          </cell>
          <cell r="R467" t="str">
            <v/>
          </cell>
          <cell r="S467" t="str">
            <v/>
          </cell>
          <cell r="T467" t="str">
            <v/>
          </cell>
          <cell r="U467" t="str">
            <v/>
          </cell>
          <cell r="V467" t="str">
            <v/>
          </cell>
          <cell r="W467" t="str">
            <v/>
          </cell>
        </row>
        <row r="468">
          <cell r="C468" t="str">
            <v>3.20.1.2.86.11.4</v>
          </cell>
          <cell r="D468" t="str">
            <v>Niple HD, 200mm, Brida*Brida, L=1.90m</v>
          </cell>
          <cell r="E468" t="str">
            <v>un</v>
          </cell>
          <cell r="F468">
            <v>1</v>
          </cell>
          <cell r="G468">
            <v>1050000</v>
          </cell>
          <cell r="H468">
            <v>1050000</v>
          </cell>
          <cell r="I468">
            <v>0.17650525335681974</v>
          </cell>
          <cell r="J468">
            <v>1</v>
          </cell>
          <cell r="L468">
            <v>1</v>
          </cell>
          <cell r="M468">
            <v>1050000</v>
          </cell>
          <cell r="N468">
            <v>0</v>
          </cell>
          <cell r="O468">
            <v>1050000</v>
          </cell>
          <cell r="R468">
            <v>0</v>
          </cell>
          <cell r="S468">
            <v>0</v>
          </cell>
          <cell r="T468">
            <v>0</v>
          </cell>
          <cell r="U468">
            <v>0</v>
          </cell>
          <cell r="V468">
            <v>1</v>
          </cell>
          <cell r="W468">
            <v>1050000</v>
          </cell>
        </row>
        <row r="469">
          <cell r="C469" t="str">
            <v>3.20.1.2.86.11.10</v>
          </cell>
          <cell r="D469" t="str">
            <v>Niple HD, 500mm, Brida*Brida, L=0.45m</v>
          </cell>
          <cell r="E469" t="str">
            <v>un</v>
          </cell>
          <cell r="F469">
            <v>3</v>
          </cell>
          <cell r="G469">
            <v>2980000</v>
          </cell>
          <cell r="H469">
            <v>8940000</v>
          </cell>
          <cell r="I469">
            <v>1.5028161571523511</v>
          </cell>
          <cell r="J469">
            <v>3</v>
          </cell>
          <cell r="L469">
            <v>3</v>
          </cell>
          <cell r="M469">
            <v>8940000</v>
          </cell>
          <cell r="N469">
            <v>0</v>
          </cell>
          <cell r="O469">
            <v>8940000</v>
          </cell>
          <cell r="R469">
            <v>0</v>
          </cell>
          <cell r="S469">
            <v>0</v>
          </cell>
          <cell r="T469">
            <v>0</v>
          </cell>
          <cell r="U469">
            <v>0</v>
          </cell>
          <cell r="V469">
            <v>3</v>
          </cell>
          <cell r="W469">
            <v>8940000</v>
          </cell>
        </row>
        <row r="470">
          <cell r="C470" t="str">
            <v>3.20.1.2.86.11.11</v>
          </cell>
          <cell r="D470" t="str">
            <v>Niple HD, 500mm, Brida*Brida, L=3.37m</v>
          </cell>
          <cell r="E470" t="str">
            <v>un</v>
          </cell>
          <cell r="F470">
            <v>1</v>
          </cell>
          <cell r="G470">
            <v>4700000</v>
          </cell>
          <cell r="H470">
            <v>4700000</v>
          </cell>
          <cell r="I470">
            <v>0.7900711340733837</v>
          </cell>
          <cell r="J470">
            <v>1</v>
          </cell>
          <cell r="L470">
            <v>1</v>
          </cell>
          <cell r="M470">
            <v>4700000</v>
          </cell>
          <cell r="N470">
            <v>0</v>
          </cell>
          <cell r="O470">
            <v>4700000</v>
          </cell>
          <cell r="R470">
            <v>0</v>
          </cell>
          <cell r="S470">
            <v>0</v>
          </cell>
          <cell r="T470">
            <v>0</v>
          </cell>
          <cell r="U470">
            <v>0</v>
          </cell>
          <cell r="V470">
            <v>1</v>
          </cell>
          <cell r="W470">
            <v>4700000</v>
          </cell>
        </row>
        <row r="471">
          <cell r="C471" t="str">
            <v>3.20.1.2.86.12</v>
          </cell>
          <cell r="D471" t="str">
            <v>Suministro de válvula cheque, norma ISO PN 25</v>
          </cell>
          <cell r="I471" t="str">
            <v/>
          </cell>
          <cell r="L471" t="str">
            <v/>
          </cell>
          <cell r="M471" t="str">
            <v/>
          </cell>
          <cell r="N471" t="str">
            <v/>
          </cell>
          <cell r="O471" t="str">
            <v/>
          </cell>
          <cell r="R471" t="str">
            <v/>
          </cell>
          <cell r="S471" t="str">
            <v/>
          </cell>
          <cell r="T471" t="str">
            <v/>
          </cell>
          <cell r="U471" t="str">
            <v/>
          </cell>
          <cell r="V471" t="str">
            <v/>
          </cell>
          <cell r="W471" t="str">
            <v/>
          </cell>
        </row>
        <row r="472">
          <cell r="C472" t="str">
            <v>3.20.1.2.86.12.5</v>
          </cell>
          <cell r="D472" t="str">
            <v>Válvula cheque horizontal de clapetas Ø300mm, acero, bridada</v>
          </cell>
          <cell r="E472" t="str">
            <v>un</v>
          </cell>
          <cell r="F472">
            <v>3</v>
          </cell>
          <cell r="G472">
            <v>8545140</v>
          </cell>
          <cell r="H472">
            <v>25635420</v>
          </cell>
          <cell r="I472">
            <v>4.309320287627127</v>
          </cell>
          <cell r="J472">
            <v>3</v>
          </cell>
          <cell r="L472">
            <v>3</v>
          </cell>
          <cell r="M472">
            <v>25635420</v>
          </cell>
          <cell r="N472">
            <v>0</v>
          </cell>
          <cell r="O472">
            <v>25635420</v>
          </cell>
          <cell r="R472">
            <v>0</v>
          </cell>
          <cell r="S472">
            <v>0</v>
          </cell>
          <cell r="T472">
            <v>0</v>
          </cell>
          <cell r="U472">
            <v>0</v>
          </cell>
          <cell r="V472">
            <v>3</v>
          </cell>
          <cell r="W472">
            <v>25635420</v>
          </cell>
        </row>
        <row r="473">
          <cell r="C473" t="str">
            <v>3.20.1.2.86.13</v>
          </cell>
          <cell r="D473" t="str">
            <v>Suministro de Yee BxBxB HD. Norma ISO PN25</v>
          </cell>
          <cell r="I473" t="str">
            <v/>
          </cell>
          <cell r="L473" t="str">
            <v/>
          </cell>
          <cell r="M473" t="str">
            <v/>
          </cell>
          <cell r="N473" t="str">
            <v/>
          </cell>
          <cell r="O473" t="str">
            <v/>
          </cell>
          <cell r="R473" t="str">
            <v/>
          </cell>
          <cell r="S473" t="str">
            <v/>
          </cell>
          <cell r="T473" t="str">
            <v/>
          </cell>
          <cell r="U473" t="str">
            <v/>
          </cell>
          <cell r="V473" t="str">
            <v/>
          </cell>
          <cell r="W473" t="str">
            <v/>
          </cell>
        </row>
        <row r="474">
          <cell r="C474" t="str">
            <v>3.20.1.2.86.13.5</v>
          </cell>
          <cell r="D474" t="str">
            <v>Yee 500 x 300 mm</v>
          </cell>
          <cell r="E474" t="str">
            <v>un</v>
          </cell>
          <cell r="F474">
            <v>4</v>
          </cell>
          <cell r="G474">
            <v>7440355.9999999991</v>
          </cell>
          <cell r="H474">
            <v>29761423.999999996</v>
          </cell>
          <cell r="I474">
            <v>5.0029025555997473</v>
          </cell>
          <cell r="J474">
            <v>4</v>
          </cell>
          <cell r="L474">
            <v>4</v>
          </cell>
          <cell r="M474">
            <v>29761423.999999996</v>
          </cell>
          <cell r="N474">
            <v>0</v>
          </cell>
          <cell r="O474">
            <v>29761423.999999996</v>
          </cell>
          <cell r="R474">
            <v>0</v>
          </cell>
          <cell r="S474">
            <v>0</v>
          </cell>
          <cell r="T474">
            <v>0</v>
          </cell>
          <cell r="U474">
            <v>0</v>
          </cell>
          <cell r="V474">
            <v>4</v>
          </cell>
          <cell r="W474">
            <v>29761423.999999996</v>
          </cell>
        </row>
        <row r="475">
          <cell r="C475">
            <v>3.21</v>
          </cell>
          <cell r="D475" t="str">
            <v>SUMINISTRO DE EQUIPOS MECÁNICOS Y ELÉCTROMECÁNICOS</v>
          </cell>
          <cell r="I475" t="str">
            <v/>
          </cell>
          <cell r="L475" t="str">
            <v/>
          </cell>
          <cell r="M475" t="str">
            <v/>
          </cell>
          <cell r="N475" t="str">
            <v/>
          </cell>
          <cell r="O475" t="str">
            <v/>
          </cell>
          <cell r="R475" t="str">
            <v/>
          </cell>
          <cell r="S475" t="str">
            <v/>
          </cell>
          <cell r="T475" t="str">
            <v/>
          </cell>
          <cell r="U475" t="str">
            <v/>
          </cell>
          <cell r="V475" t="str">
            <v/>
          </cell>
          <cell r="W475" t="str">
            <v/>
          </cell>
        </row>
        <row r="476">
          <cell r="C476" t="str">
            <v>3.21.2</v>
          </cell>
          <cell r="D476" t="str">
            <v>Bombas centrífugas verticales multietapas</v>
          </cell>
          <cell r="I476" t="str">
            <v/>
          </cell>
          <cell r="L476" t="str">
            <v/>
          </cell>
          <cell r="M476" t="str">
            <v/>
          </cell>
          <cell r="N476" t="str">
            <v/>
          </cell>
          <cell r="O476" t="str">
            <v/>
          </cell>
          <cell r="R476" t="str">
            <v/>
          </cell>
          <cell r="S476" t="str">
            <v/>
          </cell>
          <cell r="T476" t="str">
            <v/>
          </cell>
          <cell r="U476" t="str">
            <v/>
          </cell>
          <cell r="V476" t="str">
            <v/>
          </cell>
          <cell r="W476" t="str">
            <v/>
          </cell>
        </row>
        <row r="477">
          <cell r="C477" t="str">
            <v>3.21.2.2</v>
          </cell>
          <cell r="D477" t="str">
            <v xml:space="preserve">Suministro de bomba vertical para agua potable para bombeo a Sabanalarga, Qn=100LPS, presión requerida para etapa futura Hn=195.5m, Hn=144m para etapa presente, tipo vertical, 1800RPM, 460 voltios, 60 ciclos. Diferencia de nivel entre techo tanque a piso </v>
          </cell>
          <cell r="E477" t="str">
            <v>un</v>
          </cell>
          <cell r="F477">
            <v>3</v>
          </cell>
          <cell r="G477">
            <v>132350199.99999999</v>
          </cell>
          <cell r="H477">
            <v>397050599.99999994</v>
          </cell>
          <cell r="I477">
            <v>66.744301665216469</v>
          </cell>
          <cell r="J477">
            <v>3</v>
          </cell>
          <cell r="L477">
            <v>3</v>
          </cell>
          <cell r="M477">
            <v>397050599.99999994</v>
          </cell>
          <cell r="N477">
            <v>0</v>
          </cell>
          <cell r="O477">
            <v>397050599.99999994</v>
          </cell>
          <cell r="R477">
            <v>0</v>
          </cell>
          <cell r="S477">
            <v>0</v>
          </cell>
          <cell r="T477">
            <v>0</v>
          </cell>
          <cell r="U477">
            <v>0</v>
          </cell>
          <cell r="V477">
            <v>3</v>
          </cell>
          <cell r="W477">
            <v>397050599.99999994</v>
          </cell>
        </row>
        <row r="478">
          <cell r="C478" t="str">
            <v>3.21.4</v>
          </cell>
          <cell r="D478" t="str">
            <v>Suministro de actuadores electromecánicos</v>
          </cell>
          <cell r="I478" t="str">
            <v/>
          </cell>
          <cell r="L478" t="str">
            <v/>
          </cell>
          <cell r="M478" t="str">
            <v/>
          </cell>
          <cell r="N478" t="str">
            <v/>
          </cell>
          <cell r="O478" t="str">
            <v/>
          </cell>
          <cell r="R478" t="str">
            <v/>
          </cell>
          <cell r="S478" t="str">
            <v/>
          </cell>
          <cell r="T478" t="str">
            <v/>
          </cell>
          <cell r="U478" t="str">
            <v/>
          </cell>
          <cell r="V478" t="str">
            <v/>
          </cell>
          <cell r="W478" t="str">
            <v/>
          </cell>
        </row>
        <row r="479">
          <cell r="C479" t="str">
            <v>3.21.4.2</v>
          </cell>
          <cell r="D479" t="str">
            <v>Actuador eléctrico para válvula Ø300mm, tiempo de maniobra 53 seg, velocidad de salida 11 rpm</v>
          </cell>
          <cell r="E479" t="str">
            <v>un</v>
          </cell>
          <cell r="F479">
            <v>3</v>
          </cell>
          <cell r="G479">
            <v>11000000</v>
          </cell>
          <cell r="H479">
            <v>33000000</v>
          </cell>
          <cell r="I479">
            <v>5.5473079626429067</v>
          </cell>
          <cell r="J479">
            <v>3</v>
          </cell>
          <cell r="L479">
            <v>3</v>
          </cell>
          <cell r="M479">
            <v>33000000</v>
          </cell>
          <cell r="N479">
            <v>0</v>
          </cell>
          <cell r="O479">
            <v>33000000</v>
          </cell>
          <cell r="R479">
            <v>0</v>
          </cell>
          <cell r="S479">
            <v>0</v>
          </cell>
          <cell r="T479">
            <v>0</v>
          </cell>
          <cell r="U479">
            <v>0</v>
          </cell>
          <cell r="V479">
            <v>3</v>
          </cell>
          <cell r="W479">
            <v>33000000</v>
          </cell>
        </row>
        <row r="480">
          <cell r="C480" t="str">
            <v>3,22</v>
          </cell>
          <cell r="D480" t="str">
            <v>SUMINISTRO DE ELEMENTOS VARIOS</v>
          </cell>
          <cell r="I480" t="str">
            <v/>
          </cell>
          <cell r="L480" t="str">
            <v/>
          </cell>
          <cell r="M480" t="str">
            <v/>
          </cell>
          <cell r="N480" t="str">
            <v/>
          </cell>
          <cell r="O480" t="str">
            <v/>
          </cell>
          <cell r="R480" t="str">
            <v/>
          </cell>
          <cell r="S480" t="str">
            <v/>
          </cell>
          <cell r="T480" t="str">
            <v/>
          </cell>
          <cell r="U480" t="str">
            <v/>
          </cell>
          <cell r="V480" t="str">
            <v/>
          </cell>
          <cell r="W480" t="str">
            <v/>
          </cell>
        </row>
        <row r="481">
          <cell r="C481" t="str">
            <v>3.22.9</v>
          </cell>
          <cell r="D481" t="str">
            <v>Suministro tapas y aro construidas en hierro dúctil, con bisagras, dimensiones Ø0.6m y aro, para instalar en losas de concreto</v>
          </cell>
          <cell r="E481" t="str">
            <v>un</v>
          </cell>
          <cell r="F481">
            <v>3</v>
          </cell>
          <cell r="G481">
            <v>500000</v>
          </cell>
          <cell r="H481">
            <v>1500000</v>
          </cell>
          <cell r="I481">
            <v>0.25215036193831392</v>
          </cell>
          <cell r="J481">
            <v>3</v>
          </cell>
          <cell r="L481">
            <v>3</v>
          </cell>
          <cell r="M481">
            <v>1500000</v>
          </cell>
          <cell r="N481">
            <v>0</v>
          </cell>
          <cell r="O481">
            <v>1500000</v>
          </cell>
          <cell r="R481">
            <v>0</v>
          </cell>
          <cell r="S481">
            <v>0</v>
          </cell>
          <cell r="T481">
            <v>0</v>
          </cell>
          <cell r="U481">
            <v>0</v>
          </cell>
          <cell r="V481">
            <v>3</v>
          </cell>
          <cell r="W481">
            <v>1500000</v>
          </cell>
        </row>
        <row r="482">
          <cell r="D482" t="str">
            <v>COSTO SUMINISTRO</v>
          </cell>
          <cell r="H482">
            <v>594883143.71999991</v>
          </cell>
          <cell r="L482" t="str">
            <v/>
          </cell>
          <cell r="M482">
            <v>594883143.71999991</v>
          </cell>
          <cell r="N482">
            <v>0</v>
          </cell>
          <cell r="O482">
            <v>594883143.71999991</v>
          </cell>
          <cell r="R482" t="str">
            <v/>
          </cell>
          <cell r="S482">
            <v>0</v>
          </cell>
          <cell r="T482">
            <v>0</v>
          </cell>
          <cell r="U482">
            <v>0</v>
          </cell>
          <cell r="V482" t="str">
            <v/>
          </cell>
          <cell r="W482">
            <v>594883143.71999991</v>
          </cell>
        </row>
        <row r="483">
          <cell r="D483" t="str">
            <v>A,I,U, 12%</v>
          </cell>
          <cell r="E483">
            <v>0.12</v>
          </cell>
          <cell r="H483">
            <v>71385977.246399984</v>
          </cell>
          <cell r="L483">
            <v>0</v>
          </cell>
          <cell r="M483">
            <v>71385977.246399984</v>
          </cell>
          <cell r="N483">
            <v>0</v>
          </cell>
          <cell r="O483">
            <v>71385977.246399984</v>
          </cell>
          <cell r="R483">
            <v>0</v>
          </cell>
          <cell r="S483">
            <v>0</v>
          </cell>
          <cell r="T483">
            <v>0</v>
          </cell>
          <cell r="U483">
            <v>0</v>
          </cell>
          <cell r="W483">
            <v>71385977.246399984</v>
          </cell>
        </row>
        <row r="484">
          <cell r="B484" t="str">
            <v>TO5</v>
          </cell>
          <cell r="D484" t="str">
            <v>COSTO TOTAL SUMINISTRO</v>
          </cell>
          <cell r="H484">
            <v>666269121</v>
          </cell>
          <cell r="L484" t="str">
            <v/>
          </cell>
          <cell r="M484">
            <v>666269121</v>
          </cell>
          <cell r="N484">
            <v>0</v>
          </cell>
          <cell r="O484">
            <v>666269121</v>
          </cell>
          <cell r="R484" t="str">
            <v/>
          </cell>
          <cell r="S484">
            <v>0</v>
          </cell>
          <cell r="T484">
            <v>0</v>
          </cell>
          <cell r="U484">
            <v>0</v>
          </cell>
          <cell r="V484" t="str">
            <v/>
          </cell>
          <cell r="W484">
            <v>666269121</v>
          </cell>
        </row>
        <row r="485">
          <cell r="B485" t="str">
            <v>T6</v>
          </cell>
          <cell r="C485" t="str">
            <v>INSTALACION DE EQUIPOS Y ACCESORIOS  PARA TANQUE Y ESTACIÓN DE BOMBEO DE AGUA POTABLE (485)</v>
          </cell>
          <cell r="L485" t="str">
            <v/>
          </cell>
          <cell r="M485" t="str">
            <v/>
          </cell>
          <cell r="N485" t="str">
            <v/>
          </cell>
          <cell r="O485" t="str">
            <v/>
          </cell>
          <cell r="R485" t="str">
            <v/>
          </cell>
          <cell r="S485" t="str">
            <v/>
          </cell>
          <cell r="T485" t="str">
            <v/>
          </cell>
          <cell r="U485" t="str">
            <v/>
          </cell>
          <cell r="V485" t="str">
            <v/>
          </cell>
          <cell r="W485" t="str">
            <v/>
          </cell>
        </row>
        <row r="486">
          <cell r="C486" t="str">
            <v>ITEM</v>
          </cell>
          <cell r="D486" t="str">
            <v>DESCRIPCION</v>
          </cell>
          <cell r="E486" t="str">
            <v>UNIDAD</v>
          </cell>
          <cell r="F486" t="str">
            <v>CANTIDAD</v>
          </cell>
          <cell r="G486" t="str">
            <v>V. UNITARIO</v>
          </cell>
          <cell r="H486" t="str">
            <v>V. PARCIAL</v>
          </cell>
          <cell r="L486">
            <v>0</v>
          </cell>
          <cell r="R486">
            <v>0</v>
          </cell>
        </row>
        <row r="487">
          <cell r="C487" t="str">
            <v>3.4</v>
          </cell>
          <cell r="D487" t="str">
            <v>INSTALACION Y CIMENTACION DE TUBERIA</v>
          </cell>
          <cell r="L487" t="str">
            <v/>
          </cell>
          <cell r="M487" t="str">
            <v/>
          </cell>
          <cell r="N487" t="str">
            <v/>
          </cell>
          <cell r="O487" t="str">
            <v/>
          </cell>
          <cell r="R487" t="str">
            <v/>
          </cell>
          <cell r="S487" t="str">
            <v/>
          </cell>
          <cell r="T487" t="str">
            <v/>
          </cell>
          <cell r="U487" t="str">
            <v/>
          </cell>
          <cell r="V487" t="str">
            <v/>
          </cell>
          <cell r="W487" t="str">
            <v/>
          </cell>
        </row>
        <row r="488">
          <cell r="C488" t="str">
            <v>3.4.4</v>
          </cell>
          <cell r="D488" t="str">
            <v>Instalación de Tuberias de Acueducto</v>
          </cell>
          <cell r="L488" t="str">
            <v/>
          </cell>
          <cell r="M488" t="str">
            <v/>
          </cell>
          <cell r="N488" t="str">
            <v/>
          </cell>
          <cell r="O488" t="str">
            <v/>
          </cell>
          <cell r="R488" t="str">
            <v/>
          </cell>
          <cell r="S488" t="str">
            <v/>
          </cell>
          <cell r="T488" t="str">
            <v/>
          </cell>
          <cell r="U488" t="str">
            <v/>
          </cell>
          <cell r="V488" t="str">
            <v/>
          </cell>
          <cell r="W488" t="str">
            <v/>
          </cell>
        </row>
        <row r="489">
          <cell r="C489" t="str">
            <v>3.4.4.1</v>
          </cell>
          <cell r="D489" t="str">
            <v xml:space="preserve">Instalación de tuberías de acueducto de polietileno de alta densidad (PEAD)  </v>
          </cell>
          <cell r="L489" t="str">
            <v/>
          </cell>
          <cell r="M489" t="str">
            <v/>
          </cell>
          <cell r="N489" t="str">
            <v/>
          </cell>
          <cell r="O489" t="str">
            <v/>
          </cell>
          <cell r="R489" t="str">
            <v/>
          </cell>
          <cell r="S489" t="str">
            <v/>
          </cell>
          <cell r="T489" t="str">
            <v/>
          </cell>
          <cell r="U489" t="str">
            <v/>
          </cell>
          <cell r="V489" t="str">
            <v/>
          </cell>
          <cell r="W489" t="str">
            <v/>
          </cell>
        </row>
        <row r="490">
          <cell r="C490" t="str">
            <v>3.4.4.1.5</v>
          </cell>
          <cell r="D490" t="str">
            <v>Tuberías PEAD 200mm PN 10 PE 100</v>
          </cell>
          <cell r="E490" t="str">
            <v>m</v>
          </cell>
          <cell r="F490">
            <v>2</v>
          </cell>
          <cell r="G490">
            <v>6050</v>
          </cell>
          <cell r="H490">
            <v>12100</v>
          </cell>
          <cell r="I490">
            <v>6.6596217775135941E-2</v>
          </cell>
          <cell r="J490">
            <v>2</v>
          </cell>
          <cell r="L490">
            <v>2</v>
          </cell>
          <cell r="M490">
            <v>12100</v>
          </cell>
          <cell r="N490">
            <v>0</v>
          </cell>
          <cell r="O490">
            <v>12100</v>
          </cell>
          <cell r="R490">
            <v>0</v>
          </cell>
          <cell r="S490">
            <v>0</v>
          </cell>
          <cell r="T490">
            <v>0</v>
          </cell>
          <cell r="U490">
            <v>0</v>
          </cell>
          <cell r="V490">
            <v>2</v>
          </cell>
          <cell r="W490">
            <v>12100</v>
          </cell>
        </row>
        <row r="491">
          <cell r="C491" t="str">
            <v>3.8</v>
          </cell>
          <cell r="D491" t="str">
            <v>INSTALACION DE  ELEMENTOS DE ACUEDUCTO Y ALCANTARILLADO</v>
          </cell>
          <cell r="I491" t="str">
            <v/>
          </cell>
          <cell r="L491" t="str">
            <v/>
          </cell>
          <cell r="M491" t="str">
            <v/>
          </cell>
          <cell r="N491" t="str">
            <v/>
          </cell>
          <cell r="O491" t="str">
            <v/>
          </cell>
          <cell r="R491" t="str">
            <v/>
          </cell>
          <cell r="S491" t="str">
            <v/>
          </cell>
          <cell r="T491" t="str">
            <v/>
          </cell>
          <cell r="U491" t="str">
            <v/>
          </cell>
          <cell r="V491" t="str">
            <v/>
          </cell>
          <cell r="W491" t="str">
            <v/>
          </cell>
        </row>
        <row r="492">
          <cell r="C492" t="str">
            <v>3.8.1.11</v>
          </cell>
          <cell r="D492" t="str">
            <v>Instalación de medidor ultrasónico, Incluye el suministro e instalación de tornilleria y empaquetadura para el montaje</v>
          </cell>
          <cell r="I492" t="str">
            <v/>
          </cell>
          <cell r="L492" t="str">
            <v/>
          </cell>
          <cell r="M492" t="str">
            <v/>
          </cell>
          <cell r="N492" t="str">
            <v/>
          </cell>
          <cell r="O492" t="str">
            <v/>
          </cell>
          <cell r="R492" t="str">
            <v/>
          </cell>
          <cell r="S492" t="str">
            <v/>
          </cell>
          <cell r="T492" t="str">
            <v/>
          </cell>
          <cell r="U492" t="str">
            <v/>
          </cell>
          <cell r="V492" t="str">
            <v/>
          </cell>
          <cell r="W492" t="str">
            <v/>
          </cell>
        </row>
        <row r="493">
          <cell r="C493" t="str">
            <v>3.8.1.11.4</v>
          </cell>
          <cell r="D493" t="str">
            <v>Medidor ultrasónico Panametrics de flujo tipo transmisor AT868, dos salidas aisladas de 4-20 mA, interfase RS 232, un canal de alimentación 100-120 VAC, salidas de totalizador, pantalla LCD de 2 líneas * 16 caracteres.</v>
          </cell>
          <cell r="I493" t="str">
            <v/>
          </cell>
          <cell r="L493" t="str">
            <v/>
          </cell>
          <cell r="M493" t="str">
            <v/>
          </cell>
          <cell r="N493" t="str">
            <v/>
          </cell>
          <cell r="O493" t="str">
            <v/>
          </cell>
          <cell r="R493" t="str">
            <v/>
          </cell>
          <cell r="S493" t="str">
            <v/>
          </cell>
          <cell r="T493" t="str">
            <v/>
          </cell>
          <cell r="U493" t="str">
            <v/>
          </cell>
          <cell r="V493" t="str">
            <v/>
          </cell>
          <cell r="W493" t="str">
            <v/>
          </cell>
        </row>
        <row r="494">
          <cell r="D494" t="str">
            <v>d = 500 mm (20")</v>
          </cell>
          <cell r="E494" t="str">
            <v>un</v>
          </cell>
          <cell r="F494">
            <v>1</v>
          </cell>
          <cell r="G494">
            <v>980000</v>
          </cell>
          <cell r="H494">
            <v>980000</v>
          </cell>
          <cell r="I494">
            <v>5.3937432578209279</v>
          </cell>
          <cell r="J494">
            <v>1</v>
          </cell>
          <cell r="K494">
            <v>0</v>
          </cell>
          <cell r="L494">
            <v>1</v>
          </cell>
          <cell r="M494">
            <v>980000</v>
          </cell>
          <cell r="N494">
            <v>0</v>
          </cell>
          <cell r="O494">
            <v>980000</v>
          </cell>
          <cell r="R494">
            <v>0</v>
          </cell>
          <cell r="S494">
            <v>0</v>
          </cell>
          <cell r="T494">
            <v>0</v>
          </cell>
          <cell r="U494">
            <v>0</v>
          </cell>
          <cell r="V494">
            <v>1</v>
          </cell>
          <cell r="W494">
            <v>980000</v>
          </cell>
        </row>
        <row r="495">
          <cell r="C495" t="str">
            <v>3.8.1.17</v>
          </cell>
          <cell r="D495" t="str">
            <v>Instalación de pasamuro HD. Norma ISO. PN 10, longitud según plano, Incluye el suministro e instalación de tornilleria y empaquetadura para el montaje</v>
          </cell>
          <cell r="I495" t="str">
            <v/>
          </cell>
          <cell r="L495" t="str">
            <v/>
          </cell>
          <cell r="M495" t="str">
            <v/>
          </cell>
          <cell r="N495" t="str">
            <v/>
          </cell>
          <cell r="O495" t="str">
            <v/>
          </cell>
          <cell r="R495" t="str">
            <v/>
          </cell>
          <cell r="S495" t="str">
            <v/>
          </cell>
          <cell r="T495" t="str">
            <v/>
          </cell>
          <cell r="U495" t="str">
            <v/>
          </cell>
          <cell r="V495" t="str">
            <v/>
          </cell>
          <cell r="W495" t="str">
            <v/>
          </cell>
        </row>
        <row r="496">
          <cell r="C496" t="str">
            <v>3.8.1.17.7</v>
          </cell>
          <cell r="D496" t="str">
            <v>d = 600 mm (24”), B*E</v>
          </cell>
          <cell r="E496" t="str">
            <v>un</v>
          </cell>
          <cell r="F496">
            <v>1</v>
          </cell>
          <cell r="G496">
            <v>105500</v>
          </cell>
          <cell r="H496">
            <v>105500</v>
          </cell>
          <cell r="I496">
            <v>0.58065297316337539</v>
          </cell>
          <cell r="J496">
            <v>1</v>
          </cell>
          <cell r="L496">
            <v>1</v>
          </cell>
          <cell r="M496">
            <v>105500</v>
          </cell>
          <cell r="N496">
            <v>0</v>
          </cell>
          <cell r="O496">
            <v>105500</v>
          </cell>
          <cell r="R496">
            <v>0</v>
          </cell>
          <cell r="S496">
            <v>0</v>
          </cell>
          <cell r="T496">
            <v>0</v>
          </cell>
          <cell r="U496">
            <v>0</v>
          </cell>
          <cell r="V496">
            <v>1</v>
          </cell>
          <cell r="W496">
            <v>105500</v>
          </cell>
        </row>
        <row r="497">
          <cell r="C497" t="str">
            <v>3.8.1.17.22</v>
          </cell>
          <cell r="D497" t="str">
            <v>d = 150 mm (6”), B*E, L=0.55m</v>
          </cell>
          <cell r="E497" t="str">
            <v>un</v>
          </cell>
          <cell r="F497">
            <v>10</v>
          </cell>
          <cell r="G497">
            <v>24850</v>
          </cell>
          <cell r="H497">
            <v>248500</v>
          </cell>
          <cell r="I497">
            <v>1.367699183233164</v>
          </cell>
          <cell r="J497">
            <v>10</v>
          </cell>
          <cell r="L497">
            <v>10</v>
          </cell>
          <cell r="M497">
            <v>248500</v>
          </cell>
          <cell r="N497">
            <v>0</v>
          </cell>
          <cell r="O497">
            <v>248500</v>
          </cell>
          <cell r="R497">
            <v>0</v>
          </cell>
          <cell r="S497">
            <v>0</v>
          </cell>
          <cell r="T497">
            <v>0</v>
          </cell>
          <cell r="U497">
            <v>0</v>
          </cell>
          <cell r="V497">
            <v>10</v>
          </cell>
          <cell r="W497">
            <v>248500</v>
          </cell>
        </row>
        <row r="498">
          <cell r="C498" t="str">
            <v>3.8.1.17.23</v>
          </cell>
          <cell r="D498" t="str">
            <v>d = 200 mm (10”), E*E, L=0.65m</v>
          </cell>
          <cell r="E498" t="str">
            <v>un</v>
          </cell>
          <cell r="F498">
            <v>1</v>
          </cell>
          <cell r="G498">
            <v>33100</v>
          </cell>
          <cell r="H498">
            <v>33100</v>
          </cell>
          <cell r="I498">
            <v>0.18217643044272724</v>
          </cell>
          <cell r="J498">
            <v>1</v>
          </cell>
          <cell r="L498">
            <v>1</v>
          </cell>
          <cell r="M498">
            <v>33100</v>
          </cell>
          <cell r="N498">
            <v>0</v>
          </cell>
          <cell r="O498">
            <v>33100</v>
          </cell>
          <cell r="R498">
            <v>0</v>
          </cell>
          <cell r="S498">
            <v>0</v>
          </cell>
          <cell r="T498">
            <v>0</v>
          </cell>
          <cell r="U498">
            <v>0</v>
          </cell>
          <cell r="V498">
            <v>1</v>
          </cell>
          <cell r="W498">
            <v>33100</v>
          </cell>
        </row>
        <row r="499">
          <cell r="C499">
            <v>3.1</v>
          </cell>
          <cell r="D499" t="str">
            <v>INSTALACIÓN DE ACCESORIOS Y TRABAJOS METALMECÁNICOS</v>
          </cell>
          <cell r="I499" t="str">
            <v/>
          </cell>
          <cell r="L499" t="str">
            <v/>
          </cell>
          <cell r="M499" t="str">
            <v/>
          </cell>
          <cell r="N499" t="str">
            <v/>
          </cell>
          <cell r="O499" t="str">
            <v/>
          </cell>
          <cell r="R499" t="str">
            <v/>
          </cell>
          <cell r="S499" t="str">
            <v/>
          </cell>
          <cell r="T499" t="str">
            <v/>
          </cell>
          <cell r="U499" t="str">
            <v/>
          </cell>
          <cell r="V499" t="str">
            <v/>
          </cell>
          <cell r="W499" t="str">
            <v/>
          </cell>
        </row>
        <row r="500">
          <cell r="C500" t="str">
            <v>3.10.1</v>
          </cell>
          <cell r="D500" t="str">
            <v>Trabajos metalmecánicos</v>
          </cell>
          <cell r="I500" t="str">
            <v/>
          </cell>
          <cell r="L500" t="str">
            <v/>
          </cell>
          <cell r="M500" t="str">
            <v/>
          </cell>
          <cell r="N500" t="str">
            <v/>
          </cell>
          <cell r="O500" t="str">
            <v/>
          </cell>
          <cell r="R500" t="str">
            <v/>
          </cell>
          <cell r="S500" t="str">
            <v/>
          </cell>
          <cell r="T500" t="str">
            <v/>
          </cell>
          <cell r="U500" t="str">
            <v/>
          </cell>
          <cell r="V500" t="str">
            <v/>
          </cell>
          <cell r="W500" t="str">
            <v/>
          </cell>
        </row>
        <row r="501">
          <cell r="C501" t="str">
            <v>3.10.1.3</v>
          </cell>
          <cell r="D501" t="str">
            <v>Fabricación e instalación de tapas en aluminio</v>
          </cell>
          <cell r="E501" t="str">
            <v>m2</v>
          </cell>
          <cell r="F501">
            <v>7.5</v>
          </cell>
          <cell r="G501">
            <v>140000</v>
          </cell>
          <cell r="H501">
            <v>1050000</v>
          </cell>
          <cell r="I501">
            <v>5.7790106333795652</v>
          </cell>
          <cell r="J501">
            <v>7.5</v>
          </cell>
          <cell r="L501">
            <v>7.5</v>
          </cell>
          <cell r="M501">
            <v>1050000</v>
          </cell>
          <cell r="N501">
            <v>0</v>
          </cell>
          <cell r="O501">
            <v>1050000</v>
          </cell>
          <cell r="R501">
            <v>0</v>
          </cell>
          <cell r="S501">
            <v>0</v>
          </cell>
          <cell r="T501">
            <v>0</v>
          </cell>
          <cell r="U501">
            <v>0</v>
          </cell>
          <cell r="V501">
            <v>7.5</v>
          </cell>
          <cell r="W501">
            <v>1050000</v>
          </cell>
        </row>
        <row r="502">
          <cell r="C502" t="str">
            <v>3.10.1.4</v>
          </cell>
          <cell r="D502" t="str">
            <v>Fabricación e instalación de soporte en acero inoxidable para desague Ø200mm, para soportar en muro de concreto</v>
          </cell>
          <cell r="E502" t="str">
            <v>un</v>
          </cell>
          <cell r="F502">
            <v>1</v>
          </cell>
          <cell r="G502">
            <v>320000</v>
          </cell>
          <cell r="H502">
            <v>320000</v>
          </cell>
          <cell r="I502">
            <v>1.7612222882680582</v>
          </cell>
          <cell r="J502">
            <v>1</v>
          </cell>
          <cell r="L502">
            <v>1</v>
          </cell>
          <cell r="M502">
            <v>320000</v>
          </cell>
          <cell r="N502">
            <v>0</v>
          </cell>
          <cell r="O502">
            <v>320000</v>
          </cell>
          <cell r="R502">
            <v>0</v>
          </cell>
          <cell r="S502">
            <v>0</v>
          </cell>
          <cell r="T502">
            <v>0</v>
          </cell>
          <cell r="U502">
            <v>0</v>
          </cell>
          <cell r="V502">
            <v>1</v>
          </cell>
          <cell r="W502">
            <v>320000</v>
          </cell>
        </row>
        <row r="503">
          <cell r="C503" t="str">
            <v>3.10.1.5</v>
          </cell>
          <cell r="D503" t="str">
            <v>Fabricación e instalación de campana en acero inoxidable para desague. Conexión brida Ø200 extremo liso Ø400mm, h=0.12m</v>
          </cell>
          <cell r="E503" t="str">
            <v>un</v>
          </cell>
          <cell r="F503">
            <v>1</v>
          </cell>
          <cell r="G503">
            <v>420000</v>
          </cell>
          <cell r="H503">
            <v>420000</v>
          </cell>
          <cell r="I503">
            <v>2.3116042533518262</v>
          </cell>
          <cell r="J503">
            <v>1</v>
          </cell>
          <cell r="L503">
            <v>1</v>
          </cell>
          <cell r="M503">
            <v>420000</v>
          </cell>
          <cell r="N503">
            <v>0</v>
          </cell>
          <cell r="O503">
            <v>420000</v>
          </cell>
          <cell r="R503">
            <v>0</v>
          </cell>
          <cell r="S503">
            <v>0</v>
          </cell>
          <cell r="T503">
            <v>0</v>
          </cell>
          <cell r="U503">
            <v>0</v>
          </cell>
          <cell r="V503">
            <v>1</v>
          </cell>
          <cell r="W503">
            <v>420000</v>
          </cell>
        </row>
        <row r="504">
          <cell r="C504">
            <v>3.11</v>
          </cell>
          <cell r="D504" t="str">
            <v>INSTALACION DE EQUIPOS MECÁNICOS Y ELÉCTROMECÁNICOS</v>
          </cell>
          <cell r="I504" t="str">
            <v/>
          </cell>
          <cell r="L504" t="str">
            <v/>
          </cell>
          <cell r="M504" t="str">
            <v/>
          </cell>
          <cell r="N504" t="str">
            <v/>
          </cell>
          <cell r="O504" t="str">
            <v/>
          </cell>
          <cell r="R504" t="str">
            <v/>
          </cell>
          <cell r="S504" t="str">
            <v/>
          </cell>
          <cell r="T504" t="str">
            <v/>
          </cell>
          <cell r="U504" t="str">
            <v/>
          </cell>
          <cell r="V504" t="str">
            <v/>
          </cell>
          <cell r="W504" t="str">
            <v/>
          </cell>
        </row>
        <row r="505">
          <cell r="C505" t="str">
            <v>3.11.1</v>
          </cell>
          <cell r="D505" t="str">
            <v>Bombas centrífugas</v>
          </cell>
          <cell r="I505" t="str">
            <v/>
          </cell>
          <cell r="L505" t="str">
            <v/>
          </cell>
          <cell r="M505" t="str">
            <v/>
          </cell>
          <cell r="N505" t="str">
            <v/>
          </cell>
          <cell r="O505" t="str">
            <v/>
          </cell>
          <cell r="R505" t="str">
            <v/>
          </cell>
          <cell r="S505" t="str">
            <v/>
          </cell>
          <cell r="T505" t="str">
            <v/>
          </cell>
          <cell r="U505" t="str">
            <v/>
          </cell>
          <cell r="V505" t="str">
            <v/>
          </cell>
          <cell r="W505" t="str">
            <v/>
          </cell>
        </row>
        <row r="506">
          <cell r="C506" t="str">
            <v>3.11.1.3</v>
          </cell>
          <cell r="D506" t="str">
            <v>Instalación de dos bombas verticales para agua potable para bombeo a Sabanalarga, Qn=100LPS por bomba, presión Hn=132m para etapa presente, tipo vertical, 1800RPM, 460 voltios, 60 ciclos. con el múltiple de impulsión Ø500mm y Ø300mm en HD, distribución se</v>
          </cell>
          <cell r="E506" t="str">
            <v>gl</v>
          </cell>
          <cell r="F506">
            <v>1</v>
          </cell>
          <cell r="G506">
            <v>15000000</v>
          </cell>
          <cell r="H506">
            <v>15000000</v>
          </cell>
          <cell r="I506">
            <v>82.55729476256522</v>
          </cell>
          <cell r="J506">
            <v>1</v>
          </cell>
          <cell r="L506">
            <v>1</v>
          </cell>
          <cell r="M506">
            <v>15000000</v>
          </cell>
          <cell r="N506">
            <v>0</v>
          </cell>
          <cell r="O506">
            <v>15000000</v>
          </cell>
          <cell r="R506">
            <v>0</v>
          </cell>
          <cell r="S506">
            <v>0</v>
          </cell>
          <cell r="T506">
            <v>0</v>
          </cell>
          <cell r="U506">
            <v>0</v>
          </cell>
          <cell r="V506">
            <v>1</v>
          </cell>
          <cell r="W506">
            <v>15000000</v>
          </cell>
        </row>
        <row r="507">
          <cell r="D507" t="str">
            <v>COSTO TOTAL DIRECTO</v>
          </cell>
          <cell r="H507">
            <v>18169200</v>
          </cell>
          <cell r="L507" t="str">
            <v/>
          </cell>
          <cell r="M507">
            <v>18169200</v>
          </cell>
          <cell r="N507">
            <v>0</v>
          </cell>
          <cell r="O507">
            <v>18169200</v>
          </cell>
          <cell r="R507" t="str">
            <v/>
          </cell>
          <cell r="S507">
            <v>0</v>
          </cell>
          <cell r="T507">
            <v>0</v>
          </cell>
          <cell r="U507">
            <v>0</v>
          </cell>
          <cell r="V507" t="str">
            <v/>
          </cell>
          <cell r="W507">
            <v>18169200</v>
          </cell>
        </row>
        <row r="508">
          <cell r="D508" t="str">
            <v>A,I,U, 25%</v>
          </cell>
          <cell r="E508">
            <v>0.25</v>
          </cell>
          <cell r="H508">
            <v>4542300</v>
          </cell>
          <cell r="M508">
            <v>4542300</v>
          </cell>
          <cell r="N508">
            <v>0</v>
          </cell>
          <cell r="O508">
            <v>4542300</v>
          </cell>
          <cell r="R508">
            <v>0</v>
          </cell>
          <cell r="S508">
            <v>0</v>
          </cell>
          <cell r="T508">
            <v>0</v>
          </cell>
          <cell r="U508">
            <v>0</v>
          </cell>
          <cell r="W508">
            <v>4542300</v>
          </cell>
        </row>
        <row r="509">
          <cell r="B509" t="str">
            <v>TO6</v>
          </cell>
          <cell r="D509" t="str">
            <v>COSTO TOTAL OBRA CIVIL</v>
          </cell>
          <cell r="H509">
            <v>22711500</v>
          </cell>
          <cell r="M509">
            <v>22711500</v>
          </cell>
          <cell r="N509">
            <v>0</v>
          </cell>
          <cell r="O509">
            <v>22711500</v>
          </cell>
          <cell r="R509" t="str">
            <v/>
          </cell>
          <cell r="S509">
            <v>0</v>
          </cell>
          <cell r="T509">
            <v>0</v>
          </cell>
          <cell r="U509">
            <v>0</v>
          </cell>
          <cell r="V509" t="str">
            <v/>
          </cell>
          <cell r="W509">
            <v>22711500</v>
          </cell>
        </row>
        <row r="510">
          <cell r="B510" t="str">
            <v>T7</v>
          </cell>
          <cell r="C510" t="str">
            <v>SUMINISTRO DE EQUIPOS PARA EL SISTEMA DE CLORACION DEL AGUA (510)</v>
          </cell>
          <cell r="M510" t="str">
            <v/>
          </cell>
          <cell r="N510" t="str">
            <v/>
          </cell>
          <cell r="O510" t="str">
            <v/>
          </cell>
          <cell r="R510" t="str">
            <v/>
          </cell>
          <cell r="S510" t="str">
            <v/>
          </cell>
          <cell r="T510" t="str">
            <v/>
          </cell>
          <cell r="U510" t="str">
            <v/>
          </cell>
          <cell r="V510" t="str">
            <v/>
          </cell>
          <cell r="W510" t="str">
            <v/>
          </cell>
        </row>
        <row r="511">
          <cell r="C511" t="str">
            <v xml:space="preserve">ITEM  </v>
          </cell>
          <cell r="D511" t="str">
            <v>DESCRIPCION</v>
          </cell>
          <cell r="E511" t="str">
            <v xml:space="preserve">UNIDAD </v>
          </cell>
          <cell r="F511" t="str">
            <v xml:space="preserve">CANTIDAD </v>
          </cell>
          <cell r="G511" t="str">
            <v>V. UNITARIO</v>
          </cell>
          <cell r="H511" t="str">
            <v xml:space="preserve"> V. PARCIAL</v>
          </cell>
          <cell r="R511">
            <v>0</v>
          </cell>
        </row>
        <row r="512">
          <cell r="C512" t="str">
            <v>3.20.1.1</v>
          </cell>
          <cell r="D512" t="str">
            <v>Suministro de Tuberias de Acueducto</v>
          </cell>
          <cell r="L512" t="str">
            <v/>
          </cell>
          <cell r="M512" t="str">
            <v/>
          </cell>
          <cell r="N512" t="str">
            <v/>
          </cell>
          <cell r="O512" t="str">
            <v/>
          </cell>
          <cell r="R512" t="str">
            <v/>
          </cell>
          <cell r="S512" t="str">
            <v/>
          </cell>
          <cell r="T512" t="str">
            <v/>
          </cell>
          <cell r="U512" t="str">
            <v/>
          </cell>
          <cell r="V512" t="str">
            <v/>
          </cell>
          <cell r="W512" t="str">
            <v/>
          </cell>
        </row>
        <row r="513">
          <cell r="C513" t="str">
            <v>3.20.1.1.1</v>
          </cell>
          <cell r="D513" t="str">
            <v>Suministro de tuberías de acueducto de polietileno de alta densidad (PEAD)</v>
          </cell>
          <cell r="L513" t="str">
            <v/>
          </cell>
          <cell r="M513" t="str">
            <v/>
          </cell>
          <cell r="N513" t="str">
            <v/>
          </cell>
          <cell r="O513" t="str">
            <v/>
          </cell>
          <cell r="R513" t="str">
            <v/>
          </cell>
          <cell r="S513" t="str">
            <v/>
          </cell>
          <cell r="T513" t="str">
            <v/>
          </cell>
          <cell r="U513" t="str">
            <v/>
          </cell>
          <cell r="V513" t="str">
            <v/>
          </cell>
          <cell r="W513" t="str">
            <v/>
          </cell>
        </row>
        <row r="514">
          <cell r="C514" t="str">
            <v>3.20.1.1.1.1</v>
          </cell>
          <cell r="D514" t="str">
            <v>Tuberías PEAD 90mm PN 10 PE 100</v>
          </cell>
          <cell r="E514" t="str">
            <v>m</v>
          </cell>
          <cell r="F514">
            <v>6</v>
          </cell>
          <cell r="G514">
            <v>12000</v>
          </cell>
          <cell r="H514">
            <v>72000</v>
          </cell>
          <cell r="I514">
            <v>7.5472346194402545E-2</v>
          </cell>
          <cell r="J514">
            <v>6</v>
          </cell>
          <cell r="L514">
            <v>6</v>
          </cell>
          <cell r="M514">
            <v>72000</v>
          </cell>
          <cell r="N514">
            <v>0</v>
          </cell>
          <cell r="O514">
            <v>72000</v>
          </cell>
          <cell r="R514">
            <v>0</v>
          </cell>
          <cell r="S514">
            <v>0</v>
          </cell>
          <cell r="T514">
            <v>0</v>
          </cell>
          <cell r="U514">
            <v>0</v>
          </cell>
          <cell r="V514">
            <v>6</v>
          </cell>
          <cell r="W514">
            <v>72000</v>
          </cell>
        </row>
        <row r="515">
          <cell r="C515" t="str">
            <v>3.20.1.1.4</v>
          </cell>
          <cell r="D515" t="str">
            <v>Suministro de tuberías de acueducto de polietileno para acometidas</v>
          </cell>
          <cell r="I515" t="str">
            <v/>
          </cell>
          <cell r="L515" t="str">
            <v/>
          </cell>
          <cell r="M515" t="str">
            <v/>
          </cell>
          <cell r="N515" t="str">
            <v/>
          </cell>
          <cell r="O515" t="str">
            <v/>
          </cell>
          <cell r="R515" t="str">
            <v/>
          </cell>
          <cell r="S515" t="str">
            <v/>
          </cell>
          <cell r="T515" t="str">
            <v/>
          </cell>
          <cell r="U515" t="str">
            <v/>
          </cell>
          <cell r="V515" t="str">
            <v/>
          </cell>
          <cell r="W515" t="str">
            <v/>
          </cell>
        </row>
        <row r="516">
          <cell r="C516" t="str">
            <v>3.20.1.1.4.5</v>
          </cell>
          <cell r="D516" t="str">
            <v>Tuberia de Polietileno Diametro 63 mm PN 10</v>
          </cell>
          <cell r="E516" t="str">
            <v>m</v>
          </cell>
          <cell r="F516">
            <v>125</v>
          </cell>
          <cell r="G516">
            <v>5900</v>
          </cell>
          <cell r="H516">
            <v>737500</v>
          </cell>
          <cell r="I516">
            <v>0.77306743497738717</v>
          </cell>
          <cell r="J516">
            <v>125</v>
          </cell>
          <cell r="L516">
            <v>125</v>
          </cell>
          <cell r="M516">
            <v>737500</v>
          </cell>
          <cell r="N516">
            <v>0</v>
          </cell>
          <cell r="O516">
            <v>737500</v>
          </cell>
          <cell r="R516">
            <v>0</v>
          </cell>
          <cell r="S516">
            <v>0</v>
          </cell>
          <cell r="T516">
            <v>0</v>
          </cell>
          <cell r="U516">
            <v>0</v>
          </cell>
          <cell r="V516">
            <v>125</v>
          </cell>
          <cell r="W516">
            <v>737500</v>
          </cell>
        </row>
        <row r="517">
          <cell r="C517" t="str">
            <v>3.20.1.2.1</v>
          </cell>
          <cell r="D517" t="str">
            <v>Suministro de válvula de compuerta brida x brida norma ISO PN 10</v>
          </cell>
          <cell r="I517" t="str">
            <v/>
          </cell>
          <cell r="L517" t="str">
            <v/>
          </cell>
          <cell r="M517" t="str">
            <v/>
          </cell>
          <cell r="N517" t="str">
            <v/>
          </cell>
          <cell r="O517" t="str">
            <v/>
          </cell>
          <cell r="R517" t="str">
            <v/>
          </cell>
          <cell r="S517" t="str">
            <v/>
          </cell>
          <cell r="T517" t="str">
            <v/>
          </cell>
          <cell r="U517" t="str">
            <v/>
          </cell>
          <cell r="V517" t="str">
            <v/>
          </cell>
          <cell r="W517" t="str">
            <v/>
          </cell>
        </row>
        <row r="518">
          <cell r="C518" t="str">
            <v>3.20.1.2.1.2</v>
          </cell>
          <cell r="D518" t="str">
            <v>d= 80 mm (3")</v>
          </cell>
          <cell r="E518" t="str">
            <v>un</v>
          </cell>
          <cell r="F518">
            <v>1</v>
          </cell>
          <cell r="G518">
            <v>375932.8</v>
          </cell>
          <cell r="H518">
            <v>375932.8</v>
          </cell>
          <cell r="I518">
            <v>0.39406292260320958</v>
          </cell>
          <cell r="J518">
            <v>1</v>
          </cell>
          <cell r="L518">
            <v>1</v>
          </cell>
          <cell r="M518">
            <v>375932.8</v>
          </cell>
          <cell r="N518">
            <v>0</v>
          </cell>
          <cell r="O518">
            <v>375932.8</v>
          </cell>
          <cell r="R518">
            <v>0</v>
          </cell>
          <cell r="S518">
            <v>0</v>
          </cell>
          <cell r="T518">
            <v>0</v>
          </cell>
          <cell r="U518">
            <v>0</v>
          </cell>
          <cell r="V518">
            <v>1</v>
          </cell>
          <cell r="W518">
            <v>375932.8</v>
          </cell>
        </row>
        <row r="519">
          <cell r="C519" t="str">
            <v>3.20.1.2.20</v>
          </cell>
          <cell r="D519" t="str">
            <v>Adaptador porta brida de polietileno con brida suelta de acero</v>
          </cell>
          <cell r="I519" t="str">
            <v/>
          </cell>
          <cell r="L519" t="str">
            <v/>
          </cell>
          <cell r="M519" t="str">
            <v/>
          </cell>
          <cell r="N519" t="str">
            <v/>
          </cell>
          <cell r="O519" t="str">
            <v/>
          </cell>
          <cell r="R519" t="str">
            <v/>
          </cell>
          <cell r="S519" t="str">
            <v/>
          </cell>
          <cell r="T519" t="str">
            <v/>
          </cell>
          <cell r="U519" t="str">
            <v/>
          </cell>
          <cell r="V519" t="str">
            <v/>
          </cell>
          <cell r="W519" t="str">
            <v/>
          </cell>
        </row>
        <row r="520">
          <cell r="C520" t="str">
            <v>3.20.1.2.20.1</v>
          </cell>
          <cell r="D520" t="str">
            <v>d= 90 mm (3")</v>
          </cell>
          <cell r="E520" t="str">
            <v>un</v>
          </cell>
          <cell r="F520">
            <v>2</v>
          </cell>
          <cell r="G520">
            <v>68904</v>
          </cell>
          <cell r="H520">
            <v>137808</v>
          </cell>
          <cell r="I520">
            <v>0.14445407061608645</v>
          </cell>
          <cell r="J520">
            <v>2</v>
          </cell>
          <cell r="L520">
            <v>2</v>
          </cell>
          <cell r="M520">
            <v>137808</v>
          </cell>
          <cell r="N520">
            <v>0</v>
          </cell>
          <cell r="O520">
            <v>137808</v>
          </cell>
          <cell r="R520">
            <v>0</v>
          </cell>
          <cell r="S520">
            <v>0</v>
          </cell>
          <cell r="T520">
            <v>0</v>
          </cell>
          <cell r="U520">
            <v>0</v>
          </cell>
          <cell r="V520">
            <v>2</v>
          </cell>
          <cell r="W520">
            <v>137808</v>
          </cell>
        </row>
        <row r="521">
          <cell r="C521" t="str">
            <v>3.20.1.2.68</v>
          </cell>
          <cell r="D521" t="str">
            <v>Suministro de Codos de polietileno PE 100 PN 10 a tope</v>
          </cell>
          <cell r="I521" t="str">
            <v/>
          </cell>
          <cell r="L521" t="str">
            <v/>
          </cell>
          <cell r="M521" t="str">
            <v/>
          </cell>
          <cell r="N521" t="str">
            <v/>
          </cell>
          <cell r="O521" t="str">
            <v/>
          </cell>
          <cell r="R521" t="str">
            <v/>
          </cell>
          <cell r="S521" t="str">
            <v/>
          </cell>
          <cell r="T521" t="str">
            <v/>
          </cell>
          <cell r="U521" t="str">
            <v/>
          </cell>
          <cell r="V521" t="str">
            <v/>
          </cell>
          <cell r="W521" t="str">
            <v/>
          </cell>
        </row>
        <row r="522">
          <cell r="C522" t="str">
            <v>3.20.1.2.68.10</v>
          </cell>
          <cell r="D522" t="str">
            <v>Codo de Polietileno 90mm X 90°</v>
          </cell>
          <cell r="E522" t="str">
            <v>un</v>
          </cell>
          <cell r="F522">
            <v>2</v>
          </cell>
          <cell r="G522">
            <v>35960</v>
          </cell>
          <cell r="H522">
            <v>71920</v>
          </cell>
          <cell r="I522">
            <v>7.538848803196431E-2</v>
          </cell>
          <cell r="J522">
            <v>2</v>
          </cell>
          <cell r="L522">
            <v>2</v>
          </cell>
          <cell r="M522">
            <v>71920</v>
          </cell>
          <cell r="N522">
            <v>0</v>
          </cell>
          <cell r="O522">
            <v>71920</v>
          </cell>
          <cell r="R522">
            <v>0</v>
          </cell>
          <cell r="S522">
            <v>0</v>
          </cell>
          <cell r="T522">
            <v>0</v>
          </cell>
          <cell r="U522">
            <v>0</v>
          </cell>
          <cell r="V522">
            <v>2</v>
          </cell>
          <cell r="W522">
            <v>71920</v>
          </cell>
        </row>
        <row r="523">
          <cell r="C523" t="str">
            <v>3,22</v>
          </cell>
          <cell r="D523" t="str">
            <v>SUMINISTRO DE ELEMENTOS VARIOS</v>
          </cell>
          <cell r="I523" t="str">
            <v/>
          </cell>
          <cell r="L523" t="str">
            <v/>
          </cell>
          <cell r="M523" t="str">
            <v/>
          </cell>
          <cell r="N523" t="str">
            <v/>
          </cell>
          <cell r="O523" t="str">
            <v/>
          </cell>
          <cell r="R523" t="str">
            <v/>
          </cell>
          <cell r="S523" t="str">
            <v/>
          </cell>
          <cell r="T523" t="str">
            <v/>
          </cell>
          <cell r="U523" t="str">
            <v/>
          </cell>
          <cell r="V523" t="str">
            <v/>
          </cell>
          <cell r="W523" t="str">
            <v/>
          </cell>
        </row>
        <row r="524">
          <cell r="C524" t="str">
            <v>3.22.9</v>
          </cell>
          <cell r="D524" t="str">
            <v>Suministro de manómetro rango 0 - 160 psi, con membrana para gas cloro, válvula roscada de cloro Ø3/8" y accesorios Ø3/8"</v>
          </cell>
          <cell r="E524" t="str">
            <v>un</v>
          </cell>
          <cell r="F524">
            <v>2</v>
          </cell>
          <cell r="G524">
            <v>650000</v>
          </cell>
          <cell r="H524">
            <v>1300000</v>
          </cell>
          <cell r="I524">
            <v>1.3626951396211571</v>
          </cell>
          <cell r="J524">
            <v>2</v>
          </cell>
          <cell r="L524">
            <v>2</v>
          </cell>
          <cell r="M524">
            <v>1300000</v>
          </cell>
          <cell r="N524">
            <v>0</v>
          </cell>
          <cell r="O524">
            <v>1300000</v>
          </cell>
          <cell r="R524">
            <v>0</v>
          </cell>
          <cell r="S524">
            <v>0</v>
          </cell>
          <cell r="T524">
            <v>0</v>
          </cell>
          <cell r="U524">
            <v>0</v>
          </cell>
          <cell r="V524">
            <v>2</v>
          </cell>
          <cell r="W524">
            <v>1300000</v>
          </cell>
        </row>
        <row r="525">
          <cell r="C525" t="str">
            <v>3.22.10</v>
          </cell>
          <cell r="D525" t="str">
            <v>Suministro de manómetro rango 0 - 100 psi para agua, válvula de bola Ø3/8" roscada y accesorios para instalación</v>
          </cell>
          <cell r="E525" t="str">
            <v>un</v>
          </cell>
          <cell r="F525">
            <v>2</v>
          </cell>
          <cell r="G525">
            <v>80000</v>
          </cell>
          <cell r="H525">
            <v>160000</v>
          </cell>
          <cell r="I525">
            <v>0.16771632487645011</v>
          </cell>
          <cell r="J525">
            <v>2</v>
          </cell>
          <cell r="L525">
            <v>2</v>
          </cell>
          <cell r="M525">
            <v>160000</v>
          </cell>
          <cell r="N525">
            <v>0</v>
          </cell>
          <cell r="O525">
            <v>160000</v>
          </cell>
          <cell r="R525">
            <v>0</v>
          </cell>
          <cell r="S525">
            <v>0</v>
          </cell>
          <cell r="T525">
            <v>0</v>
          </cell>
          <cell r="U525">
            <v>0</v>
          </cell>
          <cell r="V525">
            <v>2</v>
          </cell>
          <cell r="W525">
            <v>160000</v>
          </cell>
        </row>
        <row r="526">
          <cell r="C526" t="str">
            <v>3.22.11</v>
          </cell>
          <cell r="D526" t="str">
            <v>Suministro tubería de 1" de acero al carbon sin costuras, SCH 80, incluye accesorios (tees, codos, uniones, etc.)</v>
          </cell>
          <cell r="E526" t="str">
            <v>m</v>
          </cell>
          <cell r="F526">
            <v>12</v>
          </cell>
          <cell r="G526">
            <v>210000</v>
          </cell>
          <cell r="H526">
            <v>2520000</v>
          </cell>
          <cell r="I526">
            <v>2.6415321168040888</v>
          </cell>
          <cell r="J526">
            <v>12</v>
          </cell>
          <cell r="L526">
            <v>12</v>
          </cell>
          <cell r="M526">
            <v>2520000</v>
          </cell>
          <cell r="N526">
            <v>0</v>
          </cell>
          <cell r="O526">
            <v>2520000</v>
          </cell>
          <cell r="R526">
            <v>0</v>
          </cell>
          <cell r="S526">
            <v>0</v>
          </cell>
          <cell r="T526">
            <v>0</v>
          </cell>
          <cell r="U526">
            <v>0</v>
          </cell>
          <cell r="V526">
            <v>12</v>
          </cell>
          <cell r="W526">
            <v>2520000</v>
          </cell>
        </row>
        <row r="527">
          <cell r="C527" t="str">
            <v>3.22.12</v>
          </cell>
          <cell r="D527" t="str">
            <v>Suministro múltiple Ø 2" PVC RDE 21, incluye accesorios (tees, codos, uniones, adaptadores, soportes de acero, etc.) para el suministro agua potable a inyectores y distribución de la solución agua cloro. (según plano guía)</v>
          </cell>
          <cell r="E527" t="str">
            <v>gl</v>
          </cell>
          <cell r="F527">
            <v>1</v>
          </cell>
          <cell r="G527">
            <v>800000</v>
          </cell>
          <cell r="H527">
            <v>800000</v>
          </cell>
          <cell r="I527">
            <v>0.83858162438225048</v>
          </cell>
          <cell r="J527">
            <v>1</v>
          </cell>
          <cell r="L527">
            <v>1</v>
          </cell>
          <cell r="M527">
            <v>800000</v>
          </cell>
          <cell r="N527">
            <v>0</v>
          </cell>
          <cell r="O527">
            <v>800000</v>
          </cell>
          <cell r="R527">
            <v>0</v>
          </cell>
          <cell r="S527">
            <v>0</v>
          </cell>
          <cell r="T527">
            <v>0</v>
          </cell>
          <cell r="U527">
            <v>0</v>
          </cell>
          <cell r="V527">
            <v>1</v>
          </cell>
          <cell r="W527">
            <v>800000</v>
          </cell>
        </row>
        <row r="528">
          <cell r="C528" t="str">
            <v>3.22.13</v>
          </cell>
          <cell r="D528" t="str">
            <v>Suministro tubería de 3/4" PVC RDE 21, incluye accesorios (tees, codos, uniones, adaptadores, etc.) para venteo de cloradores. (Según plano guía)</v>
          </cell>
          <cell r="E528" t="str">
            <v>gl</v>
          </cell>
          <cell r="F528">
            <v>1</v>
          </cell>
          <cell r="G528">
            <v>250000</v>
          </cell>
          <cell r="H528">
            <v>250000</v>
          </cell>
          <cell r="I528">
            <v>0.2620567576194533</v>
          </cell>
          <cell r="J528">
            <v>1</v>
          </cell>
          <cell r="L528">
            <v>1</v>
          </cell>
          <cell r="M528">
            <v>250000</v>
          </cell>
          <cell r="N528">
            <v>0</v>
          </cell>
          <cell r="O528">
            <v>250000</v>
          </cell>
          <cell r="R528">
            <v>0</v>
          </cell>
          <cell r="S528">
            <v>0</v>
          </cell>
          <cell r="T528">
            <v>0</v>
          </cell>
          <cell r="U528">
            <v>0</v>
          </cell>
          <cell r="V528">
            <v>1</v>
          </cell>
          <cell r="W528">
            <v>250000</v>
          </cell>
        </row>
        <row r="529">
          <cell r="C529" t="str">
            <v>3.22.14</v>
          </cell>
          <cell r="D529" t="str">
            <v>Fabricación y suministro de difusores de cloro en tubería PVC, incluye base en concreto y soportes (según plano guía)</v>
          </cell>
          <cell r="E529" t="str">
            <v>un</v>
          </cell>
          <cell r="F529">
            <v>2</v>
          </cell>
          <cell r="G529">
            <v>260000</v>
          </cell>
          <cell r="H529">
            <v>520000</v>
          </cell>
          <cell r="I529">
            <v>0.54507805584846281</v>
          </cell>
          <cell r="J529">
            <v>2</v>
          </cell>
          <cell r="L529">
            <v>2</v>
          </cell>
          <cell r="M529">
            <v>520000</v>
          </cell>
          <cell r="N529">
            <v>0</v>
          </cell>
          <cell r="O529">
            <v>520000</v>
          </cell>
          <cell r="R529">
            <v>0</v>
          </cell>
          <cell r="S529">
            <v>0</v>
          </cell>
          <cell r="T529">
            <v>0</v>
          </cell>
          <cell r="U529">
            <v>0</v>
          </cell>
          <cell r="V529">
            <v>2</v>
          </cell>
          <cell r="W529">
            <v>520000</v>
          </cell>
        </row>
        <row r="530">
          <cell r="C530" t="str">
            <v>3.22.15</v>
          </cell>
          <cell r="D530" t="str">
            <v>Fabricación y suministro de soportes en madera ceiba roja para cilindros de 1 tonelada de cloro. (según plano)</v>
          </cell>
          <cell r="E530" t="str">
            <v>un</v>
          </cell>
          <cell r="F530">
            <v>32</v>
          </cell>
          <cell r="G530">
            <v>55000</v>
          </cell>
          <cell r="H530">
            <v>1760000</v>
          </cell>
          <cell r="I530">
            <v>1.8448795736409511</v>
          </cell>
          <cell r="J530">
            <v>32</v>
          </cell>
          <cell r="L530">
            <v>32</v>
          </cell>
          <cell r="M530">
            <v>1760000</v>
          </cell>
          <cell r="N530">
            <v>0</v>
          </cell>
          <cell r="O530">
            <v>1760000</v>
          </cell>
          <cell r="R530">
            <v>0</v>
          </cell>
          <cell r="S530">
            <v>0</v>
          </cell>
          <cell r="T530">
            <v>0</v>
          </cell>
          <cell r="U530">
            <v>0</v>
          </cell>
          <cell r="V530">
            <v>32</v>
          </cell>
          <cell r="W530">
            <v>1760000</v>
          </cell>
        </row>
        <row r="531">
          <cell r="C531" t="str">
            <v>3.22.16</v>
          </cell>
          <cell r="D531" t="str">
            <v>Suministro de ducha y lavador de ojos de seguridad</v>
          </cell>
          <cell r="E531" t="str">
            <v>un</v>
          </cell>
          <cell r="F531">
            <v>1</v>
          </cell>
          <cell r="G531">
            <v>880000</v>
          </cell>
          <cell r="H531">
            <v>880000</v>
          </cell>
          <cell r="I531">
            <v>0.92243978682047556</v>
          </cell>
          <cell r="J531">
            <v>1</v>
          </cell>
          <cell r="L531">
            <v>1</v>
          </cell>
          <cell r="M531">
            <v>880000</v>
          </cell>
          <cell r="N531">
            <v>0</v>
          </cell>
          <cell r="O531">
            <v>880000</v>
          </cell>
          <cell r="R531">
            <v>0</v>
          </cell>
          <cell r="S531">
            <v>0</v>
          </cell>
          <cell r="T531">
            <v>0</v>
          </cell>
          <cell r="U531">
            <v>0</v>
          </cell>
          <cell r="V531">
            <v>1</v>
          </cell>
          <cell r="W531">
            <v>880000</v>
          </cell>
        </row>
        <row r="532">
          <cell r="C532" t="str">
            <v>3.22.17</v>
          </cell>
          <cell r="D532" t="str">
            <v>Suministro válvula de 2" tipo diafragma para control solución agua cloro, con unión universal</v>
          </cell>
          <cell r="E532" t="str">
            <v>un</v>
          </cell>
          <cell r="F532">
            <v>2</v>
          </cell>
          <cell r="G532">
            <v>920000</v>
          </cell>
          <cell r="H532">
            <v>1840000</v>
          </cell>
          <cell r="I532">
            <v>1.9287377360791762</v>
          </cell>
          <cell r="J532">
            <v>2</v>
          </cell>
          <cell r="L532">
            <v>2</v>
          </cell>
          <cell r="M532">
            <v>1840000</v>
          </cell>
          <cell r="N532">
            <v>0</v>
          </cell>
          <cell r="O532">
            <v>1840000</v>
          </cell>
          <cell r="R532">
            <v>0</v>
          </cell>
          <cell r="S532">
            <v>0</v>
          </cell>
          <cell r="T532">
            <v>0</v>
          </cell>
          <cell r="U532">
            <v>0</v>
          </cell>
          <cell r="V532">
            <v>2</v>
          </cell>
          <cell r="W532">
            <v>1840000</v>
          </cell>
        </row>
        <row r="533">
          <cell r="C533" t="str">
            <v>3.22.18</v>
          </cell>
          <cell r="D533" t="str">
            <v>Suministro válvula de 2" PVC cierre rápido con unión universal</v>
          </cell>
          <cell r="E533" t="str">
            <v>un</v>
          </cell>
          <cell r="F533">
            <v>4</v>
          </cell>
          <cell r="G533">
            <v>78000</v>
          </cell>
          <cell r="H533">
            <v>312000</v>
          </cell>
          <cell r="I533">
            <v>0.32704683350907771</v>
          </cell>
          <cell r="J533">
            <v>4</v>
          </cell>
          <cell r="L533">
            <v>4</v>
          </cell>
          <cell r="M533">
            <v>312000</v>
          </cell>
          <cell r="N533">
            <v>0</v>
          </cell>
          <cell r="O533">
            <v>312000</v>
          </cell>
          <cell r="R533">
            <v>0</v>
          </cell>
          <cell r="S533">
            <v>0</v>
          </cell>
          <cell r="T533">
            <v>0</v>
          </cell>
          <cell r="U533">
            <v>0</v>
          </cell>
          <cell r="V533">
            <v>4</v>
          </cell>
          <cell r="W533">
            <v>312000</v>
          </cell>
        </row>
        <row r="534">
          <cell r="C534" t="str">
            <v>3.22.19</v>
          </cell>
          <cell r="D534" t="str">
            <v>Suministro válvula de acero Ø1" para trabajar con gas Cloro, con unión roscada</v>
          </cell>
          <cell r="E534" t="str">
            <v>un</v>
          </cell>
          <cell r="F534">
            <v>6</v>
          </cell>
          <cell r="G534">
            <v>650000</v>
          </cell>
          <cell r="H534">
            <v>3900000</v>
          </cell>
          <cell r="I534">
            <v>4.0880854188634714</v>
          </cell>
          <cell r="J534">
            <v>6</v>
          </cell>
          <cell r="L534">
            <v>6</v>
          </cell>
          <cell r="M534">
            <v>3900000</v>
          </cell>
          <cell r="N534">
            <v>0</v>
          </cell>
          <cell r="O534">
            <v>3900000</v>
          </cell>
          <cell r="R534">
            <v>0</v>
          </cell>
          <cell r="S534">
            <v>0</v>
          </cell>
          <cell r="T534">
            <v>0</v>
          </cell>
          <cell r="U534">
            <v>0</v>
          </cell>
          <cell r="V534">
            <v>6</v>
          </cell>
          <cell r="W534">
            <v>3900000</v>
          </cell>
        </row>
        <row r="535">
          <cell r="C535" t="str">
            <v>3.22.20</v>
          </cell>
          <cell r="D535" t="str">
            <v>Suministro de filtro para gas cloro, unión roscada Ø1"</v>
          </cell>
          <cell r="E535" t="str">
            <v>un</v>
          </cell>
          <cell r="F535">
            <v>2</v>
          </cell>
          <cell r="G535">
            <v>900000</v>
          </cell>
          <cell r="H535">
            <v>1800000</v>
          </cell>
          <cell r="I535">
            <v>1.8868086548600635</v>
          </cell>
          <cell r="J535">
            <v>2</v>
          </cell>
          <cell r="L535">
            <v>2</v>
          </cell>
          <cell r="M535">
            <v>1800000</v>
          </cell>
          <cell r="N535">
            <v>0</v>
          </cell>
          <cell r="O535">
            <v>1800000</v>
          </cell>
          <cell r="R535">
            <v>0</v>
          </cell>
          <cell r="S535">
            <v>0</v>
          </cell>
          <cell r="T535">
            <v>0</v>
          </cell>
          <cell r="U535">
            <v>0</v>
          </cell>
          <cell r="V535">
            <v>2</v>
          </cell>
          <cell r="W535">
            <v>1800000</v>
          </cell>
        </row>
        <row r="536">
          <cell r="C536" t="str">
            <v>3.22.21</v>
          </cell>
          <cell r="D536" t="str">
            <v>Suministro de multiple gas cloro para 4 cilindros Ø1" SCH80. (Consta de conectores flexibles de 3/8", valvula de cilindro, empacaduras de plomo, niples de acero, tees roscadas, codos roscados, tapones hembra)</v>
          </cell>
          <cell r="E536" t="str">
            <v>un</v>
          </cell>
          <cell r="F536">
            <v>2</v>
          </cell>
          <cell r="G536">
            <v>3900000</v>
          </cell>
          <cell r="H536">
            <v>7800000</v>
          </cell>
          <cell r="I536">
            <v>8.1761708377269429</v>
          </cell>
          <cell r="J536">
            <v>2</v>
          </cell>
          <cell r="L536">
            <v>2</v>
          </cell>
          <cell r="M536">
            <v>7800000</v>
          </cell>
          <cell r="N536">
            <v>0</v>
          </cell>
          <cell r="O536">
            <v>7800000</v>
          </cell>
          <cell r="R536">
            <v>0</v>
          </cell>
          <cell r="S536">
            <v>0</v>
          </cell>
          <cell r="T536">
            <v>0</v>
          </cell>
          <cell r="U536">
            <v>0</v>
          </cell>
          <cell r="V536">
            <v>2</v>
          </cell>
          <cell r="W536">
            <v>7800000</v>
          </cell>
        </row>
        <row r="537">
          <cell r="C537" t="str">
            <v>3.22.22</v>
          </cell>
          <cell r="D537" t="str">
            <v>Polipasto eléctrico 2 Ton 220 Vac incluido botonera, juego de testeros para viga sencilla con recorrido de 8 mts, levante en cable de acero galvanizado y movimiento vertical y horizontal con motor eléctrico</v>
          </cell>
          <cell r="E537" t="str">
            <v>un</v>
          </cell>
          <cell r="F537">
            <v>1</v>
          </cell>
          <cell r="G537">
            <v>20114400</v>
          </cell>
          <cell r="H537">
            <v>20114400</v>
          </cell>
          <cell r="I537">
            <v>21.084457781842925</v>
          </cell>
          <cell r="J537">
            <v>1</v>
          </cell>
          <cell r="L537">
            <v>1</v>
          </cell>
          <cell r="M537">
            <v>20114400</v>
          </cell>
          <cell r="N537">
            <v>0</v>
          </cell>
          <cell r="O537">
            <v>20114400</v>
          </cell>
          <cell r="R537">
            <v>0</v>
          </cell>
          <cell r="S537">
            <v>0</v>
          </cell>
          <cell r="T537">
            <v>0</v>
          </cell>
          <cell r="U537">
            <v>0</v>
          </cell>
          <cell r="V537">
            <v>1</v>
          </cell>
          <cell r="W537">
            <v>20114400</v>
          </cell>
        </row>
        <row r="538">
          <cell r="C538" t="str">
            <v>3.22.23</v>
          </cell>
          <cell r="D538" t="str">
            <v>Suministro de balanzas para dos cilindros de cloro de 1 Ton por cilindro, con indicador digital con lectura en Kg/lbs con unidad propia del usuario e indicador del peso bruto y tara, con salida análoga de 4-20 mA.</v>
          </cell>
          <cell r="E538" t="str">
            <v>un</v>
          </cell>
          <cell r="F538">
            <v>1</v>
          </cell>
          <cell r="G538">
            <v>14920499.999999998</v>
          </cell>
          <cell r="H538">
            <v>14920499.999999998</v>
          </cell>
          <cell r="I538">
            <v>15.640071408244207</v>
          </cell>
          <cell r="J538">
            <v>1</v>
          </cell>
          <cell r="L538">
            <v>1</v>
          </cell>
          <cell r="M538">
            <v>14920499.999999998</v>
          </cell>
          <cell r="N538">
            <v>0</v>
          </cell>
          <cell r="O538">
            <v>14920499.999999998</v>
          </cell>
          <cell r="R538">
            <v>0</v>
          </cell>
          <cell r="S538">
            <v>0</v>
          </cell>
          <cell r="T538">
            <v>0</v>
          </cell>
          <cell r="U538">
            <v>0</v>
          </cell>
          <cell r="V538">
            <v>1</v>
          </cell>
          <cell r="W538">
            <v>14920499.999999998</v>
          </cell>
        </row>
        <row r="539">
          <cell r="C539" t="str">
            <v>3.22.24</v>
          </cell>
          <cell r="D539" t="str">
            <v>Suministro de clorador de gabinete, capacidad 250 lb/dia, Incluye accesorios, rotametro, inyector, válvula de control de vacio, regulación de presión y gabinete de fibra de vidrio.</v>
          </cell>
          <cell r="E539" t="str">
            <v>un</v>
          </cell>
          <cell r="F539">
            <v>2</v>
          </cell>
          <cell r="G539">
            <v>17563560</v>
          </cell>
          <cell r="H539">
            <v>35127120</v>
          </cell>
          <cell r="I539">
            <v>36.821196686837801</v>
          </cell>
          <cell r="J539">
            <v>2</v>
          </cell>
          <cell r="L539">
            <v>2</v>
          </cell>
          <cell r="M539">
            <v>35127120</v>
          </cell>
          <cell r="N539">
            <v>0</v>
          </cell>
          <cell r="O539">
            <v>35127120</v>
          </cell>
          <cell r="R539">
            <v>0</v>
          </cell>
          <cell r="S539">
            <v>0</v>
          </cell>
          <cell r="T539">
            <v>0</v>
          </cell>
          <cell r="U539">
            <v>0</v>
          </cell>
          <cell r="V539">
            <v>2</v>
          </cell>
          <cell r="W539">
            <v>35127120</v>
          </cell>
        </row>
        <row r="540">
          <cell r="D540" t="str">
            <v>COSTO DIRECTO</v>
          </cell>
          <cell r="H540">
            <v>95399180.799999997</v>
          </cell>
          <cell r="I540" t="str">
            <v/>
          </cell>
          <cell r="L540" t="str">
            <v/>
          </cell>
          <cell r="M540">
            <v>95399180.799999997</v>
          </cell>
          <cell r="N540">
            <v>0</v>
          </cell>
          <cell r="O540">
            <v>95399180.799999997</v>
          </cell>
          <cell r="R540" t="str">
            <v/>
          </cell>
          <cell r="S540">
            <v>0</v>
          </cell>
          <cell r="T540">
            <v>0</v>
          </cell>
          <cell r="U540">
            <v>0</v>
          </cell>
          <cell r="V540" t="str">
            <v/>
          </cell>
          <cell r="W540">
            <v>95399180.799999997</v>
          </cell>
        </row>
        <row r="541">
          <cell r="D541" t="str">
            <v>A.I.U. 12%</v>
          </cell>
          <cell r="E541">
            <v>0.12</v>
          </cell>
          <cell r="H541">
            <v>11447901.695999999</v>
          </cell>
          <cell r="M541">
            <v>11447901.695999999</v>
          </cell>
          <cell r="N541">
            <v>0</v>
          </cell>
          <cell r="O541">
            <v>11447901.695999999</v>
          </cell>
          <cell r="R541">
            <v>0</v>
          </cell>
          <cell r="S541">
            <v>0</v>
          </cell>
          <cell r="T541">
            <v>0</v>
          </cell>
          <cell r="U541">
            <v>0</v>
          </cell>
          <cell r="W541">
            <v>11447901.695999999</v>
          </cell>
        </row>
        <row r="542">
          <cell r="B542" t="str">
            <v>TO7</v>
          </cell>
          <cell r="D542" t="str">
            <v>COSTO SUMINISTRO</v>
          </cell>
          <cell r="H542">
            <v>106847082</v>
          </cell>
          <cell r="M542">
            <v>106847082</v>
          </cell>
          <cell r="N542">
            <v>0</v>
          </cell>
          <cell r="O542">
            <v>106847082</v>
          </cell>
          <cell r="R542" t="str">
            <v/>
          </cell>
          <cell r="S542">
            <v>0</v>
          </cell>
          <cell r="T542">
            <v>0</v>
          </cell>
          <cell r="U542">
            <v>0</v>
          </cell>
          <cell r="V542" t="str">
            <v/>
          </cell>
          <cell r="W542">
            <v>106847082</v>
          </cell>
        </row>
        <row r="543">
          <cell r="B543" t="str">
            <v>T8</v>
          </cell>
          <cell r="C543" t="str">
            <v>INSTALACION DE EQUIPOS PARA EL SISTEMA DE CLORACION  DEL AGUA (543)</v>
          </cell>
          <cell r="M543" t="str">
            <v/>
          </cell>
          <cell r="N543" t="str">
            <v/>
          </cell>
          <cell r="O543" t="str">
            <v/>
          </cell>
          <cell r="R543" t="str">
            <v/>
          </cell>
          <cell r="S543" t="str">
            <v/>
          </cell>
          <cell r="T543" t="str">
            <v/>
          </cell>
          <cell r="U543" t="str">
            <v/>
          </cell>
          <cell r="V543" t="str">
            <v/>
          </cell>
          <cell r="W543" t="str">
            <v/>
          </cell>
        </row>
        <row r="544">
          <cell r="C544" t="str">
            <v xml:space="preserve">ITEM  </v>
          </cell>
          <cell r="D544" t="str">
            <v>DESCRIPCION</v>
          </cell>
          <cell r="E544" t="str">
            <v xml:space="preserve">UNIDAD </v>
          </cell>
          <cell r="F544" t="str">
            <v xml:space="preserve">CANTIDAD </v>
          </cell>
          <cell r="G544" t="str">
            <v>V. UNITARIO</v>
          </cell>
          <cell r="H544" t="str">
            <v xml:space="preserve"> V. PARCIAL</v>
          </cell>
          <cell r="R544">
            <v>0</v>
          </cell>
        </row>
        <row r="545">
          <cell r="C545">
            <v>3.1</v>
          </cell>
          <cell r="D545" t="str">
            <v>SEÑALIZACION Y SEGURIDAD EN LA OBRA</v>
          </cell>
          <cell r="L545" t="str">
            <v/>
          </cell>
          <cell r="M545" t="str">
            <v/>
          </cell>
          <cell r="N545" t="str">
            <v/>
          </cell>
          <cell r="O545" t="str">
            <v/>
          </cell>
          <cell r="R545" t="str">
            <v/>
          </cell>
          <cell r="S545" t="str">
            <v/>
          </cell>
          <cell r="T545" t="str">
            <v/>
          </cell>
          <cell r="U545" t="str">
            <v/>
          </cell>
          <cell r="V545" t="str">
            <v/>
          </cell>
          <cell r="W545" t="str">
            <v/>
          </cell>
        </row>
        <row r="546">
          <cell r="C546" t="str">
            <v>3.1.1</v>
          </cell>
          <cell r="D546" t="str">
            <v>Señalización de la obra</v>
          </cell>
          <cell r="L546" t="str">
            <v/>
          </cell>
          <cell r="M546" t="str">
            <v/>
          </cell>
          <cell r="N546" t="str">
            <v/>
          </cell>
          <cell r="O546" t="str">
            <v/>
          </cell>
          <cell r="R546" t="str">
            <v/>
          </cell>
          <cell r="S546" t="str">
            <v/>
          </cell>
          <cell r="T546" t="str">
            <v/>
          </cell>
          <cell r="U546" t="str">
            <v/>
          </cell>
          <cell r="V546" t="str">
            <v/>
          </cell>
          <cell r="W546" t="str">
            <v/>
          </cell>
        </row>
        <row r="547">
          <cell r="C547" t="str">
            <v>3.1.1.1</v>
          </cell>
          <cell r="D547" t="str">
            <v>Soporte para cinta demarcadora. Esquema No.1</v>
          </cell>
          <cell r="E547" t="str">
            <v>un</v>
          </cell>
          <cell r="F547">
            <v>5</v>
          </cell>
          <cell r="G547">
            <v>10100</v>
          </cell>
          <cell r="H547">
            <v>50500</v>
          </cell>
          <cell r="I547">
            <v>1.1585637938490587</v>
          </cell>
          <cell r="J547">
            <v>5</v>
          </cell>
          <cell r="L547">
            <v>5</v>
          </cell>
          <cell r="M547">
            <v>50500</v>
          </cell>
          <cell r="N547">
            <v>0</v>
          </cell>
          <cell r="O547">
            <v>50500</v>
          </cell>
          <cell r="R547">
            <v>0</v>
          </cell>
          <cell r="S547">
            <v>0</v>
          </cell>
          <cell r="T547">
            <v>0</v>
          </cell>
          <cell r="U547">
            <v>0</v>
          </cell>
          <cell r="V547">
            <v>5</v>
          </cell>
          <cell r="W547">
            <v>50500</v>
          </cell>
        </row>
        <row r="548">
          <cell r="C548" t="str">
            <v>3.1.1.2</v>
          </cell>
          <cell r="D548" t="str">
            <v>Cinta demarcadora, sin soportes. Esquema No. 2</v>
          </cell>
          <cell r="E548" t="str">
            <v>m</v>
          </cell>
          <cell r="F548">
            <v>50</v>
          </cell>
          <cell r="G548">
            <v>830</v>
          </cell>
          <cell r="H548">
            <v>41500</v>
          </cell>
          <cell r="I548">
            <v>0.95208707811358284</v>
          </cell>
          <cell r="J548">
            <v>50</v>
          </cell>
          <cell r="L548">
            <v>50</v>
          </cell>
          <cell r="M548">
            <v>41500</v>
          </cell>
          <cell r="N548">
            <v>0</v>
          </cell>
          <cell r="O548">
            <v>41500</v>
          </cell>
          <cell r="R548">
            <v>0</v>
          </cell>
          <cell r="S548">
            <v>0</v>
          </cell>
          <cell r="T548">
            <v>0</v>
          </cell>
          <cell r="U548">
            <v>0</v>
          </cell>
          <cell r="V548">
            <v>50</v>
          </cell>
          <cell r="W548">
            <v>41500</v>
          </cell>
        </row>
        <row r="549">
          <cell r="C549" t="str">
            <v>3.1.1.3</v>
          </cell>
          <cell r="D549" t="str">
            <v>Vallas móviles. Barreras</v>
          </cell>
          <cell r="I549" t="str">
            <v/>
          </cell>
          <cell r="L549" t="str">
            <v/>
          </cell>
          <cell r="M549" t="str">
            <v/>
          </cell>
          <cell r="N549" t="str">
            <v/>
          </cell>
          <cell r="O549" t="str">
            <v/>
          </cell>
          <cell r="R549" t="str">
            <v/>
          </cell>
          <cell r="S549" t="str">
            <v/>
          </cell>
          <cell r="T549" t="str">
            <v/>
          </cell>
          <cell r="U549" t="str">
            <v/>
          </cell>
          <cell r="V549" t="str">
            <v/>
          </cell>
          <cell r="W549" t="str">
            <v/>
          </cell>
        </row>
        <row r="550">
          <cell r="C550" t="str">
            <v>3.1.1.3.4</v>
          </cell>
          <cell r="D550" t="str">
            <v>Valla móvil Tipo 4. Valla doble cara. Esquema No. 6</v>
          </cell>
          <cell r="E550" t="str">
            <v>un</v>
          </cell>
          <cell r="F550">
            <v>1</v>
          </cell>
          <cell r="G550">
            <v>155000</v>
          </cell>
          <cell r="H550">
            <v>155000</v>
          </cell>
          <cell r="I550">
            <v>3.5559878821109718</v>
          </cell>
          <cell r="J550">
            <v>1</v>
          </cell>
          <cell r="L550">
            <v>1</v>
          </cell>
          <cell r="M550">
            <v>155000</v>
          </cell>
          <cell r="N550">
            <v>0</v>
          </cell>
          <cell r="O550">
            <v>155000</v>
          </cell>
          <cell r="R550">
            <v>0</v>
          </cell>
          <cell r="S550">
            <v>0</v>
          </cell>
          <cell r="T550">
            <v>0</v>
          </cell>
          <cell r="U550">
            <v>0</v>
          </cell>
          <cell r="V550">
            <v>1</v>
          </cell>
          <cell r="W550">
            <v>155000</v>
          </cell>
        </row>
        <row r="551">
          <cell r="C551">
            <v>3.8</v>
          </cell>
          <cell r="D551" t="str">
            <v>INSTALACION DE ELEMENTOS DE ACUEDUCTO Y ALCANTARILLADO</v>
          </cell>
          <cell r="I551" t="str">
            <v/>
          </cell>
          <cell r="L551" t="str">
            <v/>
          </cell>
          <cell r="M551" t="str">
            <v/>
          </cell>
          <cell r="N551" t="str">
            <v/>
          </cell>
          <cell r="O551" t="str">
            <v/>
          </cell>
          <cell r="R551" t="str">
            <v/>
          </cell>
          <cell r="S551" t="str">
            <v/>
          </cell>
          <cell r="T551" t="str">
            <v/>
          </cell>
          <cell r="U551" t="str">
            <v/>
          </cell>
          <cell r="V551" t="str">
            <v/>
          </cell>
          <cell r="W551" t="str">
            <v/>
          </cell>
        </row>
        <row r="552">
          <cell r="C552" t="str">
            <v>3.8.1</v>
          </cell>
          <cell r="D552" t="str">
            <v>Elementos de Acueducto</v>
          </cell>
          <cell r="I552" t="str">
            <v/>
          </cell>
          <cell r="L552" t="str">
            <v/>
          </cell>
          <cell r="M552" t="str">
            <v/>
          </cell>
          <cell r="N552" t="str">
            <v/>
          </cell>
          <cell r="O552" t="str">
            <v/>
          </cell>
          <cell r="R552" t="str">
            <v/>
          </cell>
          <cell r="S552" t="str">
            <v/>
          </cell>
          <cell r="T552" t="str">
            <v/>
          </cell>
          <cell r="U552" t="str">
            <v/>
          </cell>
          <cell r="V552" t="str">
            <v/>
          </cell>
          <cell r="W552" t="str">
            <v/>
          </cell>
        </row>
        <row r="553">
          <cell r="C553" t="str">
            <v>3.8.1.1</v>
          </cell>
          <cell r="D553" t="str">
            <v>Instalación de válvula de compuerta brida x brida norma ISO PN 10, Incluye el suministro e instalación de tornilleria y empaquetadura para el montaje</v>
          </cell>
          <cell r="I553" t="str">
            <v/>
          </cell>
          <cell r="L553" t="str">
            <v/>
          </cell>
          <cell r="M553" t="str">
            <v/>
          </cell>
          <cell r="N553" t="str">
            <v/>
          </cell>
          <cell r="O553" t="str">
            <v/>
          </cell>
          <cell r="R553" t="str">
            <v/>
          </cell>
          <cell r="S553" t="str">
            <v/>
          </cell>
          <cell r="T553" t="str">
            <v/>
          </cell>
          <cell r="U553" t="str">
            <v/>
          </cell>
          <cell r="V553" t="str">
            <v/>
          </cell>
          <cell r="W553" t="str">
            <v/>
          </cell>
        </row>
        <row r="554">
          <cell r="C554" t="str">
            <v>3.8.1.1.2</v>
          </cell>
          <cell r="D554" t="str">
            <v>d = 80 mm (3")</v>
          </cell>
          <cell r="E554" t="str">
            <v>un</v>
          </cell>
          <cell r="F554">
            <v>1</v>
          </cell>
          <cell r="G554">
            <v>11845</v>
          </cell>
          <cell r="H554">
            <v>11845</v>
          </cell>
          <cell r="I554">
            <v>0.2717462997651901</v>
          </cell>
          <cell r="J554">
            <v>1</v>
          </cell>
          <cell r="L554">
            <v>1</v>
          </cell>
          <cell r="M554">
            <v>11845</v>
          </cell>
          <cell r="N554">
            <v>0</v>
          </cell>
          <cell r="O554">
            <v>11845</v>
          </cell>
          <cell r="R554">
            <v>0</v>
          </cell>
          <cell r="S554">
            <v>0</v>
          </cell>
          <cell r="T554">
            <v>0</v>
          </cell>
          <cell r="U554">
            <v>0</v>
          </cell>
          <cell r="V554">
            <v>1</v>
          </cell>
          <cell r="W554">
            <v>11845</v>
          </cell>
        </row>
        <row r="555">
          <cell r="C555" t="str">
            <v>3.8.13</v>
          </cell>
          <cell r="D555" t="str">
            <v>Instalación de equipos electromecánicos, trabajos metalmecánicos y varios</v>
          </cell>
          <cell r="I555" t="str">
            <v/>
          </cell>
          <cell r="L555" t="str">
            <v/>
          </cell>
          <cell r="M555" t="str">
            <v/>
          </cell>
          <cell r="N555" t="str">
            <v/>
          </cell>
          <cell r="O555" t="str">
            <v/>
          </cell>
          <cell r="R555" t="str">
            <v/>
          </cell>
          <cell r="S555" t="str">
            <v/>
          </cell>
          <cell r="T555" t="str">
            <v/>
          </cell>
          <cell r="U555" t="str">
            <v/>
          </cell>
          <cell r="V555" t="str">
            <v/>
          </cell>
          <cell r="W555" t="str">
            <v/>
          </cell>
        </row>
        <row r="556">
          <cell r="C556" t="str">
            <v>3.8.13.10</v>
          </cell>
          <cell r="D556" t="str">
            <v>Instalación de dos cloradores (250lb/dia) con sus elementos y soporte en acero, fabricación de bases en concreto para cloradores h=0.1m, instalación del múltiple Ø1" de acero SCH80 con válvulas y accesorios, instalación del múltiple de Ø2" PVC de distribu</v>
          </cell>
          <cell r="E556" t="str">
            <v>gl</v>
          </cell>
          <cell r="F556">
            <v>1</v>
          </cell>
          <cell r="G556">
            <v>4100000</v>
          </cell>
          <cell r="H556">
            <v>4100000</v>
          </cell>
          <cell r="I556">
            <v>94.0616149461612</v>
          </cell>
          <cell r="J556">
            <v>1</v>
          </cell>
          <cell r="L556">
            <v>1</v>
          </cell>
          <cell r="M556">
            <v>4100000</v>
          </cell>
          <cell r="N556">
            <v>0</v>
          </cell>
          <cell r="O556">
            <v>4100000</v>
          </cell>
          <cell r="R556">
            <v>0</v>
          </cell>
          <cell r="S556">
            <v>0</v>
          </cell>
          <cell r="T556">
            <v>0</v>
          </cell>
          <cell r="U556">
            <v>0</v>
          </cell>
          <cell r="V556">
            <v>1</v>
          </cell>
          <cell r="W556">
            <v>4100000</v>
          </cell>
        </row>
        <row r="557">
          <cell r="D557" t="str">
            <v>COSTO TOTAL DIRECTO</v>
          </cell>
          <cell r="H557">
            <v>4358845</v>
          </cell>
          <cell r="L557" t="str">
            <v/>
          </cell>
          <cell r="M557">
            <v>4358845</v>
          </cell>
          <cell r="N557">
            <v>0</v>
          </cell>
          <cell r="O557">
            <v>4358845</v>
          </cell>
          <cell r="R557" t="str">
            <v/>
          </cell>
          <cell r="S557">
            <v>0</v>
          </cell>
          <cell r="T557">
            <v>0</v>
          </cell>
          <cell r="U557">
            <v>0</v>
          </cell>
          <cell r="V557" t="str">
            <v/>
          </cell>
          <cell r="W557">
            <v>4358845</v>
          </cell>
        </row>
        <row r="558">
          <cell r="D558" t="str">
            <v>A,I,U, 25%</v>
          </cell>
          <cell r="E558">
            <v>0.25</v>
          </cell>
          <cell r="H558">
            <v>1089711.25</v>
          </cell>
          <cell r="M558">
            <v>1089711.25</v>
          </cell>
          <cell r="N558">
            <v>0</v>
          </cell>
          <cell r="O558">
            <v>1089711.25</v>
          </cell>
          <cell r="R558">
            <v>0</v>
          </cell>
          <cell r="S558">
            <v>0</v>
          </cell>
          <cell r="T558">
            <v>0</v>
          </cell>
          <cell r="U558">
            <v>0</v>
          </cell>
          <cell r="W558">
            <v>1089711.25</v>
          </cell>
        </row>
        <row r="559">
          <cell r="B559" t="str">
            <v>TO8</v>
          </cell>
          <cell r="D559" t="str">
            <v>COSTO TOTAL OBRA CIVIL</v>
          </cell>
          <cell r="H559">
            <v>5448556</v>
          </cell>
          <cell r="M559">
            <v>5448556</v>
          </cell>
          <cell r="N559">
            <v>0</v>
          </cell>
          <cell r="O559">
            <v>5448556</v>
          </cell>
          <cell r="R559" t="str">
            <v/>
          </cell>
          <cell r="S559">
            <v>0</v>
          </cell>
          <cell r="T559">
            <v>0</v>
          </cell>
          <cell r="U559">
            <v>0</v>
          </cell>
          <cell r="V559" t="str">
            <v/>
          </cell>
          <cell r="W559">
            <v>5448556</v>
          </cell>
        </row>
        <row r="560">
          <cell r="B560" t="str">
            <v>T9</v>
          </cell>
          <cell r="C560" t="str">
            <v>SUMINISTRO DE EQUIPOS PARA EL SISTEMA DE QUIMICOS COAGULANTES (560)</v>
          </cell>
          <cell r="M560" t="str">
            <v/>
          </cell>
          <cell r="N560" t="str">
            <v/>
          </cell>
          <cell r="O560" t="str">
            <v/>
          </cell>
          <cell r="R560" t="str">
            <v/>
          </cell>
          <cell r="S560" t="str">
            <v/>
          </cell>
          <cell r="T560" t="str">
            <v/>
          </cell>
          <cell r="U560" t="str">
            <v/>
          </cell>
          <cell r="V560" t="str">
            <v/>
          </cell>
          <cell r="W560" t="str">
            <v/>
          </cell>
        </row>
        <row r="561">
          <cell r="C561" t="str">
            <v xml:space="preserve">ITEM </v>
          </cell>
          <cell r="D561" t="str">
            <v xml:space="preserve">DESCRIPCION </v>
          </cell>
          <cell r="E561" t="str">
            <v xml:space="preserve">UNIDAD </v>
          </cell>
          <cell r="F561" t="str">
            <v xml:space="preserve">CANTIDAD </v>
          </cell>
          <cell r="G561" t="str">
            <v xml:space="preserve">V. UNITARIO </v>
          </cell>
          <cell r="H561" t="str">
            <v>V. PARCIAL</v>
          </cell>
          <cell r="R561">
            <v>0</v>
          </cell>
        </row>
        <row r="562">
          <cell r="C562" t="str">
            <v>3.20.</v>
          </cell>
          <cell r="D562" t="str">
            <v>SUMINISTRO DE TUBERIAS Y ELEMENTOS DE  ACUEDUCTO Y ALCANTARILLADO</v>
          </cell>
          <cell r="L562" t="str">
            <v/>
          </cell>
          <cell r="M562" t="str">
            <v/>
          </cell>
          <cell r="N562" t="str">
            <v/>
          </cell>
          <cell r="O562" t="str">
            <v/>
          </cell>
          <cell r="R562" t="str">
            <v/>
          </cell>
          <cell r="S562" t="str">
            <v/>
          </cell>
          <cell r="T562" t="str">
            <v/>
          </cell>
          <cell r="U562" t="str">
            <v/>
          </cell>
          <cell r="V562" t="str">
            <v/>
          </cell>
          <cell r="W562" t="str">
            <v/>
          </cell>
        </row>
        <row r="563">
          <cell r="C563" t="str">
            <v>3.20.1.1</v>
          </cell>
          <cell r="D563" t="str">
            <v>Suministro de Tuberias de Acueducto</v>
          </cell>
          <cell r="L563" t="str">
            <v/>
          </cell>
          <cell r="M563" t="str">
            <v/>
          </cell>
          <cell r="N563" t="str">
            <v/>
          </cell>
          <cell r="O563" t="str">
            <v/>
          </cell>
          <cell r="R563" t="str">
            <v/>
          </cell>
          <cell r="S563" t="str">
            <v/>
          </cell>
          <cell r="T563" t="str">
            <v/>
          </cell>
          <cell r="U563" t="str">
            <v/>
          </cell>
          <cell r="V563" t="str">
            <v/>
          </cell>
          <cell r="W563" t="str">
            <v/>
          </cell>
        </row>
        <row r="564">
          <cell r="C564" t="str">
            <v>3.20.1.1.4</v>
          </cell>
          <cell r="D564" t="str">
            <v>Suministro de tuberías de acueducto de polietileno para acometidas</v>
          </cell>
          <cell r="L564" t="str">
            <v/>
          </cell>
          <cell r="M564" t="str">
            <v/>
          </cell>
          <cell r="N564" t="str">
            <v/>
          </cell>
          <cell r="O564" t="str">
            <v/>
          </cell>
          <cell r="R564" t="str">
            <v/>
          </cell>
          <cell r="S564" t="str">
            <v/>
          </cell>
          <cell r="T564" t="str">
            <v/>
          </cell>
          <cell r="U564" t="str">
            <v/>
          </cell>
          <cell r="V564" t="str">
            <v/>
          </cell>
          <cell r="W564" t="str">
            <v/>
          </cell>
        </row>
        <row r="565">
          <cell r="C565" t="str">
            <v>3.20.1.1.4.2</v>
          </cell>
          <cell r="D565" t="str">
            <v>Tuberia de Polietileno Diametro 20 mm PN 10</v>
          </cell>
          <cell r="E565" t="str">
            <v>m</v>
          </cell>
          <cell r="F565">
            <v>80</v>
          </cell>
          <cell r="G565">
            <v>1700</v>
          </cell>
          <cell r="H565">
            <v>136000</v>
          </cell>
          <cell r="I565">
            <v>0.32990729459474549</v>
          </cell>
          <cell r="J565">
            <v>80</v>
          </cell>
          <cell r="L565">
            <v>80</v>
          </cell>
          <cell r="M565">
            <v>136000</v>
          </cell>
          <cell r="N565">
            <v>0</v>
          </cell>
          <cell r="O565">
            <v>136000</v>
          </cell>
          <cell r="R565">
            <v>0</v>
          </cell>
          <cell r="S565">
            <v>0</v>
          </cell>
          <cell r="T565">
            <v>0</v>
          </cell>
          <cell r="U565">
            <v>0</v>
          </cell>
          <cell r="V565">
            <v>80</v>
          </cell>
          <cell r="W565">
            <v>136000</v>
          </cell>
        </row>
        <row r="566">
          <cell r="C566">
            <v>3.21</v>
          </cell>
          <cell r="D566" t="str">
            <v>SUMINISTRO DE EQUIPOS MECÁNICOS Y ELÉCTROMECÁNICOS</v>
          </cell>
          <cell r="I566" t="str">
            <v/>
          </cell>
          <cell r="L566" t="str">
            <v/>
          </cell>
          <cell r="M566" t="str">
            <v/>
          </cell>
          <cell r="N566" t="str">
            <v/>
          </cell>
          <cell r="O566" t="str">
            <v/>
          </cell>
          <cell r="R566" t="str">
            <v/>
          </cell>
          <cell r="S566" t="str">
            <v/>
          </cell>
          <cell r="T566" t="str">
            <v/>
          </cell>
          <cell r="U566" t="str">
            <v/>
          </cell>
          <cell r="V566" t="str">
            <v/>
          </cell>
          <cell r="W566" t="str">
            <v/>
          </cell>
        </row>
        <row r="567">
          <cell r="C567" t="str">
            <v>3.21.1</v>
          </cell>
          <cell r="D567" t="str">
            <v>Bombas centrífugas horizontales</v>
          </cell>
          <cell r="I567" t="str">
            <v/>
          </cell>
          <cell r="L567" t="str">
            <v/>
          </cell>
          <cell r="M567" t="str">
            <v/>
          </cell>
          <cell r="N567" t="str">
            <v/>
          </cell>
          <cell r="O567" t="str">
            <v/>
          </cell>
          <cell r="R567" t="str">
            <v/>
          </cell>
          <cell r="S567" t="str">
            <v/>
          </cell>
          <cell r="T567" t="str">
            <v/>
          </cell>
          <cell r="U567" t="str">
            <v/>
          </cell>
          <cell r="V567" t="str">
            <v/>
          </cell>
          <cell r="W567" t="str">
            <v/>
          </cell>
        </row>
        <row r="568">
          <cell r="C568" t="str">
            <v>3.21.1.2</v>
          </cell>
          <cell r="D568" t="str">
            <v>Suministro de bomba centrífuga horizontal para manejo de coagulantes, Qn=15LPS y Hn=15m , 1800RPM, 220 voltios, incluido control eléctrico</v>
          </cell>
          <cell r="E568" t="str">
            <v>un</v>
          </cell>
          <cell r="F568">
            <v>1</v>
          </cell>
          <cell r="G568">
            <v>9600000</v>
          </cell>
          <cell r="H568">
            <v>9600000</v>
          </cell>
          <cell r="I568">
            <v>23.287573736099684</v>
          </cell>
          <cell r="J568">
            <v>1</v>
          </cell>
          <cell r="L568">
            <v>1</v>
          </cell>
          <cell r="M568">
            <v>9600000</v>
          </cell>
          <cell r="N568">
            <v>0</v>
          </cell>
          <cell r="O568">
            <v>9600000</v>
          </cell>
          <cell r="R568">
            <v>0</v>
          </cell>
          <cell r="S568">
            <v>0</v>
          </cell>
          <cell r="T568">
            <v>0</v>
          </cell>
          <cell r="U568">
            <v>0</v>
          </cell>
          <cell r="V568">
            <v>1</v>
          </cell>
          <cell r="W568">
            <v>9600000</v>
          </cell>
        </row>
        <row r="569">
          <cell r="C569" t="str">
            <v>3.21.6</v>
          </cell>
          <cell r="D569" t="str">
            <v>Bombas de diafragma</v>
          </cell>
          <cell r="I569" t="str">
            <v/>
          </cell>
          <cell r="L569" t="str">
            <v/>
          </cell>
          <cell r="M569" t="str">
            <v/>
          </cell>
          <cell r="N569" t="str">
            <v/>
          </cell>
          <cell r="O569" t="str">
            <v/>
          </cell>
          <cell r="R569" t="str">
            <v/>
          </cell>
          <cell r="S569" t="str">
            <v/>
          </cell>
          <cell r="T569" t="str">
            <v/>
          </cell>
          <cell r="U569" t="str">
            <v/>
          </cell>
          <cell r="V569" t="str">
            <v/>
          </cell>
          <cell r="W569" t="str">
            <v/>
          </cell>
        </row>
        <row r="570">
          <cell r="C570" t="str">
            <v>3.21.6.1</v>
          </cell>
          <cell r="D570" t="str">
            <v>Bomba dosificadora de diafragma hidráulicamente actuado con motor eléctrico, válvula de alivio, válvula de contrapresión y cilindro de aforo. Caudal= 45 lp*hora</v>
          </cell>
          <cell r="E570" t="str">
            <v>un</v>
          </cell>
          <cell r="F570">
            <v>2</v>
          </cell>
          <cell r="G570">
            <v>5789154</v>
          </cell>
          <cell r="H570">
            <v>11578308</v>
          </cell>
          <cell r="I570">
            <v>28.086531384299256</v>
          </cell>
          <cell r="J570">
            <v>2</v>
          </cell>
          <cell r="L570">
            <v>2</v>
          </cell>
          <cell r="M570">
            <v>11578308</v>
          </cell>
          <cell r="N570">
            <v>0</v>
          </cell>
          <cell r="O570">
            <v>11578308</v>
          </cell>
          <cell r="R570">
            <v>0</v>
          </cell>
          <cell r="S570">
            <v>0</v>
          </cell>
          <cell r="T570">
            <v>0</v>
          </cell>
          <cell r="U570">
            <v>0</v>
          </cell>
          <cell r="V570">
            <v>2</v>
          </cell>
          <cell r="W570">
            <v>11578308</v>
          </cell>
        </row>
        <row r="571">
          <cell r="C571" t="str">
            <v>3.21.6.2</v>
          </cell>
          <cell r="D571" t="str">
            <v>Bomba dosificadora de diafragma hidráulicamente actuado con motor eléctrico, válvula de alivio, válvula de contrapresión y cilindro de aforo. Caudal= 15 lp*hora</v>
          </cell>
          <cell r="E571" t="str">
            <v>un</v>
          </cell>
          <cell r="F571">
            <v>1</v>
          </cell>
          <cell r="G571">
            <v>4282894</v>
          </cell>
          <cell r="H571">
            <v>4282894</v>
          </cell>
          <cell r="I571">
            <v>10.389396857176971</v>
          </cell>
          <cell r="J571">
            <v>1</v>
          </cell>
          <cell r="L571">
            <v>1</v>
          </cell>
          <cell r="M571">
            <v>4282894</v>
          </cell>
          <cell r="N571">
            <v>0</v>
          </cell>
          <cell r="O571">
            <v>4282894</v>
          </cell>
          <cell r="R571">
            <v>0</v>
          </cell>
          <cell r="S571">
            <v>0</v>
          </cell>
          <cell r="T571">
            <v>0</v>
          </cell>
          <cell r="U571">
            <v>0</v>
          </cell>
          <cell r="V571">
            <v>1</v>
          </cell>
          <cell r="W571">
            <v>4282894</v>
          </cell>
        </row>
        <row r="572">
          <cell r="C572" t="str">
            <v>3,23</v>
          </cell>
          <cell r="D572" t="str">
            <v>SUMINISTRO DE ELEMENTOS VARIOS</v>
          </cell>
          <cell r="I572" t="str">
            <v/>
          </cell>
          <cell r="L572" t="str">
            <v/>
          </cell>
          <cell r="M572" t="str">
            <v/>
          </cell>
          <cell r="N572" t="str">
            <v/>
          </cell>
          <cell r="O572" t="str">
            <v/>
          </cell>
          <cell r="R572" t="str">
            <v/>
          </cell>
          <cell r="S572" t="str">
            <v/>
          </cell>
          <cell r="T572" t="str">
            <v/>
          </cell>
          <cell r="U572" t="str">
            <v/>
          </cell>
          <cell r="V572" t="str">
            <v/>
          </cell>
          <cell r="W572" t="str">
            <v/>
          </cell>
        </row>
        <row r="573">
          <cell r="C573" t="str">
            <v>3.23.28</v>
          </cell>
          <cell r="D573" t="str">
            <v>Suministro válvula de Ø2" PVC cierre rápido con unión universal</v>
          </cell>
          <cell r="E573" t="str">
            <v>un</v>
          </cell>
          <cell r="F573">
            <v>4</v>
          </cell>
          <cell r="G573">
            <v>88000</v>
          </cell>
          <cell r="H573">
            <v>352000</v>
          </cell>
          <cell r="I573">
            <v>0.85387770365698834</v>
          </cell>
          <cell r="J573">
            <v>4</v>
          </cell>
          <cell r="L573">
            <v>4</v>
          </cell>
          <cell r="M573">
            <v>352000</v>
          </cell>
          <cell r="N573">
            <v>0</v>
          </cell>
          <cell r="O573">
            <v>352000</v>
          </cell>
          <cell r="R573">
            <v>0</v>
          </cell>
          <cell r="S573">
            <v>0</v>
          </cell>
          <cell r="T573">
            <v>0</v>
          </cell>
          <cell r="U573">
            <v>0</v>
          </cell>
          <cell r="V573">
            <v>4</v>
          </cell>
          <cell r="W573">
            <v>352000</v>
          </cell>
        </row>
        <row r="574">
          <cell r="C574" t="str">
            <v>3.23.29</v>
          </cell>
          <cell r="D574" t="str">
            <v>Suministro válvula de Ø1" PVC cierre rápido con unión universal</v>
          </cell>
          <cell r="E574" t="str">
            <v>un</v>
          </cell>
          <cell r="F574">
            <v>17</v>
          </cell>
          <cell r="G574">
            <v>45000</v>
          </cell>
          <cell r="H574">
            <v>765000</v>
          </cell>
          <cell r="I574">
            <v>1.8557285320954438</v>
          </cell>
          <cell r="J574">
            <v>17</v>
          </cell>
          <cell r="L574">
            <v>17</v>
          </cell>
          <cell r="M574">
            <v>765000</v>
          </cell>
          <cell r="N574">
            <v>0</v>
          </cell>
          <cell r="O574">
            <v>765000</v>
          </cell>
          <cell r="R574">
            <v>0</v>
          </cell>
          <cell r="S574">
            <v>0</v>
          </cell>
          <cell r="T574">
            <v>0</v>
          </cell>
          <cell r="U574">
            <v>0</v>
          </cell>
          <cell r="V574">
            <v>17</v>
          </cell>
          <cell r="W574">
            <v>765000</v>
          </cell>
        </row>
        <row r="575">
          <cell r="C575" t="str">
            <v>3.23.30</v>
          </cell>
          <cell r="D575" t="str">
            <v>Suministro de Tanque de polietileno con capacidad de 0.5m3</v>
          </cell>
          <cell r="E575" t="str">
            <v>un</v>
          </cell>
          <cell r="F575">
            <v>2</v>
          </cell>
          <cell r="G575">
            <v>170000</v>
          </cell>
          <cell r="H575">
            <v>340000</v>
          </cell>
          <cell r="I575">
            <v>0.82476823648686381</v>
          </cell>
          <cell r="J575">
            <v>2</v>
          </cell>
          <cell r="L575">
            <v>2</v>
          </cell>
          <cell r="M575">
            <v>340000</v>
          </cell>
          <cell r="N575">
            <v>0</v>
          </cell>
          <cell r="O575">
            <v>340000</v>
          </cell>
          <cell r="R575">
            <v>0</v>
          </cell>
          <cell r="S575">
            <v>0</v>
          </cell>
          <cell r="T575">
            <v>0</v>
          </cell>
          <cell r="U575">
            <v>0</v>
          </cell>
          <cell r="V575">
            <v>2</v>
          </cell>
          <cell r="W575">
            <v>340000</v>
          </cell>
        </row>
        <row r="576">
          <cell r="C576" t="str">
            <v>3.23.31</v>
          </cell>
          <cell r="D576" t="str">
            <v>Suministro de Tubería conduit Ø2" PVC</v>
          </cell>
          <cell r="E576" t="str">
            <v>m</v>
          </cell>
          <cell r="F576">
            <v>30</v>
          </cell>
          <cell r="G576">
            <v>2400</v>
          </cell>
          <cell r="H576">
            <v>72000</v>
          </cell>
          <cell r="I576">
            <v>0.17465680302074763</v>
          </cell>
          <cell r="J576">
            <v>30</v>
          </cell>
          <cell r="L576">
            <v>30</v>
          </cell>
          <cell r="M576">
            <v>72000</v>
          </cell>
          <cell r="N576">
            <v>0</v>
          </cell>
          <cell r="O576">
            <v>72000</v>
          </cell>
          <cell r="R576">
            <v>0</v>
          </cell>
          <cell r="S576">
            <v>0</v>
          </cell>
          <cell r="T576">
            <v>0</v>
          </cell>
          <cell r="U576">
            <v>0</v>
          </cell>
          <cell r="V576">
            <v>30</v>
          </cell>
          <cell r="W576">
            <v>72000</v>
          </cell>
        </row>
        <row r="577">
          <cell r="C577" t="str">
            <v>3.23.32</v>
          </cell>
          <cell r="D577" t="str">
            <v>Suministro múltiple Ø2" PVC RDE 21 y Ø1" para llenado y vaciado de tanques de químicos coagulantes, incluye accesorios (tees, codos, uniones, adaptadores, soportes de acero, etc.)</v>
          </cell>
          <cell r="E577" t="str">
            <v>gl</v>
          </cell>
          <cell r="F577">
            <v>1</v>
          </cell>
          <cell r="G577">
            <v>900000</v>
          </cell>
          <cell r="H577">
            <v>900000</v>
          </cell>
          <cell r="I577">
            <v>2.1832100377593453</v>
          </cell>
          <cell r="J577">
            <v>1</v>
          </cell>
          <cell r="L577">
            <v>1</v>
          </cell>
          <cell r="M577">
            <v>900000</v>
          </cell>
          <cell r="N577">
            <v>0</v>
          </cell>
          <cell r="O577">
            <v>900000</v>
          </cell>
          <cell r="R577">
            <v>0</v>
          </cell>
          <cell r="S577">
            <v>0</v>
          </cell>
          <cell r="T577">
            <v>0</v>
          </cell>
          <cell r="U577">
            <v>0</v>
          </cell>
          <cell r="V577">
            <v>1</v>
          </cell>
          <cell r="W577">
            <v>900000</v>
          </cell>
        </row>
        <row r="578">
          <cell r="C578" t="str">
            <v>3.23.33</v>
          </cell>
          <cell r="D578" t="str">
            <v>Suministro de probeta plástica 1000cc</v>
          </cell>
          <cell r="E578" t="str">
            <v>un</v>
          </cell>
          <cell r="F578">
            <v>2</v>
          </cell>
          <cell r="G578">
            <v>90000</v>
          </cell>
          <cell r="H578">
            <v>180000</v>
          </cell>
          <cell r="I578">
            <v>0.43664200755186905</v>
          </cell>
          <cell r="J578">
            <v>2</v>
          </cell>
          <cell r="L578">
            <v>2</v>
          </cell>
          <cell r="M578">
            <v>180000</v>
          </cell>
          <cell r="N578">
            <v>0</v>
          </cell>
          <cell r="O578">
            <v>180000</v>
          </cell>
          <cell r="R578">
            <v>0</v>
          </cell>
          <cell r="S578">
            <v>0</v>
          </cell>
          <cell r="T578">
            <v>0</v>
          </cell>
          <cell r="U578">
            <v>0</v>
          </cell>
          <cell r="V578">
            <v>2</v>
          </cell>
          <cell r="W578">
            <v>180000</v>
          </cell>
        </row>
        <row r="579">
          <cell r="C579" t="str">
            <v>3.23.34</v>
          </cell>
          <cell r="D579" t="str">
            <v>Suministro de válvula de jardin Ø3/4" en acero y accesorios de conexión</v>
          </cell>
          <cell r="E579" t="str">
            <v>un</v>
          </cell>
          <cell r="F579">
            <v>1</v>
          </cell>
          <cell r="G579">
            <v>17500</v>
          </cell>
          <cell r="H579">
            <v>17500</v>
          </cell>
          <cell r="I579">
            <v>4.2451306289765046E-2</v>
          </cell>
          <cell r="J579">
            <v>1</v>
          </cell>
          <cell r="L579">
            <v>1</v>
          </cell>
          <cell r="M579">
            <v>17500</v>
          </cell>
          <cell r="N579">
            <v>0</v>
          </cell>
          <cell r="O579">
            <v>17500</v>
          </cell>
          <cell r="R579">
            <v>0</v>
          </cell>
          <cell r="S579">
            <v>0</v>
          </cell>
          <cell r="T579">
            <v>0</v>
          </cell>
          <cell r="U579">
            <v>0</v>
          </cell>
          <cell r="V579">
            <v>1</v>
          </cell>
          <cell r="W579">
            <v>17500</v>
          </cell>
        </row>
        <row r="580">
          <cell r="C580" t="str">
            <v>3.23.35</v>
          </cell>
          <cell r="D580" t="str">
            <v>Suministro agitador eléctrico para polímero, incluye tanque mezclador en fibra de vidrio de 0.5m3 y soportes del tanque en acero inoxidable.</v>
          </cell>
          <cell r="E580" t="str">
            <v>un</v>
          </cell>
          <cell r="F580">
            <v>1</v>
          </cell>
          <cell r="G580">
            <v>13000000</v>
          </cell>
          <cell r="H580">
            <v>13000000</v>
          </cell>
          <cell r="I580">
            <v>31.535256100968322</v>
          </cell>
          <cell r="J580">
            <v>1</v>
          </cell>
          <cell r="L580">
            <v>1</v>
          </cell>
          <cell r="M580">
            <v>13000000</v>
          </cell>
          <cell r="N580">
            <v>0</v>
          </cell>
          <cell r="O580">
            <v>13000000</v>
          </cell>
          <cell r="R580">
            <v>0</v>
          </cell>
          <cell r="S580">
            <v>0</v>
          </cell>
          <cell r="T580">
            <v>0</v>
          </cell>
          <cell r="U580">
            <v>0</v>
          </cell>
          <cell r="V580">
            <v>1</v>
          </cell>
          <cell r="W580">
            <v>13000000</v>
          </cell>
        </row>
        <row r="581">
          <cell r="D581" t="str">
            <v>COSTO DIRECTO</v>
          </cell>
          <cell r="H581">
            <v>41223702</v>
          </cell>
          <cell r="L581" t="str">
            <v/>
          </cell>
          <cell r="M581">
            <v>41223702</v>
          </cell>
          <cell r="N581">
            <v>0</v>
          </cell>
          <cell r="O581">
            <v>41223702</v>
          </cell>
          <cell r="R581" t="str">
            <v/>
          </cell>
          <cell r="S581">
            <v>0</v>
          </cell>
          <cell r="T581">
            <v>0</v>
          </cell>
          <cell r="U581">
            <v>0</v>
          </cell>
          <cell r="V581" t="str">
            <v/>
          </cell>
          <cell r="W581">
            <v>41223702</v>
          </cell>
        </row>
        <row r="582">
          <cell r="D582" t="str">
            <v>A,I,U, 12%</v>
          </cell>
          <cell r="E582">
            <v>0.12</v>
          </cell>
          <cell r="H582">
            <v>4946844.24</v>
          </cell>
          <cell r="M582">
            <v>4946844.24</v>
          </cell>
          <cell r="N582">
            <v>0</v>
          </cell>
          <cell r="O582">
            <v>4946844.24</v>
          </cell>
          <cell r="R582">
            <v>0</v>
          </cell>
          <cell r="S582">
            <v>0</v>
          </cell>
          <cell r="T582">
            <v>0</v>
          </cell>
          <cell r="U582">
            <v>0</v>
          </cell>
          <cell r="W582">
            <v>4946844.24</v>
          </cell>
        </row>
        <row r="583">
          <cell r="B583" t="str">
            <v>TO9</v>
          </cell>
          <cell r="D583" t="str">
            <v>COSTO SUMINISTRO</v>
          </cell>
          <cell r="H583">
            <v>46170546</v>
          </cell>
          <cell r="M583">
            <v>46170546</v>
          </cell>
          <cell r="N583">
            <v>0</v>
          </cell>
          <cell r="O583">
            <v>46170546</v>
          </cell>
          <cell r="R583" t="str">
            <v/>
          </cell>
          <cell r="S583">
            <v>0</v>
          </cell>
          <cell r="T583">
            <v>0</v>
          </cell>
          <cell r="U583">
            <v>0</v>
          </cell>
          <cell r="V583" t="str">
            <v/>
          </cell>
          <cell r="W583">
            <v>46170546</v>
          </cell>
        </row>
        <row r="584">
          <cell r="B584" t="str">
            <v>T10</v>
          </cell>
          <cell r="C584" t="str">
            <v>INSTALACION DE EQUIPOS PARA EL SISTEMA DE QUIMICOS COAGULANTES (584)</v>
          </cell>
          <cell r="M584" t="str">
            <v/>
          </cell>
          <cell r="N584" t="str">
            <v/>
          </cell>
          <cell r="O584" t="str">
            <v/>
          </cell>
          <cell r="R584" t="str">
            <v/>
          </cell>
          <cell r="S584" t="str">
            <v/>
          </cell>
          <cell r="T584" t="str">
            <v/>
          </cell>
          <cell r="U584" t="str">
            <v/>
          </cell>
          <cell r="V584" t="str">
            <v/>
          </cell>
          <cell r="W584" t="str">
            <v/>
          </cell>
        </row>
        <row r="585">
          <cell r="C585" t="str">
            <v xml:space="preserve">ITEM </v>
          </cell>
          <cell r="D585" t="str">
            <v xml:space="preserve">DESCRIPCION </v>
          </cell>
          <cell r="E585" t="str">
            <v xml:space="preserve">UNIDAD </v>
          </cell>
          <cell r="F585" t="str">
            <v xml:space="preserve">CANTIDAD </v>
          </cell>
          <cell r="G585" t="str">
            <v xml:space="preserve">V. UNITARIO </v>
          </cell>
          <cell r="H585" t="str">
            <v>V. PARCIAL</v>
          </cell>
          <cell r="R585">
            <v>0</v>
          </cell>
        </row>
        <row r="586">
          <cell r="C586">
            <v>3.1</v>
          </cell>
          <cell r="D586" t="str">
            <v>SEÑALIZACION Y SEGURIDAD EN LA OBRA</v>
          </cell>
          <cell r="L586" t="str">
            <v/>
          </cell>
          <cell r="M586" t="str">
            <v/>
          </cell>
          <cell r="N586" t="str">
            <v/>
          </cell>
          <cell r="O586" t="str">
            <v/>
          </cell>
          <cell r="R586" t="str">
            <v/>
          </cell>
          <cell r="S586" t="str">
            <v/>
          </cell>
          <cell r="T586" t="str">
            <v/>
          </cell>
          <cell r="U586" t="str">
            <v/>
          </cell>
          <cell r="V586" t="str">
            <v/>
          </cell>
          <cell r="W586" t="str">
            <v/>
          </cell>
        </row>
        <row r="587">
          <cell r="C587" t="str">
            <v>3.1.1</v>
          </cell>
          <cell r="D587" t="str">
            <v>Señalización de la obra</v>
          </cell>
          <cell r="L587" t="str">
            <v/>
          </cell>
          <cell r="M587" t="str">
            <v/>
          </cell>
          <cell r="N587" t="str">
            <v/>
          </cell>
          <cell r="O587" t="str">
            <v/>
          </cell>
          <cell r="R587" t="str">
            <v/>
          </cell>
          <cell r="S587" t="str">
            <v/>
          </cell>
          <cell r="T587" t="str">
            <v/>
          </cell>
          <cell r="U587" t="str">
            <v/>
          </cell>
          <cell r="V587" t="str">
            <v/>
          </cell>
          <cell r="W587" t="str">
            <v/>
          </cell>
        </row>
        <row r="588">
          <cell r="C588" t="str">
            <v>3.1.1.1</v>
          </cell>
          <cell r="D588" t="str">
            <v>Soporte para cinta demarcadora. Esquema No.1</v>
          </cell>
          <cell r="E588" t="str">
            <v>un</v>
          </cell>
          <cell r="F588">
            <v>4</v>
          </cell>
          <cell r="G588">
            <v>10100</v>
          </cell>
          <cell r="H588">
            <v>40400</v>
          </cell>
          <cell r="I588">
            <v>1.1268862793227525</v>
          </cell>
          <cell r="J588">
            <v>4</v>
          </cell>
          <cell r="L588">
            <v>4</v>
          </cell>
          <cell r="M588">
            <v>40400</v>
          </cell>
          <cell r="N588">
            <v>0</v>
          </cell>
          <cell r="O588">
            <v>40400</v>
          </cell>
          <cell r="R588">
            <v>0</v>
          </cell>
          <cell r="S588">
            <v>0</v>
          </cell>
          <cell r="T588">
            <v>0</v>
          </cell>
          <cell r="U588">
            <v>0</v>
          </cell>
          <cell r="V588">
            <v>4</v>
          </cell>
          <cell r="W588">
            <v>40400</v>
          </cell>
        </row>
        <row r="589">
          <cell r="C589" t="str">
            <v>3.1.1.2</v>
          </cell>
          <cell r="D589" t="str">
            <v>Cinta demarcadora, sin soportes. Esquema No. 2</v>
          </cell>
          <cell r="E589" t="str">
            <v>m</v>
          </cell>
          <cell r="F589">
            <v>40</v>
          </cell>
          <cell r="G589">
            <v>830</v>
          </cell>
          <cell r="H589">
            <v>33200</v>
          </cell>
          <cell r="I589">
            <v>0.92605506122562831</v>
          </cell>
          <cell r="J589">
            <v>40</v>
          </cell>
          <cell r="L589">
            <v>40</v>
          </cell>
          <cell r="M589">
            <v>33200</v>
          </cell>
          <cell r="N589">
            <v>0</v>
          </cell>
          <cell r="O589">
            <v>33200</v>
          </cell>
          <cell r="R589">
            <v>0</v>
          </cell>
          <cell r="S589">
            <v>0</v>
          </cell>
          <cell r="T589">
            <v>0</v>
          </cell>
          <cell r="U589">
            <v>0</v>
          </cell>
          <cell r="V589">
            <v>40</v>
          </cell>
          <cell r="W589">
            <v>33200</v>
          </cell>
        </row>
        <row r="590">
          <cell r="C590" t="str">
            <v>3.1.1.3</v>
          </cell>
          <cell r="D590" t="str">
            <v>Vallas móviles. Barreras</v>
          </cell>
          <cell r="I590" t="str">
            <v/>
          </cell>
          <cell r="L590" t="str">
            <v/>
          </cell>
          <cell r="M590" t="str">
            <v/>
          </cell>
          <cell r="N590" t="str">
            <v/>
          </cell>
          <cell r="O590" t="str">
            <v/>
          </cell>
          <cell r="R590" t="str">
            <v/>
          </cell>
          <cell r="S590" t="str">
            <v/>
          </cell>
          <cell r="T590" t="str">
            <v/>
          </cell>
          <cell r="U590" t="str">
            <v/>
          </cell>
          <cell r="V590" t="str">
            <v/>
          </cell>
          <cell r="W590" t="str">
            <v/>
          </cell>
        </row>
        <row r="591">
          <cell r="C591" t="str">
            <v>3.1.1.3.4</v>
          </cell>
          <cell r="D591" t="str">
            <v>Valla móvil Tipo 4. Valla doble cara. Esquema No. 6</v>
          </cell>
          <cell r="E591" t="str">
            <v>un</v>
          </cell>
          <cell r="F591">
            <v>1</v>
          </cell>
          <cell r="G591">
            <v>155000</v>
          </cell>
          <cell r="H591">
            <v>155000</v>
          </cell>
          <cell r="I591">
            <v>4.3234498340353129</v>
          </cell>
          <cell r="J591">
            <v>1</v>
          </cell>
          <cell r="L591">
            <v>1</v>
          </cell>
          <cell r="M591">
            <v>155000</v>
          </cell>
          <cell r="N591">
            <v>0</v>
          </cell>
          <cell r="O591">
            <v>155000</v>
          </cell>
          <cell r="R591">
            <v>0</v>
          </cell>
          <cell r="S591">
            <v>0</v>
          </cell>
          <cell r="T591">
            <v>0</v>
          </cell>
          <cell r="U591">
            <v>0</v>
          </cell>
          <cell r="V591">
            <v>1</v>
          </cell>
          <cell r="W591">
            <v>155000</v>
          </cell>
        </row>
        <row r="592">
          <cell r="C592" t="str">
            <v>3.11.5</v>
          </cell>
          <cell r="D592" t="str">
            <v>INSTALACION DE ELEMENTOS VARIOS</v>
          </cell>
          <cell r="I592" t="str">
            <v/>
          </cell>
          <cell r="L592" t="str">
            <v/>
          </cell>
          <cell r="M592" t="str">
            <v/>
          </cell>
          <cell r="N592" t="str">
            <v/>
          </cell>
          <cell r="O592" t="str">
            <v/>
          </cell>
          <cell r="R592" t="str">
            <v/>
          </cell>
          <cell r="S592" t="str">
            <v/>
          </cell>
          <cell r="T592" t="str">
            <v/>
          </cell>
          <cell r="U592" t="str">
            <v/>
          </cell>
          <cell r="V592" t="str">
            <v/>
          </cell>
          <cell r="W592" t="str">
            <v/>
          </cell>
        </row>
        <row r="593">
          <cell r="C593" t="str">
            <v>3.11.5.11</v>
          </cell>
          <cell r="D593" t="str">
            <v>Instalación de 2 tanques 11m3, 2 tanques de 0.5m3, equipo mezclador con su tanque de 0.5m3, instalación de múltiple Ø2" PVC RDE 21 y Ø1" para llenado y vaciado de tanques de químicos, instalación de tres bombas dosificadoras de membrana y una bomba centrí</v>
          </cell>
          <cell r="E593" t="str">
            <v>gl</v>
          </cell>
          <cell r="F593">
            <v>1</v>
          </cell>
          <cell r="G593">
            <v>3301000</v>
          </cell>
          <cell r="H593">
            <v>3301000</v>
          </cell>
          <cell r="I593">
            <v>92.075534852584312</v>
          </cell>
          <cell r="J593">
            <v>1</v>
          </cell>
          <cell r="L593">
            <v>1</v>
          </cell>
          <cell r="M593">
            <v>3301000</v>
          </cell>
          <cell r="N593">
            <v>0</v>
          </cell>
          <cell r="O593">
            <v>3301000</v>
          </cell>
          <cell r="R593">
            <v>0</v>
          </cell>
          <cell r="S593">
            <v>0</v>
          </cell>
          <cell r="T593">
            <v>0</v>
          </cell>
          <cell r="U593">
            <v>0</v>
          </cell>
          <cell r="V593">
            <v>1</v>
          </cell>
          <cell r="W593">
            <v>3301000</v>
          </cell>
        </row>
        <row r="594">
          <cell r="C594" t="str">
            <v>3.11.5.12</v>
          </cell>
          <cell r="D594" t="str">
            <v>Instalación de tubería de Ø2" PVC conduit</v>
          </cell>
          <cell r="E594" t="str">
            <v>m</v>
          </cell>
          <cell r="F594">
            <v>30</v>
          </cell>
          <cell r="G594">
            <v>1850</v>
          </cell>
          <cell r="H594">
            <v>55500</v>
          </cell>
          <cell r="I594">
            <v>1.5480739728319992</v>
          </cell>
          <cell r="J594">
            <v>30</v>
          </cell>
          <cell r="L594">
            <v>30</v>
          </cell>
          <cell r="M594">
            <v>55500</v>
          </cell>
          <cell r="N594">
            <v>0</v>
          </cell>
          <cell r="O594">
            <v>55500</v>
          </cell>
          <cell r="R594">
            <v>0</v>
          </cell>
          <cell r="S594">
            <v>0</v>
          </cell>
          <cell r="T594">
            <v>0</v>
          </cell>
          <cell r="U594">
            <v>0</v>
          </cell>
          <cell r="V594">
            <v>30</v>
          </cell>
          <cell r="W594">
            <v>55500</v>
          </cell>
        </row>
        <row r="595">
          <cell r="D595" t="str">
            <v>COSTO TOTAL DIRECTO</v>
          </cell>
          <cell r="H595">
            <v>3585100</v>
          </cell>
          <cell r="L595" t="str">
            <v/>
          </cell>
          <cell r="M595">
            <v>3585100</v>
          </cell>
          <cell r="N595">
            <v>0</v>
          </cell>
          <cell r="O595">
            <v>3585100</v>
          </cell>
          <cell r="R595" t="str">
            <v/>
          </cell>
          <cell r="S595">
            <v>0</v>
          </cell>
          <cell r="T595">
            <v>0</v>
          </cell>
          <cell r="U595">
            <v>0</v>
          </cell>
          <cell r="V595" t="str">
            <v/>
          </cell>
          <cell r="W595">
            <v>3585100</v>
          </cell>
        </row>
        <row r="596">
          <cell r="D596" t="str">
            <v>A,I,U, 25%</v>
          </cell>
          <cell r="E596">
            <v>0.25</v>
          </cell>
          <cell r="H596">
            <v>896275</v>
          </cell>
          <cell r="M596">
            <v>896275</v>
          </cell>
          <cell r="N596">
            <v>0</v>
          </cell>
          <cell r="O596">
            <v>896275</v>
          </cell>
          <cell r="R596">
            <v>0</v>
          </cell>
          <cell r="S596">
            <v>0</v>
          </cell>
          <cell r="T596">
            <v>0</v>
          </cell>
          <cell r="U596">
            <v>0</v>
          </cell>
          <cell r="W596">
            <v>896275</v>
          </cell>
        </row>
        <row r="597">
          <cell r="B597" t="str">
            <v>TO10</v>
          </cell>
          <cell r="D597" t="str">
            <v>COSTO TOTAL OBRA CIVIL</v>
          </cell>
          <cell r="H597">
            <v>4481375</v>
          </cell>
          <cell r="M597">
            <v>4481375</v>
          </cell>
          <cell r="N597">
            <v>0</v>
          </cell>
          <cell r="O597">
            <v>4481375</v>
          </cell>
          <cell r="R597" t="str">
            <v/>
          </cell>
          <cell r="S597">
            <v>0</v>
          </cell>
          <cell r="T597">
            <v>0</v>
          </cell>
          <cell r="U597">
            <v>0</v>
          </cell>
          <cell r="V597" t="str">
            <v/>
          </cell>
          <cell r="W597">
            <v>4481375</v>
          </cell>
        </row>
        <row r="598">
          <cell r="B598" t="str">
            <v>T11</v>
          </cell>
          <cell r="C598" t="str">
            <v>SUMINISTRO DE EQUIPOS ELECTRICOS EN LA CAPTACIÓN AGUA CRUDA (598)</v>
          </cell>
          <cell r="M598" t="str">
            <v/>
          </cell>
          <cell r="N598" t="str">
            <v/>
          </cell>
          <cell r="O598" t="str">
            <v/>
          </cell>
          <cell r="R598" t="str">
            <v/>
          </cell>
          <cell r="S598" t="str">
            <v/>
          </cell>
          <cell r="T598" t="str">
            <v/>
          </cell>
          <cell r="U598" t="str">
            <v/>
          </cell>
          <cell r="V598" t="str">
            <v/>
          </cell>
          <cell r="W598" t="str">
            <v/>
          </cell>
        </row>
        <row r="599">
          <cell r="C599" t="str">
            <v xml:space="preserve">ITEM </v>
          </cell>
          <cell r="D599" t="str">
            <v xml:space="preserve">DESCRIPCION </v>
          </cell>
          <cell r="E599" t="str">
            <v xml:space="preserve">UNIDAD </v>
          </cell>
          <cell r="F599" t="str">
            <v xml:space="preserve">CANTIDAD </v>
          </cell>
          <cell r="G599" t="str">
            <v xml:space="preserve">V. UNITARIO </v>
          </cell>
          <cell r="H599" t="str">
            <v>V. PARCIAL</v>
          </cell>
          <cell r="R599">
            <v>0</v>
          </cell>
        </row>
        <row r="600">
          <cell r="C600">
            <v>3.24</v>
          </cell>
          <cell r="D600" t="str">
            <v>SUMINISTRO DE MATERIALES INSTALACIONES ELECTROMECANICAS</v>
          </cell>
          <cell r="L600" t="str">
            <v/>
          </cell>
          <cell r="M600" t="str">
            <v/>
          </cell>
          <cell r="N600" t="str">
            <v/>
          </cell>
          <cell r="O600" t="str">
            <v/>
          </cell>
          <cell r="R600" t="str">
            <v/>
          </cell>
          <cell r="S600" t="str">
            <v/>
          </cell>
          <cell r="T600" t="str">
            <v/>
          </cell>
          <cell r="U600" t="str">
            <v/>
          </cell>
          <cell r="V600" t="str">
            <v/>
          </cell>
          <cell r="W600" t="str">
            <v/>
          </cell>
        </row>
        <row r="601">
          <cell r="C601" t="str">
            <v>3.24.2</v>
          </cell>
          <cell r="D601" t="str">
            <v>SUMINISTRO DE EQUIPOS Y ACCESORIOS SUBESTACION ELECTRICA PLANTA DE TRATAMIENTO</v>
          </cell>
          <cell r="L601" t="str">
            <v/>
          </cell>
          <cell r="M601" t="str">
            <v/>
          </cell>
          <cell r="N601" t="str">
            <v/>
          </cell>
          <cell r="O601" t="str">
            <v/>
          </cell>
          <cell r="R601" t="str">
            <v/>
          </cell>
          <cell r="S601" t="str">
            <v/>
          </cell>
          <cell r="T601" t="str">
            <v/>
          </cell>
          <cell r="U601" t="str">
            <v/>
          </cell>
          <cell r="V601" t="str">
            <v/>
          </cell>
          <cell r="W601" t="str">
            <v/>
          </cell>
        </row>
        <row r="602">
          <cell r="C602" t="str">
            <v>3.24.2.1</v>
          </cell>
          <cell r="D602" t="str">
            <v>Celda de medida de tres elementos ( 3 Tp y 3 TC ) Gama SM6 con remonte de barras ref GBC-A 750 mm.</v>
          </cell>
          <cell r="E602" t="str">
            <v>un</v>
          </cell>
          <cell r="F602">
            <v>1</v>
          </cell>
          <cell r="G602">
            <v>16275032.000000002</v>
          </cell>
          <cell r="H602">
            <v>16275032.000000002</v>
          </cell>
          <cell r="I602">
            <v>10.379160404011367</v>
          </cell>
          <cell r="J602">
            <v>1</v>
          </cell>
          <cell r="L602">
            <v>1</v>
          </cell>
          <cell r="M602">
            <v>16275032.000000002</v>
          </cell>
          <cell r="N602">
            <v>0</v>
          </cell>
          <cell r="O602">
            <v>16275032.000000002</v>
          </cell>
          <cell r="R602">
            <v>0</v>
          </cell>
          <cell r="S602">
            <v>0</v>
          </cell>
          <cell r="T602">
            <v>0</v>
          </cell>
          <cell r="U602">
            <v>0</v>
          </cell>
          <cell r="V602">
            <v>1</v>
          </cell>
          <cell r="W602">
            <v>16275032.000000002</v>
          </cell>
        </row>
        <row r="603">
          <cell r="C603" t="str">
            <v>3.24.2.2</v>
          </cell>
          <cell r="D603" t="str">
            <v>Contador de Energia trifasico Tipo Fulkrum - 3 elementos incluido bloque de pruebas y modem.</v>
          </cell>
          <cell r="E603" t="str">
            <v>un</v>
          </cell>
          <cell r="F603">
            <v>1</v>
          </cell>
          <cell r="G603">
            <v>5800000</v>
          </cell>
          <cell r="H603">
            <v>5800000</v>
          </cell>
          <cell r="I603">
            <v>3.6988640233251728</v>
          </cell>
          <cell r="J603">
            <v>1</v>
          </cell>
          <cell r="L603">
            <v>1</v>
          </cell>
          <cell r="M603">
            <v>5800000</v>
          </cell>
          <cell r="N603">
            <v>0</v>
          </cell>
          <cell r="O603">
            <v>5800000</v>
          </cell>
          <cell r="R603">
            <v>0</v>
          </cell>
          <cell r="S603">
            <v>0</v>
          </cell>
          <cell r="T603">
            <v>0</v>
          </cell>
          <cell r="U603">
            <v>0</v>
          </cell>
          <cell r="V603">
            <v>1</v>
          </cell>
          <cell r="W603">
            <v>5800000</v>
          </cell>
        </row>
        <row r="604">
          <cell r="C604" t="str">
            <v>3.24.2.3</v>
          </cell>
          <cell r="D604" t="str">
            <v>Seccionador primario automatico en SF6 gama SM6 referencia DM1-A 750 mm.</v>
          </cell>
          <cell r="E604" t="str">
            <v>un</v>
          </cell>
          <cell r="F604">
            <v>1</v>
          </cell>
          <cell r="G604">
            <v>47634240.000000007</v>
          </cell>
          <cell r="H604">
            <v>47634240.000000007</v>
          </cell>
          <cell r="I604">
            <v>30.378030450764982</v>
          </cell>
          <cell r="J604">
            <v>1</v>
          </cell>
          <cell r="L604">
            <v>1</v>
          </cell>
          <cell r="M604">
            <v>47634240.000000007</v>
          </cell>
          <cell r="N604">
            <v>0</v>
          </cell>
          <cell r="O604">
            <v>47634240.000000007</v>
          </cell>
          <cell r="R604">
            <v>0</v>
          </cell>
          <cell r="S604">
            <v>0</v>
          </cell>
          <cell r="T604">
            <v>0</v>
          </cell>
          <cell r="U604">
            <v>0</v>
          </cell>
          <cell r="V604">
            <v>1</v>
          </cell>
          <cell r="W604">
            <v>47634240.000000007</v>
          </cell>
        </row>
        <row r="605">
          <cell r="C605" t="str">
            <v>3.24.2.4</v>
          </cell>
          <cell r="D605" t="str">
            <v>Transformador Trifasico 112,5 KVA. 13200/460 V SIEMENS en aceite</v>
          </cell>
          <cell r="E605" t="str">
            <v>un</v>
          </cell>
          <cell r="F605">
            <v>1</v>
          </cell>
          <cell r="G605">
            <v>13926785.071999999</v>
          </cell>
          <cell r="H605">
            <v>13926785.071999999</v>
          </cell>
          <cell r="I605">
            <v>8.8816007350694601</v>
          </cell>
          <cell r="J605">
            <v>1</v>
          </cell>
          <cell r="L605">
            <v>1</v>
          </cell>
          <cell r="M605">
            <v>13926785.071999999</v>
          </cell>
          <cell r="N605">
            <v>0</v>
          </cell>
          <cell r="O605">
            <v>13926785.071999999</v>
          </cell>
          <cell r="R605">
            <v>0</v>
          </cell>
          <cell r="S605">
            <v>0</v>
          </cell>
          <cell r="T605">
            <v>0</v>
          </cell>
          <cell r="U605">
            <v>0</v>
          </cell>
          <cell r="V605">
            <v>1</v>
          </cell>
          <cell r="W605">
            <v>13926785.071999999</v>
          </cell>
        </row>
        <row r="606">
          <cell r="C606" t="str">
            <v>3.24.2.5</v>
          </cell>
          <cell r="D606" t="str">
            <v>Transformador Trifasico 5 KVA. 460/220 V SIEMENS seco</v>
          </cell>
          <cell r="E606" t="str">
            <v>un</v>
          </cell>
          <cell r="F606">
            <v>1</v>
          </cell>
          <cell r="G606">
            <v>3027600</v>
          </cell>
          <cell r="H606">
            <v>3027600</v>
          </cell>
          <cell r="I606">
            <v>1.9308070201757399</v>
          </cell>
          <cell r="J606">
            <v>1</v>
          </cell>
          <cell r="L606">
            <v>1</v>
          </cell>
          <cell r="M606">
            <v>3027600</v>
          </cell>
          <cell r="N606">
            <v>0</v>
          </cell>
          <cell r="O606">
            <v>3027600</v>
          </cell>
          <cell r="R606">
            <v>0</v>
          </cell>
          <cell r="S606">
            <v>0</v>
          </cell>
          <cell r="T606">
            <v>0</v>
          </cell>
          <cell r="U606">
            <v>0</v>
          </cell>
          <cell r="V606">
            <v>1</v>
          </cell>
          <cell r="W606">
            <v>3027600</v>
          </cell>
        </row>
        <row r="607">
          <cell r="C607" t="str">
            <v>3.24.2.6</v>
          </cell>
          <cell r="D607" t="str">
            <v>Celda para transformador de 10 KVA seco</v>
          </cell>
          <cell r="E607" t="str">
            <v>un</v>
          </cell>
          <cell r="F607">
            <v>1</v>
          </cell>
          <cell r="G607">
            <v>1566000</v>
          </cell>
          <cell r="H607">
            <v>1566000</v>
          </cell>
          <cell r="I607">
            <v>0.99869328629779652</v>
          </cell>
          <cell r="J607">
            <v>1</v>
          </cell>
          <cell r="L607">
            <v>1</v>
          </cell>
          <cell r="M607">
            <v>1566000</v>
          </cell>
          <cell r="N607">
            <v>0</v>
          </cell>
          <cell r="O607">
            <v>1566000</v>
          </cell>
          <cell r="R607">
            <v>0</v>
          </cell>
          <cell r="S607">
            <v>0</v>
          </cell>
          <cell r="T607">
            <v>0</v>
          </cell>
          <cell r="U607">
            <v>0</v>
          </cell>
          <cell r="V607">
            <v>1</v>
          </cell>
          <cell r="W607">
            <v>1566000</v>
          </cell>
        </row>
        <row r="608">
          <cell r="C608" t="str">
            <v>3.24.2.7</v>
          </cell>
          <cell r="D608" t="str">
            <v>Acometida en cable de Cu monopolar 3 x No 2 - XLPE 15 KV</v>
          </cell>
          <cell r="E608" t="str">
            <v>m</v>
          </cell>
          <cell r="F608">
            <v>30</v>
          </cell>
          <cell r="G608">
            <v>109284.69364799996</v>
          </cell>
          <cell r="H608">
            <v>3278540.8094399986</v>
          </cell>
          <cell r="I608">
            <v>2.0908408015587931</v>
          </cell>
          <cell r="J608">
            <v>30</v>
          </cell>
          <cell r="L608">
            <v>30</v>
          </cell>
          <cell r="M608">
            <v>3278540.8094399986</v>
          </cell>
          <cell r="N608">
            <v>0</v>
          </cell>
          <cell r="O608">
            <v>3278540.8094399986</v>
          </cell>
          <cell r="R608">
            <v>0</v>
          </cell>
          <cell r="S608">
            <v>0</v>
          </cell>
          <cell r="T608">
            <v>0</v>
          </cell>
          <cell r="U608">
            <v>0</v>
          </cell>
          <cell r="V608">
            <v>30</v>
          </cell>
          <cell r="W608">
            <v>3278540.8094399986</v>
          </cell>
        </row>
        <row r="609">
          <cell r="C609" t="str">
            <v>3.24.2.8</v>
          </cell>
          <cell r="D609" t="str">
            <v>Centro de Control de Motores tipo Blokset autosoportados a 460 V ac 60 Hz, incluye interruptor secundario, 3 modulos con arrancadores estrella triangulo para bombas 300 Hp con su banco de condensadores automatico asociados a cada unidad de bombeo.</v>
          </cell>
          <cell r="E609" t="str">
            <v>un</v>
          </cell>
          <cell r="F609">
            <v>1</v>
          </cell>
          <cell r="G609">
            <v>46206326.399999999</v>
          </cell>
          <cell r="H609">
            <v>46206326.399999999</v>
          </cell>
          <cell r="I609">
            <v>29.467399719134502</v>
          </cell>
          <cell r="J609">
            <v>1</v>
          </cell>
          <cell r="L609">
            <v>1</v>
          </cell>
          <cell r="M609">
            <v>46206326.399999999</v>
          </cell>
          <cell r="N609">
            <v>0</v>
          </cell>
          <cell r="O609">
            <v>46206326.399999999</v>
          </cell>
          <cell r="R609">
            <v>0</v>
          </cell>
          <cell r="S609">
            <v>0</v>
          </cell>
          <cell r="T609">
            <v>0</v>
          </cell>
          <cell r="U609">
            <v>0</v>
          </cell>
          <cell r="V609">
            <v>1</v>
          </cell>
          <cell r="W609">
            <v>46206326.399999999</v>
          </cell>
        </row>
        <row r="610">
          <cell r="B610" t="str">
            <v>N</v>
          </cell>
          <cell r="C610" t="str">
            <v>3.24.2.8</v>
          </cell>
          <cell r="D610" t="str">
            <v>Centro de Control de Motores tipo Blokset autosoportados a 460 V ac 60 Hz, incluye interruptor secundario Tipo Masterpack Extraible, 2 modulos  extraibles con arrancadores estrella triangulo para motores de 100 Hp, Banco de condensadores automatico asocia</v>
          </cell>
          <cell r="E610" t="str">
            <v>un</v>
          </cell>
          <cell r="G610">
            <v>65000000</v>
          </cell>
          <cell r="L610">
            <v>0</v>
          </cell>
          <cell r="M610">
            <v>0</v>
          </cell>
          <cell r="N610">
            <v>0</v>
          </cell>
          <cell r="O610">
            <v>0</v>
          </cell>
        </row>
        <row r="611">
          <cell r="C611" t="str">
            <v>3.24.2.9</v>
          </cell>
          <cell r="D611" t="str">
            <v>Juego de premoldeados tipo interior 3M 15 KV cable monopolar No 2 con pantalla cinta</v>
          </cell>
          <cell r="E611" t="str">
            <v>jgo</v>
          </cell>
          <cell r="F611">
            <v>2</v>
          </cell>
          <cell r="G611">
            <v>400316</v>
          </cell>
          <cell r="H611">
            <v>800632</v>
          </cell>
          <cell r="I611">
            <v>0.51059118977980678</v>
          </cell>
          <cell r="J611">
            <v>2</v>
          </cell>
          <cell r="L611">
            <v>2</v>
          </cell>
          <cell r="M611">
            <v>800632</v>
          </cell>
          <cell r="N611">
            <v>0</v>
          </cell>
          <cell r="O611">
            <v>800632</v>
          </cell>
          <cell r="R611">
            <v>0</v>
          </cell>
          <cell r="S611">
            <v>0</v>
          </cell>
          <cell r="T611">
            <v>0</v>
          </cell>
          <cell r="U611">
            <v>0</v>
          </cell>
          <cell r="V611">
            <v>2</v>
          </cell>
          <cell r="W611">
            <v>800632</v>
          </cell>
        </row>
        <row r="612">
          <cell r="C612" t="str">
            <v>3.24.2.10</v>
          </cell>
          <cell r="D612" t="str">
            <v>Tablero de distribucion trifasico para sopreponer de 12 ctos, con sus breakers termomagneticos.</v>
          </cell>
          <cell r="E612" t="str">
            <v>un</v>
          </cell>
          <cell r="F612">
            <v>1</v>
          </cell>
          <cell r="G612">
            <v>227846.82879999999</v>
          </cell>
          <cell r="H612">
            <v>227846.82879999999</v>
          </cell>
          <cell r="I612">
            <v>0.14530593756500856</v>
          </cell>
          <cell r="J612">
            <v>1</v>
          </cell>
          <cell r="L612">
            <v>1</v>
          </cell>
          <cell r="M612">
            <v>227846.82879999999</v>
          </cell>
          <cell r="N612">
            <v>0</v>
          </cell>
          <cell r="O612">
            <v>227846.82879999999</v>
          </cell>
          <cell r="R612">
            <v>0</v>
          </cell>
          <cell r="S612">
            <v>0</v>
          </cell>
          <cell r="T612">
            <v>0</v>
          </cell>
          <cell r="U612">
            <v>0</v>
          </cell>
          <cell r="V612">
            <v>1</v>
          </cell>
          <cell r="W612">
            <v>227846.82879999999</v>
          </cell>
        </row>
        <row r="613">
          <cell r="C613" t="str">
            <v>3.24.2.11</v>
          </cell>
          <cell r="D613" t="str">
            <v>Registro electrico de 1 x 1 x 1 en concreto con su tapa debidamente impermeabilizado</v>
          </cell>
          <cell r="E613" t="str">
            <v>un</v>
          </cell>
          <cell r="F613">
            <v>1</v>
          </cell>
          <cell r="G613">
            <v>87000</v>
          </cell>
          <cell r="H613">
            <v>87000</v>
          </cell>
          <cell r="I613">
            <v>5.5482960349877583E-2</v>
          </cell>
          <cell r="J613">
            <v>1</v>
          </cell>
          <cell r="L613">
            <v>1</v>
          </cell>
          <cell r="M613">
            <v>87000</v>
          </cell>
          <cell r="N613">
            <v>0</v>
          </cell>
          <cell r="O613">
            <v>87000</v>
          </cell>
          <cell r="R613">
            <v>0</v>
          </cell>
          <cell r="S613">
            <v>0</v>
          </cell>
          <cell r="T613">
            <v>0</v>
          </cell>
          <cell r="U613">
            <v>0</v>
          </cell>
          <cell r="V613">
            <v>1</v>
          </cell>
          <cell r="W613">
            <v>87000</v>
          </cell>
        </row>
        <row r="614">
          <cell r="C614" t="str">
            <v>3.24.2.12</v>
          </cell>
          <cell r="D614" t="str">
            <v>Malla de tierra conformada por cuatro varillas Cu copperweld de 2.4 mts inmersas hidrosolta unidas entre con cable de Cu desnudo No 2  empleando soldadura caldweld de de acuerdo a especificaciones</v>
          </cell>
          <cell r="E614" t="str">
            <v>un</v>
          </cell>
          <cell r="F614">
            <v>1</v>
          </cell>
          <cell r="G614">
            <v>928000</v>
          </cell>
          <cell r="H614">
            <v>928000</v>
          </cell>
          <cell r="I614">
            <v>0.59181824373202752</v>
          </cell>
          <cell r="J614">
            <v>1</v>
          </cell>
          <cell r="L614">
            <v>1</v>
          </cell>
          <cell r="M614">
            <v>928000</v>
          </cell>
          <cell r="N614">
            <v>0</v>
          </cell>
          <cell r="O614">
            <v>928000</v>
          </cell>
          <cell r="R614">
            <v>0</v>
          </cell>
          <cell r="S614">
            <v>0</v>
          </cell>
          <cell r="T614">
            <v>0</v>
          </cell>
          <cell r="U614">
            <v>0</v>
          </cell>
          <cell r="V614">
            <v>1</v>
          </cell>
          <cell r="W614">
            <v>928000</v>
          </cell>
        </row>
        <row r="615">
          <cell r="C615" t="str">
            <v>3.24.2.13</v>
          </cell>
          <cell r="D615" t="str">
            <v>Luminaria Wall Pack 150 W 220 V,Vapor de mercurio con fotocelda</v>
          </cell>
          <cell r="E615" t="str">
            <v>un</v>
          </cell>
          <cell r="F615">
            <v>4</v>
          </cell>
          <cell r="G615">
            <v>261000</v>
          </cell>
          <cell r="H615">
            <v>1044000</v>
          </cell>
          <cell r="I615">
            <v>0.66579552419853105</v>
          </cell>
          <cell r="J615">
            <v>4</v>
          </cell>
          <cell r="L615">
            <v>4</v>
          </cell>
          <cell r="M615">
            <v>1044000</v>
          </cell>
          <cell r="N615">
            <v>0</v>
          </cell>
          <cell r="O615">
            <v>1044000</v>
          </cell>
          <cell r="R615">
            <v>0</v>
          </cell>
          <cell r="S615">
            <v>0</v>
          </cell>
          <cell r="T615">
            <v>0</v>
          </cell>
          <cell r="U615">
            <v>0</v>
          </cell>
          <cell r="V615">
            <v>4</v>
          </cell>
          <cell r="W615">
            <v>1044000</v>
          </cell>
        </row>
        <row r="616">
          <cell r="C616" t="str">
            <v>3.24.2.14</v>
          </cell>
          <cell r="D616" t="str">
            <v>Toma monofasica de tres elementos</v>
          </cell>
          <cell r="E616" t="str">
            <v>un</v>
          </cell>
          <cell r="F616">
            <v>4</v>
          </cell>
          <cell r="G616">
            <v>3364</v>
          </cell>
          <cell r="H616">
            <v>13456</v>
          </cell>
          <cell r="I616">
            <v>8.5813645341143996E-3</v>
          </cell>
          <cell r="J616">
            <v>4</v>
          </cell>
          <cell r="L616">
            <v>4</v>
          </cell>
          <cell r="M616">
            <v>13456</v>
          </cell>
          <cell r="N616">
            <v>0</v>
          </cell>
          <cell r="O616">
            <v>13456</v>
          </cell>
          <cell r="R616">
            <v>0</v>
          </cell>
          <cell r="S616">
            <v>0</v>
          </cell>
          <cell r="T616">
            <v>0</v>
          </cell>
          <cell r="U616">
            <v>0</v>
          </cell>
          <cell r="V616">
            <v>4</v>
          </cell>
          <cell r="W616">
            <v>13456</v>
          </cell>
        </row>
        <row r="617">
          <cell r="C617" t="str">
            <v>3.24.2.15</v>
          </cell>
          <cell r="D617" t="str">
            <v>Salida electrica monofasica para toma o iluminacion, incluye linea neutro y tierra en cable THHN no 12, tuberia coduit de 1"</v>
          </cell>
          <cell r="E617" t="str">
            <v>un</v>
          </cell>
          <cell r="F617">
            <v>4</v>
          </cell>
          <cell r="G617">
            <v>40600</v>
          </cell>
          <cell r="H617">
            <v>162400</v>
          </cell>
          <cell r="I617">
            <v>0.10356819265310482</v>
          </cell>
          <cell r="J617">
            <v>4</v>
          </cell>
          <cell r="L617">
            <v>4</v>
          </cell>
          <cell r="M617">
            <v>162400</v>
          </cell>
          <cell r="N617">
            <v>0</v>
          </cell>
          <cell r="O617">
            <v>162400</v>
          </cell>
          <cell r="R617">
            <v>0</v>
          </cell>
          <cell r="S617">
            <v>0</v>
          </cell>
          <cell r="T617">
            <v>0</v>
          </cell>
          <cell r="U617">
            <v>0</v>
          </cell>
          <cell r="V617">
            <v>4</v>
          </cell>
          <cell r="W617">
            <v>162400</v>
          </cell>
        </row>
        <row r="618">
          <cell r="C618" t="str">
            <v>3.24.2.16</v>
          </cell>
          <cell r="D618" t="str">
            <v>Salida electrica bifasica para iluminacion, incluye lineas neutro y tierra en cable THHN no 12, tuberia coduit de 1"</v>
          </cell>
          <cell r="E618" t="str">
            <v>un</v>
          </cell>
          <cell r="F618">
            <v>4</v>
          </cell>
          <cell r="G618">
            <v>46400</v>
          </cell>
          <cell r="H618">
            <v>185600</v>
          </cell>
          <cell r="I618">
            <v>0.11836364874640551</v>
          </cell>
          <cell r="J618">
            <v>4</v>
          </cell>
          <cell r="L618">
            <v>4</v>
          </cell>
          <cell r="M618">
            <v>185600</v>
          </cell>
          <cell r="N618">
            <v>0</v>
          </cell>
          <cell r="O618">
            <v>185600</v>
          </cell>
          <cell r="R618">
            <v>0</v>
          </cell>
          <cell r="S618">
            <v>0</v>
          </cell>
          <cell r="T618">
            <v>0</v>
          </cell>
          <cell r="U618">
            <v>0</v>
          </cell>
          <cell r="V618">
            <v>4</v>
          </cell>
          <cell r="W618">
            <v>185600</v>
          </cell>
        </row>
        <row r="619">
          <cell r="C619" t="str">
            <v>3.24.2.17</v>
          </cell>
          <cell r="D619" t="str">
            <v>Salida electrica bifasica o trifasica para toma, incluye lineas neutro y tierra en cable THHN no 10, tuberia coduit de 1"</v>
          </cell>
          <cell r="E619" t="str">
            <v>un</v>
          </cell>
          <cell r="F619">
            <v>2</v>
          </cell>
          <cell r="G619">
            <v>77720</v>
          </cell>
          <cell r="H619">
            <v>155440</v>
          </cell>
          <cell r="I619">
            <v>9.912955582511461E-2</v>
          </cell>
          <cell r="J619">
            <v>2</v>
          </cell>
          <cell r="L619">
            <v>2</v>
          </cell>
          <cell r="M619">
            <v>155440</v>
          </cell>
          <cell r="N619">
            <v>0</v>
          </cell>
          <cell r="O619">
            <v>155440</v>
          </cell>
          <cell r="R619">
            <v>0</v>
          </cell>
          <cell r="S619">
            <v>0</v>
          </cell>
          <cell r="T619">
            <v>0</v>
          </cell>
          <cell r="U619">
            <v>0</v>
          </cell>
          <cell r="V619">
            <v>2</v>
          </cell>
          <cell r="W619">
            <v>155440</v>
          </cell>
        </row>
        <row r="620">
          <cell r="C620" t="str">
            <v>3.24.4</v>
          </cell>
          <cell r="D620" t="str">
            <v>SUMINISTRO ACOMETIDAS ELECTRICAS a 440 V ac</v>
          </cell>
          <cell r="G620">
            <v>0</v>
          </cell>
          <cell r="H620">
            <v>0</v>
          </cell>
          <cell r="I620" t="str">
            <v/>
          </cell>
          <cell r="L620" t="str">
            <v/>
          </cell>
          <cell r="M620" t="str">
            <v/>
          </cell>
          <cell r="N620" t="str">
            <v/>
          </cell>
          <cell r="O620" t="str">
            <v/>
          </cell>
          <cell r="R620" t="str">
            <v/>
          </cell>
          <cell r="S620" t="str">
            <v/>
          </cell>
          <cell r="T620" t="str">
            <v/>
          </cell>
          <cell r="U620" t="str">
            <v/>
          </cell>
          <cell r="V620" t="str">
            <v/>
          </cell>
          <cell r="W620" t="str">
            <v/>
          </cell>
        </row>
        <row r="621">
          <cell r="C621" t="str">
            <v>3.24.4.1</v>
          </cell>
          <cell r="D621" t="str">
            <v>Acometidas desde transformador de alimentación a barraje de entrada del CCM ubicado en la barcaza en cable monopolar THHN de Cu AWG (4x2/0) de 1000 V - 90° aislamiento, incluye conectores, terminales bimetalicos 3M, cintas 23 y 33 3M, guaya mensajero aere</v>
          </cell>
          <cell r="E621" t="str">
            <v>m</v>
          </cell>
          <cell r="F621">
            <v>80</v>
          </cell>
          <cell r="G621">
            <v>179800</v>
          </cell>
          <cell r="H621">
            <v>14384000</v>
          </cell>
          <cell r="I621">
            <v>9.1731827778464279</v>
          </cell>
          <cell r="J621">
            <v>80</v>
          </cell>
          <cell r="L621">
            <v>80</v>
          </cell>
          <cell r="M621">
            <v>14384000</v>
          </cell>
          <cell r="N621">
            <v>0</v>
          </cell>
          <cell r="O621">
            <v>14384000</v>
          </cell>
          <cell r="R621">
            <v>0</v>
          </cell>
          <cell r="S621">
            <v>0</v>
          </cell>
          <cell r="T621">
            <v>0</v>
          </cell>
          <cell r="U621">
            <v>0</v>
          </cell>
          <cell r="V621">
            <v>80</v>
          </cell>
          <cell r="W621">
            <v>14384000</v>
          </cell>
        </row>
        <row r="622">
          <cell r="C622" t="str">
            <v>3.24.4.2</v>
          </cell>
          <cell r="D622" t="str">
            <v>Acometidas del CCM a cada motor de 30 HP 460 Vac 60 Hz en cable THHN calibre AWG (3 x 8) de 1000V aislamiento, incluye tuberia conduit PVC de 1 1/2", flexiconduit, conectores, terminales bimetalicos 3M, cintas 23 y 33 3M, accesorios para fijación etc.</v>
          </cell>
          <cell r="E622" t="str">
            <v>m</v>
          </cell>
          <cell r="F622">
            <v>30</v>
          </cell>
          <cell r="G622">
            <v>23200</v>
          </cell>
          <cell r="H622">
            <v>696000</v>
          </cell>
          <cell r="I622">
            <v>0.44386368279902066</v>
          </cell>
          <cell r="J622">
            <v>30</v>
          </cell>
          <cell r="L622">
            <v>30</v>
          </cell>
          <cell r="M622">
            <v>696000</v>
          </cell>
          <cell r="N622">
            <v>0</v>
          </cell>
          <cell r="O622">
            <v>696000</v>
          </cell>
          <cell r="R622">
            <v>0</v>
          </cell>
          <cell r="S622">
            <v>0</v>
          </cell>
          <cell r="T622">
            <v>0</v>
          </cell>
          <cell r="U622">
            <v>0</v>
          </cell>
          <cell r="V622">
            <v>30</v>
          </cell>
          <cell r="W622">
            <v>696000</v>
          </cell>
        </row>
        <row r="623">
          <cell r="C623" t="str">
            <v>3.24.4.3</v>
          </cell>
          <cell r="D623" t="str">
            <v xml:space="preserve">Acometidas del CCM a Tranformador servicios auxiliares de 5 KVA en cable THHN 4 x No 10 de 600V aislamiento, incluye conectores cintas y accesorios </v>
          </cell>
          <cell r="E623" t="str">
            <v>m</v>
          </cell>
          <cell r="F623">
            <v>10</v>
          </cell>
          <cell r="G623">
            <v>22040</v>
          </cell>
          <cell r="H623">
            <v>220400</v>
          </cell>
          <cell r="I623">
            <v>0.14055683288635656</v>
          </cell>
          <cell r="J623">
            <v>10</v>
          </cell>
          <cell r="L623">
            <v>10</v>
          </cell>
          <cell r="M623">
            <v>220400</v>
          </cell>
          <cell r="N623">
            <v>0</v>
          </cell>
          <cell r="O623">
            <v>220400</v>
          </cell>
          <cell r="R623">
            <v>0</v>
          </cell>
          <cell r="S623">
            <v>0</v>
          </cell>
          <cell r="T623">
            <v>0</v>
          </cell>
          <cell r="U623">
            <v>0</v>
          </cell>
          <cell r="V623">
            <v>10</v>
          </cell>
          <cell r="W623">
            <v>220400</v>
          </cell>
        </row>
        <row r="624">
          <cell r="C624" t="str">
            <v>3.24.4.4</v>
          </cell>
          <cell r="D624" t="str">
            <v>Acometidas del transformador servicios auxiliares de 5 KVA a la bomba de sebado a 220 V en cable THHN 34 x No 12 de 600V aislamiento, incluye conectores cintas y accesorios</v>
          </cell>
          <cell r="E624" t="str">
            <v>m</v>
          </cell>
          <cell r="F624">
            <v>10</v>
          </cell>
          <cell r="G624">
            <v>18560</v>
          </cell>
          <cell r="H624">
            <v>185600</v>
          </cell>
          <cell r="I624">
            <v>0.11836364874640551</v>
          </cell>
          <cell r="J624">
            <v>10</v>
          </cell>
          <cell r="L624">
            <v>10</v>
          </cell>
          <cell r="M624">
            <v>185600</v>
          </cell>
          <cell r="N624">
            <v>0</v>
          </cell>
          <cell r="O624">
            <v>185600</v>
          </cell>
          <cell r="R624">
            <v>0</v>
          </cell>
          <cell r="S624">
            <v>0</v>
          </cell>
          <cell r="T624">
            <v>0</v>
          </cell>
          <cell r="U624">
            <v>0</v>
          </cell>
          <cell r="V624">
            <v>10</v>
          </cell>
          <cell r="W624">
            <v>185600</v>
          </cell>
        </row>
        <row r="625">
          <cell r="D625" t="str">
            <v>COSTO SUMINISTRO</v>
          </cell>
          <cell r="H625">
            <v>156804899.11023998</v>
          </cell>
          <cell r="L625" t="str">
            <v/>
          </cell>
          <cell r="M625">
            <v>156804899.11023998</v>
          </cell>
          <cell r="N625">
            <v>0</v>
          </cell>
          <cell r="O625">
            <v>156804899.11023998</v>
          </cell>
          <cell r="R625" t="str">
            <v/>
          </cell>
          <cell r="S625">
            <v>0</v>
          </cell>
          <cell r="T625">
            <v>0</v>
          </cell>
          <cell r="U625">
            <v>0</v>
          </cell>
          <cell r="V625" t="str">
            <v/>
          </cell>
          <cell r="W625">
            <v>156804899.11023998</v>
          </cell>
        </row>
        <row r="626">
          <cell r="D626" t="str">
            <v>A.I.U. 12%</v>
          </cell>
          <cell r="E626">
            <v>0.12</v>
          </cell>
          <cell r="H626">
            <v>18816587.893228795</v>
          </cell>
          <cell r="M626">
            <v>18816587.893228795</v>
          </cell>
          <cell r="N626">
            <v>0</v>
          </cell>
          <cell r="O626">
            <v>18816587.893228795</v>
          </cell>
          <cell r="R626">
            <v>0</v>
          </cell>
          <cell r="S626">
            <v>0</v>
          </cell>
          <cell r="T626">
            <v>0</v>
          </cell>
          <cell r="U626">
            <v>0</v>
          </cell>
          <cell r="W626">
            <v>18816587.893228795</v>
          </cell>
        </row>
        <row r="627">
          <cell r="B627" t="str">
            <v>TO11</v>
          </cell>
          <cell r="D627" t="str">
            <v>COSTO TOTAL SUMINISTRO</v>
          </cell>
          <cell r="H627">
            <v>175621487.00346878</v>
          </cell>
          <cell r="M627">
            <v>175621487.00346878</v>
          </cell>
          <cell r="N627">
            <v>0</v>
          </cell>
          <cell r="O627">
            <v>175621487.00346878</v>
          </cell>
          <cell r="R627" t="str">
            <v/>
          </cell>
          <cell r="S627">
            <v>0</v>
          </cell>
          <cell r="T627">
            <v>0</v>
          </cell>
          <cell r="U627">
            <v>0</v>
          </cell>
          <cell r="V627" t="str">
            <v/>
          </cell>
          <cell r="W627">
            <v>175621487.00346878</v>
          </cell>
        </row>
        <row r="628">
          <cell r="B628" t="str">
            <v>T12</v>
          </cell>
          <cell r="C628" t="str">
            <v>INSTALACIONES ELECTRICAS EN LA CAPTACIÓN AGUA CRUDA (628)</v>
          </cell>
          <cell r="M628" t="str">
            <v/>
          </cell>
          <cell r="N628" t="str">
            <v/>
          </cell>
          <cell r="O628" t="str">
            <v/>
          </cell>
          <cell r="R628" t="str">
            <v/>
          </cell>
          <cell r="S628" t="str">
            <v/>
          </cell>
          <cell r="T628" t="str">
            <v/>
          </cell>
          <cell r="U628" t="str">
            <v/>
          </cell>
          <cell r="V628" t="str">
            <v/>
          </cell>
          <cell r="W628" t="str">
            <v/>
          </cell>
        </row>
        <row r="629">
          <cell r="C629" t="str">
            <v xml:space="preserve">ITEM </v>
          </cell>
          <cell r="D629" t="str">
            <v xml:space="preserve">DESCRIPCION </v>
          </cell>
          <cell r="E629" t="str">
            <v xml:space="preserve">UNIDAD </v>
          </cell>
          <cell r="F629" t="str">
            <v xml:space="preserve">CANTIDAD </v>
          </cell>
          <cell r="G629" t="str">
            <v xml:space="preserve">V. UNITARIO </v>
          </cell>
          <cell r="H629" t="str">
            <v>V. PARCIAL</v>
          </cell>
          <cell r="R629">
            <v>0</v>
          </cell>
        </row>
        <row r="630">
          <cell r="C630" t="str">
            <v>3,25</v>
          </cell>
          <cell r="D630" t="str">
            <v>MANO DE OBRA INSTALACIONES ELECTROMECANICAS</v>
          </cell>
          <cell r="L630" t="str">
            <v/>
          </cell>
          <cell r="M630" t="str">
            <v/>
          </cell>
          <cell r="N630" t="str">
            <v/>
          </cell>
          <cell r="O630" t="str">
            <v/>
          </cell>
          <cell r="R630" t="str">
            <v/>
          </cell>
          <cell r="S630" t="str">
            <v/>
          </cell>
          <cell r="T630" t="str">
            <v/>
          </cell>
          <cell r="U630" t="str">
            <v/>
          </cell>
          <cell r="V630" t="str">
            <v/>
          </cell>
          <cell r="W630" t="str">
            <v/>
          </cell>
        </row>
        <row r="631">
          <cell r="C631" t="str">
            <v>3.25.2</v>
          </cell>
          <cell r="D631" t="str">
            <v>INSTALACION DE EQUIPOS Y ACCESORIOS SUBESTACION ELECTRICA PLANTA DE TRATAMIENTO</v>
          </cell>
          <cell r="L631" t="str">
            <v/>
          </cell>
          <cell r="M631" t="str">
            <v/>
          </cell>
          <cell r="N631" t="str">
            <v/>
          </cell>
          <cell r="O631" t="str">
            <v/>
          </cell>
          <cell r="R631" t="str">
            <v/>
          </cell>
          <cell r="S631" t="str">
            <v/>
          </cell>
          <cell r="T631" t="str">
            <v/>
          </cell>
          <cell r="U631" t="str">
            <v/>
          </cell>
          <cell r="V631" t="str">
            <v/>
          </cell>
          <cell r="W631" t="str">
            <v/>
          </cell>
        </row>
        <row r="632">
          <cell r="C632" t="str">
            <v>3.25.2.1</v>
          </cell>
          <cell r="D632" t="str">
            <v>Celda de medida de tres elementos ( 3 Tp y 3 TC ) Gama SM6 con remonte de barras ref GBC-A 750 mm.</v>
          </cell>
          <cell r="E632" t="str">
            <v>un</v>
          </cell>
          <cell r="F632">
            <v>1</v>
          </cell>
          <cell r="G632">
            <v>1403020</v>
          </cell>
          <cell r="H632">
            <v>1403020</v>
          </cell>
          <cell r="I632">
            <v>10.265208827807419</v>
          </cell>
          <cell r="J632">
            <v>1</v>
          </cell>
          <cell r="L632">
            <v>1</v>
          </cell>
          <cell r="M632">
            <v>1403020</v>
          </cell>
          <cell r="N632">
            <v>0</v>
          </cell>
          <cell r="O632">
            <v>1403020</v>
          </cell>
          <cell r="R632">
            <v>0</v>
          </cell>
          <cell r="S632">
            <v>0</v>
          </cell>
          <cell r="T632">
            <v>0</v>
          </cell>
          <cell r="U632">
            <v>0</v>
          </cell>
          <cell r="V632">
            <v>1</v>
          </cell>
          <cell r="W632">
            <v>1403020</v>
          </cell>
        </row>
        <row r="633">
          <cell r="C633" t="str">
            <v>3.25.2.2</v>
          </cell>
          <cell r="D633" t="str">
            <v>Seccionador primario automatico en SF6 gama SM6 referencia DM1-A 750 mm.</v>
          </cell>
          <cell r="E633" t="str">
            <v>un</v>
          </cell>
          <cell r="F633">
            <v>1</v>
          </cell>
          <cell r="G633">
            <v>2566500.0000000005</v>
          </cell>
          <cell r="H633">
            <v>2566500.0000000005</v>
          </cell>
          <cell r="I633">
            <v>18.777821026476989</v>
          </cell>
          <cell r="J633">
            <v>1</v>
          </cell>
          <cell r="L633">
            <v>1</v>
          </cell>
          <cell r="M633">
            <v>2566500.0000000005</v>
          </cell>
          <cell r="N633">
            <v>0</v>
          </cell>
          <cell r="O633">
            <v>2566500.0000000005</v>
          </cell>
          <cell r="R633">
            <v>0</v>
          </cell>
          <cell r="S633">
            <v>0</v>
          </cell>
          <cell r="T633">
            <v>0</v>
          </cell>
          <cell r="U633">
            <v>0</v>
          </cell>
          <cell r="V633">
            <v>1</v>
          </cell>
          <cell r="W633">
            <v>2566500.0000000005</v>
          </cell>
        </row>
        <row r="634">
          <cell r="C634" t="str">
            <v>3.25.2.3</v>
          </cell>
          <cell r="D634" t="str">
            <v>Transformador Trifasico 112,5 KVA. 13200/460 V SIEMENS en aceite</v>
          </cell>
          <cell r="E634" t="str">
            <v>un</v>
          </cell>
          <cell r="F634">
            <v>1</v>
          </cell>
          <cell r="G634">
            <v>1900000</v>
          </cell>
          <cell r="H634">
            <v>1900000</v>
          </cell>
          <cell r="I634">
            <v>13.901367601911657</v>
          </cell>
          <cell r="J634">
            <v>1</v>
          </cell>
          <cell r="L634">
            <v>1</v>
          </cell>
          <cell r="M634">
            <v>1900000</v>
          </cell>
          <cell r="N634">
            <v>0</v>
          </cell>
          <cell r="O634">
            <v>1900000</v>
          </cell>
          <cell r="R634">
            <v>0</v>
          </cell>
          <cell r="S634">
            <v>0</v>
          </cell>
          <cell r="T634">
            <v>0</v>
          </cell>
          <cell r="U634">
            <v>0</v>
          </cell>
          <cell r="V634">
            <v>1</v>
          </cell>
          <cell r="W634">
            <v>1900000</v>
          </cell>
        </row>
        <row r="635">
          <cell r="C635" t="str">
            <v>3.25.2.4</v>
          </cell>
          <cell r="D635" t="str">
            <v>Transformador Trifasico 5 KVA. 460/220 V SIEMENS seco</v>
          </cell>
          <cell r="E635" t="str">
            <v>un</v>
          </cell>
          <cell r="F635">
            <v>1</v>
          </cell>
          <cell r="G635">
            <v>261000</v>
          </cell>
          <cell r="H635">
            <v>261000</v>
          </cell>
          <cell r="I635">
            <v>1.9096089179468119</v>
          </cell>
          <cell r="J635">
            <v>1</v>
          </cell>
          <cell r="L635">
            <v>1</v>
          </cell>
          <cell r="M635">
            <v>261000</v>
          </cell>
          <cell r="N635">
            <v>0</v>
          </cell>
          <cell r="O635">
            <v>261000</v>
          </cell>
          <cell r="R635">
            <v>0</v>
          </cell>
          <cell r="S635">
            <v>0</v>
          </cell>
          <cell r="T635">
            <v>0</v>
          </cell>
          <cell r="U635">
            <v>0</v>
          </cell>
          <cell r="V635">
            <v>1</v>
          </cell>
          <cell r="W635">
            <v>261000</v>
          </cell>
        </row>
        <row r="636">
          <cell r="C636" t="str">
            <v>3.25.2.5</v>
          </cell>
          <cell r="D636" t="str">
            <v>Celda para transformador de 10 KVA seco</v>
          </cell>
          <cell r="E636" t="str">
            <v>un</v>
          </cell>
          <cell r="F636">
            <v>1</v>
          </cell>
          <cell r="G636">
            <v>80000</v>
          </cell>
          <cell r="H636">
            <v>80000</v>
          </cell>
          <cell r="I636">
            <v>0.58532074113312238</v>
          </cell>
          <cell r="J636">
            <v>1</v>
          </cell>
          <cell r="L636">
            <v>1</v>
          </cell>
          <cell r="M636">
            <v>80000</v>
          </cell>
          <cell r="N636">
            <v>0</v>
          </cell>
          <cell r="O636">
            <v>80000</v>
          </cell>
          <cell r="R636">
            <v>0</v>
          </cell>
          <cell r="S636">
            <v>0</v>
          </cell>
          <cell r="T636">
            <v>0</v>
          </cell>
          <cell r="U636">
            <v>0</v>
          </cell>
          <cell r="V636">
            <v>1</v>
          </cell>
          <cell r="W636">
            <v>80000</v>
          </cell>
        </row>
        <row r="637">
          <cell r="C637" t="str">
            <v>3.25.2.6</v>
          </cell>
          <cell r="D637" t="str">
            <v>Acometida en cable de Cu monopolar 3 x No 2 - XLPE 15 KV</v>
          </cell>
          <cell r="E637" t="str">
            <v>m</v>
          </cell>
          <cell r="F637">
            <v>30</v>
          </cell>
          <cell r="G637">
            <v>28000</v>
          </cell>
          <cell r="H637">
            <v>840000</v>
          </cell>
          <cell r="I637">
            <v>6.1458677818977856</v>
          </cell>
          <cell r="J637">
            <v>30</v>
          </cell>
          <cell r="L637">
            <v>30</v>
          </cell>
          <cell r="M637">
            <v>840000</v>
          </cell>
          <cell r="N637">
            <v>0</v>
          </cell>
          <cell r="O637">
            <v>840000</v>
          </cell>
          <cell r="R637">
            <v>0</v>
          </cell>
          <cell r="S637">
            <v>0</v>
          </cell>
          <cell r="T637">
            <v>0</v>
          </cell>
          <cell r="U637">
            <v>0</v>
          </cell>
          <cell r="V637">
            <v>30</v>
          </cell>
          <cell r="W637">
            <v>840000</v>
          </cell>
        </row>
        <row r="638">
          <cell r="C638" t="str">
            <v>3.25.2.7</v>
          </cell>
          <cell r="D638" t="str">
            <v>Centro de Control de Motores tipo Blokset autosoportados a 460 V ac 60 Hz, incluye interruptor secundario, 3 modulos con arrancadores estrella triangulo para bombas de 300 Hp con su banco de condensadores automatico asociados a cada unidad de bombeo.</v>
          </cell>
          <cell r="E638" t="str">
            <v>un</v>
          </cell>
          <cell r="F638">
            <v>1</v>
          </cell>
          <cell r="G638">
            <v>2100000</v>
          </cell>
          <cell r="H638">
            <v>2100000</v>
          </cell>
          <cell r="I638">
            <v>15.364669454744465</v>
          </cell>
          <cell r="J638">
            <v>1</v>
          </cell>
          <cell r="L638">
            <v>1</v>
          </cell>
          <cell r="M638">
            <v>2100000</v>
          </cell>
          <cell r="N638">
            <v>0</v>
          </cell>
          <cell r="O638">
            <v>2100000</v>
          </cell>
          <cell r="R638">
            <v>0</v>
          </cell>
          <cell r="S638">
            <v>0</v>
          </cell>
          <cell r="T638">
            <v>0</v>
          </cell>
          <cell r="U638">
            <v>0</v>
          </cell>
          <cell r="V638">
            <v>1</v>
          </cell>
          <cell r="W638">
            <v>2100000</v>
          </cell>
        </row>
        <row r="639">
          <cell r="C639" t="str">
            <v>3.25.2.8</v>
          </cell>
          <cell r="D639" t="str">
            <v>Juego de premoldeados tipo interior 3M 15 KV cable monopolar No 2 con pantalla de cinta</v>
          </cell>
          <cell r="E639" t="str">
            <v>jgo</v>
          </cell>
          <cell r="F639">
            <v>2</v>
          </cell>
          <cell r="G639">
            <v>90000</v>
          </cell>
          <cell r="H639">
            <v>180000</v>
          </cell>
          <cell r="I639">
            <v>1.3169716675495255</v>
          </cell>
          <cell r="J639">
            <v>2</v>
          </cell>
          <cell r="L639">
            <v>2</v>
          </cell>
          <cell r="M639">
            <v>180000</v>
          </cell>
          <cell r="N639">
            <v>0</v>
          </cell>
          <cell r="O639">
            <v>180000</v>
          </cell>
          <cell r="R639">
            <v>0</v>
          </cell>
          <cell r="S639">
            <v>0</v>
          </cell>
          <cell r="T639">
            <v>0</v>
          </cell>
          <cell r="U639">
            <v>0</v>
          </cell>
          <cell r="V639">
            <v>2</v>
          </cell>
          <cell r="W639">
            <v>180000</v>
          </cell>
        </row>
        <row r="640">
          <cell r="C640" t="str">
            <v>3.25.2.9</v>
          </cell>
          <cell r="D640" t="str">
            <v>Tablero de distribucion trifasico para sopreponer de 12 ctos, con sus breakers termomagneticos.</v>
          </cell>
          <cell r="E640" t="str">
            <v>un</v>
          </cell>
          <cell r="F640">
            <v>1</v>
          </cell>
          <cell r="G640">
            <v>90000</v>
          </cell>
          <cell r="H640">
            <v>90000</v>
          </cell>
          <cell r="I640">
            <v>0.65848583377476277</v>
          </cell>
          <cell r="J640">
            <v>1</v>
          </cell>
          <cell r="L640">
            <v>1</v>
          </cell>
          <cell r="M640">
            <v>90000</v>
          </cell>
          <cell r="N640">
            <v>0</v>
          </cell>
          <cell r="O640">
            <v>90000</v>
          </cell>
          <cell r="R640">
            <v>0</v>
          </cell>
          <cell r="S640">
            <v>0</v>
          </cell>
          <cell r="T640">
            <v>0</v>
          </cell>
          <cell r="U640">
            <v>0</v>
          </cell>
          <cell r="V640">
            <v>1</v>
          </cell>
          <cell r="W640">
            <v>90000</v>
          </cell>
        </row>
        <row r="641">
          <cell r="C641" t="str">
            <v>3.25.2.10</v>
          </cell>
          <cell r="D641" t="str">
            <v>Registro electrico de 1 x 1 x 1 en concreto con su tapa debidamente impermeabilizado</v>
          </cell>
          <cell r="E641" t="str">
            <v>un</v>
          </cell>
          <cell r="F641">
            <v>1</v>
          </cell>
          <cell r="G641">
            <v>40000</v>
          </cell>
          <cell r="H641">
            <v>40000</v>
          </cell>
          <cell r="I641">
            <v>0.29266037056656119</v>
          </cell>
          <cell r="J641">
            <v>1</v>
          </cell>
          <cell r="L641">
            <v>1</v>
          </cell>
          <cell r="M641">
            <v>40000</v>
          </cell>
          <cell r="N641">
            <v>0</v>
          </cell>
          <cell r="O641">
            <v>40000</v>
          </cell>
          <cell r="R641">
            <v>0</v>
          </cell>
          <cell r="S641">
            <v>0</v>
          </cell>
          <cell r="T641">
            <v>0</v>
          </cell>
          <cell r="U641">
            <v>0</v>
          </cell>
          <cell r="V641">
            <v>1</v>
          </cell>
          <cell r="W641">
            <v>40000</v>
          </cell>
        </row>
        <row r="642">
          <cell r="C642" t="str">
            <v>3.25.2.11</v>
          </cell>
          <cell r="D642" t="str">
            <v>Malla de tierra conformada por cuatro varillas Cu copperweld de 2.4 mts inmersas en hidrosolta unidas entre con cable de Cu desnudo No 2 empleando soldadura caldweld de de acuerdo a especificaciones</v>
          </cell>
          <cell r="E642" t="str">
            <v>un</v>
          </cell>
          <cell r="F642">
            <v>1</v>
          </cell>
          <cell r="G642">
            <v>290000</v>
          </cell>
          <cell r="H642">
            <v>290000</v>
          </cell>
          <cell r="I642">
            <v>2.1217876866075689</v>
          </cell>
          <cell r="J642">
            <v>1</v>
          </cell>
          <cell r="L642">
            <v>1</v>
          </cell>
          <cell r="M642">
            <v>290000</v>
          </cell>
          <cell r="N642">
            <v>0</v>
          </cell>
          <cell r="O642">
            <v>290000</v>
          </cell>
          <cell r="R642">
            <v>0</v>
          </cell>
          <cell r="S642">
            <v>0</v>
          </cell>
          <cell r="T642">
            <v>0</v>
          </cell>
          <cell r="U642">
            <v>0</v>
          </cell>
          <cell r="V642">
            <v>1</v>
          </cell>
          <cell r="W642">
            <v>290000</v>
          </cell>
        </row>
        <row r="643">
          <cell r="C643" t="str">
            <v>3.25.2.12</v>
          </cell>
          <cell r="D643" t="str">
            <v>Luminaria Wall Pack 150 W 220 V,Vapor de mercurio con fotocelda</v>
          </cell>
          <cell r="E643" t="str">
            <v>un</v>
          </cell>
          <cell r="F643">
            <v>4</v>
          </cell>
          <cell r="G643">
            <v>40000</v>
          </cell>
          <cell r="H643">
            <v>160000</v>
          </cell>
          <cell r="I643">
            <v>1.1706414822662448</v>
          </cell>
          <cell r="J643">
            <v>4</v>
          </cell>
          <cell r="L643">
            <v>4</v>
          </cell>
          <cell r="M643">
            <v>160000</v>
          </cell>
          <cell r="N643">
            <v>0</v>
          </cell>
          <cell r="O643">
            <v>160000</v>
          </cell>
          <cell r="R643">
            <v>0</v>
          </cell>
          <cell r="S643">
            <v>0</v>
          </cell>
          <cell r="T643">
            <v>0</v>
          </cell>
          <cell r="U643">
            <v>0</v>
          </cell>
          <cell r="V643">
            <v>4</v>
          </cell>
          <cell r="W643">
            <v>160000</v>
          </cell>
        </row>
        <row r="644">
          <cell r="C644" t="str">
            <v>3.25.2.13</v>
          </cell>
          <cell r="D644" t="str">
            <v>Toma monofasica de tres elementos</v>
          </cell>
          <cell r="E644" t="str">
            <v>un</v>
          </cell>
          <cell r="F644">
            <v>4</v>
          </cell>
          <cell r="G644">
            <v>1800</v>
          </cell>
          <cell r="H644">
            <v>7200</v>
          </cell>
          <cell r="I644">
            <v>5.267886670198102E-2</v>
          </cell>
          <cell r="J644">
            <v>4</v>
          </cell>
          <cell r="L644">
            <v>4</v>
          </cell>
          <cell r="M644">
            <v>7200</v>
          </cell>
          <cell r="N644">
            <v>0</v>
          </cell>
          <cell r="O644">
            <v>7200</v>
          </cell>
          <cell r="R644">
            <v>0</v>
          </cell>
          <cell r="S644">
            <v>0</v>
          </cell>
          <cell r="T644">
            <v>0</v>
          </cell>
          <cell r="U644">
            <v>0</v>
          </cell>
          <cell r="V644">
            <v>4</v>
          </cell>
          <cell r="W644">
            <v>7200</v>
          </cell>
        </row>
        <row r="645">
          <cell r="C645" t="str">
            <v>3.25.2.14</v>
          </cell>
          <cell r="D645" t="str">
            <v>Salida electrica monofasica para toma o iluminacion, incluye linea neutro y tierra en cable THHN no 12, tuberia coduit de 1"</v>
          </cell>
          <cell r="E645" t="str">
            <v>un</v>
          </cell>
          <cell r="F645">
            <v>4</v>
          </cell>
          <cell r="G645">
            <v>18000</v>
          </cell>
          <cell r="H645">
            <v>72000</v>
          </cell>
          <cell r="I645">
            <v>0.5267886670198102</v>
          </cell>
          <cell r="J645">
            <v>4</v>
          </cell>
          <cell r="L645">
            <v>4</v>
          </cell>
          <cell r="M645">
            <v>72000</v>
          </cell>
          <cell r="N645">
            <v>0</v>
          </cell>
          <cell r="O645">
            <v>72000</v>
          </cell>
          <cell r="R645">
            <v>0</v>
          </cell>
          <cell r="S645">
            <v>0</v>
          </cell>
          <cell r="T645">
            <v>0</v>
          </cell>
          <cell r="U645">
            <v>0</v>
          </cell>
          <cell r="V645">
            <v>4</v>
          </cell>
          <cell r="W645">
            <v>72000</v>
          </cell>
        </row>
        <row r="646">
          <cell r="C646" t="str">
            <v>3.25.2.15</v>
          </cell>
          <cell r="D646" t="str">
            <v>Salida electrica bifasica para iluminacion, incluye lineas neutro y tierra en cable THHN no 12, tuberia coduit de 1"</v>
          </cell>
          <cell r="E646" t="str">
            <v>un</v>
          </cell>
          <cell r="F646">
            <v>4</v>
          </cell>
          <cell r="G646">
            <v>18000</v>
          </cell>
          <cell r="H646">
            <v>72000</v>
          </cell>
          <cell r="I646">
            <v>0.5267886670198102</v>
          </cell>
          <cell r="J646">
            <v>4</v>
          </cell>
          <cell r="L646">
            <v>4</v>
          </cell>
          <cell r="M646">
            <v>72000</v>
          </cell>
          <cell r="N646">
            <v>0</v>
          </cell>
          <cell r="O646">
            <v>72000</v>
          </cell>
          <cell r="R646">
            <v>0</v>
          </cell>
          <cell r="S646">
            <v>0</v>
          </cell>
          <cell r="T646">
            <v>0</v>
          </cell>
          <cell r="U646">
            <v>0</v>
          </cell>
          <cell r="V646">
            <v>4</v>
          </cell>
          <cell r="W646">
            <v>72000</v>
          </cell>
        </row>
        <row r="647">
          <cell r="C647" t="str">
            <v>3.25.2.16</v>
          </cell>
          <cell r="D647" t="str">
            <v>Salida electrica bifasica o trifasica para toma, incluye lineas neutro y tierra en cable THHN no 10, tuberia coduit de 1"</v>
          </cell>
          <cell r="E647" t="str">
            <v>un</v>
          </cell>
          <cell r="F647">
            <v>2</v>
          </cell>
          <cell r="G647">
            <v>18000</v>
          </cell>
          <cell r="H647">
            <v>36000</v>
          </cell>
          <cell r="I647">
            <v>0.2633943335099051</v>
          </cell>
          <cell r="J647">
            <v>2</v>
          </cell>
          <cell r="L647">
            <v>2</v>
          </cell>
          <cell r="M647">
            <v>36000</v>
          </cell>
          <cell r="N647">
            <v>0</v>
          </cell>
          <cell r="O647">
            <v>36000</v>
          </cell>
          <cell r="R647">
            <v>0</v>
          </cell>
          <cell r="S647">
            <v>0</v>
          </cell>
          <cell r="T647">
            <v>0</v>
          </cell>
          <cell r="U647">
            <v>0</v>
          </cell>
          <cell r="V647">
            <v>2</v>
          </cell>
          <cell r="W647">
            <v>36000</v>
          </cell>
        </row>
        <row r="648">
          <cell r="C648" t="str">
            <v>3.25.4</v>
          </cell>
          <cell r="D648" t="str">
            <v>INSTALACION ACOMETIDAS ELECTRICAS</v>
          </cell>
          <cell r="I648" t="str">
            <v/>
          </cell>
          <cell r="L648" t="str">
            <v/>
          </cell>
          <cell r="M648" t="str">
            <v/>
          </cell>
          <cell r="N648" t="str">
            <v/>
          </cell>
          <cell r="O648" t="str">
            <v/>
          </cell>
          <cell r="R648" t="str">
            <v/>
          </cell>
          <cell r="S648" t="str">
            <v/>
          </cell>
          <cell r="T648" t="str">
            <v/>
          </cell>
          <cell r="U648" t="str">
            <v/>
          </cell>
          <cell r="V648" t="str">
            <v/>
          </cell>
          <cell r="W648" t="str">
            <v/>
          </cell>
        </row>
        <row r="649">
          <cell r="C649" t="str">
            <v>3.25.4.1</v>
          </cell>
          <cell r="D649" t="str">
            <v>Acometidas desde transformador de alimentación a barraje de entrada del CCM ubicado en la barcaza en cable monopolar THHN de Cu AWG (4x2/0) de 1000 V - 90° aislamiento, incluye conectores, terminales bimetalicos 3M, cintas 23 y 33 3M,  guaya mensajero aer</v>
          </cell>
          <cell r="E649" t="str">
            <v>m</v>
          </cell>
          <cell r="F649">
            <v>80</v>
          </cell>
          <cell r="G649">
            <v>35000</v>
          </cell>
          <cell r="H649">
            <v>2800000</v>
          </cell>
          <cell r="I649">
            <v>20.486225939659285</v>
          </cell>
          <cell r="J649">
            <v>80</v>
          </cell>
          <cell r="L649">
            <v>80</v>
          </cell>
          <cell r="M649">
            <v>2800000</v>
          </cell>
          <cell r="N649">
            <v>0</v>
          </cell>
          <cell r="O649">
            <v>2800000</v>
          </cell>
          <cell r="R649">
            <v>0</v>
          </cell>
          <cell r="S649">
            <v>0</v>
          </cell>
          <cell r="T649">
            <v>0</v>
          </cell>
          <cell r="U649">
            <v>0</v>
          </cell>
          <cell r="V649">
            <v>80</v>
          </cell>
          <cell r="W649">
            <v>2800000</v>
          </cell>
        </row>
        <row r="650">
          <cell r="C650" t="str">
            <v>3.25.4.2</v>
          </cell>
          <cell r="D650" t="str">
            <v>Acometidas del CCM a cada motor de 30 HP 460 Vac 60 Hz en cable THHN calibre AWG (3 x 8) de 1000V aislamiento, incluye tuberia conduit PVC de 1 1/2", flexiconduit, conectores, terminales bimetalicos 3M, cintas 23 y 33 3M, accesorios para fijación etc.</v>
          </cell>
          <cell r="E650" t="str">
            <v>m</v>
          </cell>
          <cell r="F650">
            <v>30</v>
          </cell>
          <cell r="G650">
            <v>19000</v>
          </cell>
          <cell r="H650">
            <v>570000</v>
          </cell>
          <cell r="I650">
            <v>4.1704102805734973</v>
          </cell>
          <cell r="J650">
            <v>30</v>
          </cell>
          <cell r="L650">
            <v>30</v>
          </cell>
          <cell r="M650">
            <v>570000</v>
          </cell>
          <cell r="N650">
            <v>0</v>
          </cell>
          <cell r="O650">
            <v>570000</v>
          </cell>
          <cell r="R650">
            <v>0</v>
          </cell>
          <cell r="S650">
            <v>0</v>
          </cell>
          <cell r="T650">
            <v>0</v>
          </cell>
          <cell r="U650">
            <v>0</v>
          </cell>
          <cell r="V650">
            <v>30</v>
          </cell>
          <cell r="W650">
            <v>570000</v>
          </cell>
        </row>
        <row r="651">
          <cell r="C651" t="str">
            <v>3.25.4.3</v>
          </cell>
          <cell r="D651" t="str">
            <v>Acometidas del CCM a Tranformador servicios auxiliares de 5 KVA en cable THHN 4x No 10 de 600V aislamiento, incluye conectores cintas y accesorios</v>
          </cell>
          <cell r="E651" t="str">
            <v>m</v>
          </cell>
          <cell r="F651">
            <v>10</v>
          </cell>
          <cell r="G651">
            <v>10000</v>
          </cell>
          <cell r="H651">
            <v>100000</v>
          </cell>
          <cell r="I651">
            <v>0.73165092641640306</v>
          </cell>
          <cell r="J651">
            <v>10</v>
          </cell>
          <cell r="L651">
            <v>10</v>
          </cell>
          <cell r="M651">
            <v>100000</v>
          </cell>
          <cell r="N651">
            <v>0</v>
          </cell>
          <cell r="O651">
            <v>100000</v>
          </cell>
          <cell r="R651">
            <v>0</v>
          </cell>
          <cell r="S651">
            <v>0</v>
          </cell>
          <cell r="T651">
            <v>0</v>
          </cell>
          <cell r="U651">
            <v>0</v>
          </cell>
          <cell r="V651">
            <v>10</v>
          </cell>
          <cell r="W651">
            <v>100000</v>
          </cell>
        </row>
        <row r="652">
          <cell r="C652" t="str">
            <v>3.25.4.4</v>
          </cell>
          <cell r="D652" t="str">
            <v>Acometidas del transformador servicios auxiliares de 5 KVA a la bomba de sebado a 220 V en cable THHN 34 x No 12 de 600V aislamiento, incluye conectores cintas y accesorios</v>
          </cell>
          <cell r="E652" t="str">
            <v>m</v>
          </cell>
          <cell r="F652">
            <v>10</v>
          </cell>
          <cell r="G652">
            <v>10000</v>
          </cell>
          <cell r="H652">
            <v>100000</v>
          </cell>
          <cell r="I652">
            <v>0.73165092641640306</v>
          </cell>
          <cell r="J652">
            <v>10</v>
          </cell>
          <cell r="L652">
            <v>10</v>
          </cell>
          <cell r="M652">
            <v>100000</v>
          </cell>
          <cell r="N652">
            <v>0</v>
          </cell>
          <cell r="O652">
            <v>100000</v>
          </cell>
          <cell r="R652">
            <v>0</v>
          </cell>
          <cell r="S652">
            <v>0</v>
          </cell>
          <cell r="T652">
            <v>0</v>
          </cell>
          <cell r="U652">
            <v>0</v>
          </cell>
          <cell r="V652">
            <v>10</v>
          </cell>
          <cell r="W652">
            <v>100000</v>
          </cell>
        </row>
        <row r="653">
          <cell r="D653" t="str">
            <v>COSTO DIRECTO</v>
          </cell>
          <cell r="H653">
            <v>13667720</v>
          </cell>
          <cell r="L653" t="str">
            <v/>
          </cell>
          <cell r="M653">
            <v>13667720</v>
          </cell>
          <cell r="N653">
            <v>0</v>
          </cell>
          <cell r="O653">
            <v>13667720</v>
          </cell>
          <cell r="R653" t="str">
            <v/>
          </cell>
          <cell r="S653">
            <v>0</v>
          </cell>
          <cell r="T653">
            <v>0</v>
          </cell>
          <cell r="U653">
            <v>0</v>
          </cell>
          <cell r="V653" t="str">
            <v/>
          </cell>
          <cell r="W653">
            <v>13667720</v>
          </cell>
        </row>
        <row r="654">
          <cell r="D654" t="str">
            <v>A,I,U, (25% )</v>
          </cell>
          <cell r="E654">
            <v>0.25</v>
          </cell>
          <cell r="H654">
            <v>3416930</v>
          </cell>
          <cell r="M654">
            <v>3416930</v>
          </cell>
          <cell r="N654">
            <v>0</v>
          </cell>
          <cell r="O654">
            <v>3416930</v>
          </cell>
          <cell r="R654">
            <v>0</v>
          </cell>
          <cell r="S654">
            <v>0</v>
          </cell>
          <cell r="T654">
            <v>0</v>
          </cell>
          <cell r="U654">
            <v>0</v>
          </cell>
          <cell r="W654">
            <v>3416930</v>
          </cell>
        </row>
        <row r="655">
          <cell r="B655" t="str">
            <v>TO12</v>
          </cell>
          <cell r="D655" t="str">
            <v>COSTO SUMINISTRO</v>
          </cell>
          <cell r="H655">
            <v>17084650</v>
          </cell>
          <cell r="M655">
            <v>17084650</v>
          </cell>
          <cell r="N655">
            <v>0</v>
          </cell>
          <cell r="O655">
            <v>17084650</v>
          </cell>
          <cell r="R655" t="str">
            <v/>
          </cell>
          <cell r="S655">
            <v>0</v>
          </cell>
          <cell r="T655">
            <v>0</v>
          </cell>
          <cell r="U655">
            <v>0</v>
          </cell>
          <cell r="V655" t="str">
            <v/>
          </cell>
          <cell r="W655">
            <v>17084650</v>
          </cell>
        </row>
        <row r="656">
          <cell r="B656" t="str">
            <v>T13</v>
          </cell>
          <cell r="C656" t="str">
            <v>SUMINISTRO ELECTRICO DE LA PLANTA DE TRATAMIENTO (656)</v>
          </cell>
          <cell r="M656" t="str">
            <v/>
          </cell>
          <cell r="N656" t="str">
            <v/>
          </cell>
          <cell r="O656" t="str">
            <v/>
          </cell>
          <cell r="R656" t="str">
            <v/>
          </cell>
          <cell r="S656" t="str">
            <v/>
          </cell>
          <cell r="T656" t="str">
            <v/>
          </cell>
          <cell r="U656" t="str">
            <v/>
          </cell>
          <cell r="V656" t="str">
            <v/>
          </cell>
          <cell r="W656" t="str">
            <v/>
          </cell>
        </row>
        <row r="657">
          <cell r="C657" t="str">
            <v xml:space="preserve">ITEM </v>
          </cell>
          <cell r="D657" t="str">
            <v xml:space="preserve">DESCRIPCION </v>
          </cell>
          <cell r="E657" t="str">
            <v xml:space="preserve">UND </v>
          </cell>
          <cell r="F657" t="str">
            <v xml:space="preserve">CANT </v>
          </cell>
          <cell r="G657" t="str">
            <v xml:space="preserve">V. UNITARIO </v>
          </cell>
          <cell r="H657" t="str">
            <v>V. PARCIAL</v>
          </cell>
          <cell r="R657">
            <v>0</v>
          </cell>
        </row>
        <row r="658">
          <cell r="C658">
            <v>3.24</v>
          </cell>
          <cell r="D658" t="str">
            <v>SUMINISTRO DE MATERIALES INSTALACIONES ELECTROMECANICAS</v>
          </cell>
          <cell r="L658" t="str">
            <v/>
          </cell>
          <cell r="M658" t="str">
            <v/>
          </cell>
          <cell r="N658" t="str">
            <v/>
          </cell>
          <cell r="O658" t="str">
            <v/>
          </cell>
          <cell r="R658" t="str">
            <v/>
          </cell>
          <cell r="S658" t="str">
            <v/>
          </cell>
          <cell r="T658" t="str">
            <v/>
          </cell>
          <cell r="U658" t="str">
            <v/>
          </cell>
          <cell r="V658" t="str">
            <v/>
          </cell>
          <cell r="W658" t="str">
            <v/>
          </cell>
        </row>
        <row r="659">
          <cell r="C659" t="str">
            <v>3.24.1</v>
          </cell>
          <cell r="D659" t="str">
            <v>SUMINISTRO ACCESORIOS LINEA ELECTRICA DE 13.2 KV PARA ESTACIÓN DE CAPTACIÓN Y PLANTA DE TRATAMIENTO</v>
          </cell>
          <cell r="L659" t="str">
            <v/>
          </cell>
          <cell r="M659" t="str">
            <v/>
          </cell>
          <cell r="N659" t="str">
            <v/>
          </cell>
          <cell r="O659" t="str">
            <v/>
          </cell>
          <cell r="R659" t="str">
            <v/>
          </cell>
          <cell r="S659" t="str">
            <v/>
          </cell>
          <cell r="T659" t="str">
            <v/>
          </cell>
          <cell r="U659" t="str">
            <v/>
          </cell>
          <cell r="V659" t="str">
            <v/>
          </cell>
          <cell r="W659" t="str">
            <v/>
          </cell>
        </row>
        <row r="660">
          <cell r="C660" t="str">
            <v>3.24.1.1</v>
          </cell>
          <cell r="D660" t="str">
            <v>Poste de concreto de 12 mts -1800 Kg, incluida base autosoportada</v>
          </cell>
          <cell r="E660" t="str">
            <v>un</v>
          </cell>
          <cell r="F660">
            <v>2</v>
          </cell>
          <cell r="G660">
            <v>2018400</v>
          </cell>
          <cell r="H660">
            <v>4036800</v>
          </cell>
          <cell r="I660">
            <v>0.85061827664121781</v>
          </cell>
          <cell r="J660">
            <v>2</v>
          </cell>
          <cell r="K660">
            <v>1</v>
          </cell>
          <cell r="L660">
            <v>3</v>
          </cell>
          <cell r="M660">
            <v>4036800</v>
          </cell>
          <cell r="N660">
            <v>2018400</v>
          </cell>
          <cell r="O660">
            <v>6055200</v>
          </cell>
          <cell r="R660">
            <v>0</v>
          </cell>
          <cell r="S660">
            <v>0</v>
          </cell>
          <cell r="T660">
            <v>0</v>
          </cell>
          <cell r="U660">
            <v>0</v>
          </cell>
          <cell r="V660">
            <v>3</v>
          </cell>
          <cell r="W660">
            <v>6055200</v>
          </cell>
        </row>
        <row r="661">
          <cell r="C661" t="str">
            <v>3.24.1.2</v>
          </cell>
          <cell r="D661" t="str">
            <v>Poste de concreto de 12 mts - 750 Kg</v>
          </cell>
          <cell r="E661" t="str">
            <v>un</v>
          </cell>
          <cell r="F661">
            <v>17</v>
          </cell>
          <cell r="G661">
            <v>737388.8</v>
          </cell>
          <cell r="H661">
            <v>12535609.600000001</v>
          </cell>
          <cell r="I661">
            <v>2.6414532883965283</v>
          </cell>
          <cell r="J661">
            <v>17</v>
          </cell>
          <cell r="K661">
            <v>115</v>
          </cell>
          <cell r="L661">
            <v>132</v>
          </cell>
          <cell r="M661">
            <v>12535609.600000001</v>
          </cell>
          <cell r="N661">
            <v>84799712</v>
          </cell>
          <cell r="O661">
            <v>97335321.600000009</v>
          </cell>
          <cell r="R661">
            <v>0</v>
          </cell>
          <cell r="S661">
            <v>0</v>
          </cell>
          <cell r="T661">
            <v>0</v>
          </cell>
          <cell r="U661">
            <v>0</v>
          </cell>
          <cell r="V661">
            <v>132</v>
          </cell>
          <cell r="W661">
            <v>97335321.600000009</v>
          </cell>
        </row>
        <row r="662">
          <cell r="C662" t="str">
            <v>3.24.1.3</v>
          </cell>
          <cell r="D662" t="str">
            <v>Cable de aluminio con nucleo de acero ACSR desnudo 3 x 1/0 - 15 KV</v>
          </cell>
          <cell r="E662" t="str">
            <v>ml</v>
          </cell>
          <cell r="F662">
            <v>800</v>
          </cell>
          <cell r="G662">
            <v>9689.48</v>
          </cell>
          <cell r="H662">
            <v>7751584</v>
          </cell>
          <cell r="I662">
            <v>1.63338263558255</v>
          </cell>
          <cell r="J662">
            <v>800</v>
          </cell>
          <cell r="K662">
            <v>4600</v>
          </cell>
          <cell r="L662">
            <v>5400</v>
          </cell>
          <cell r="M662">
            <v>7751584</v>
          </cell>
          <cell r="N662">
            <v>44571608</v>
          </cell>
          <cell r="O662">
            <v>52323192</v>
          </cell>
          <cell r="R662">
            <v>0</v>
          </cell>
          <cell r="S662">
            <v>0</v>
          </cell>
          <cell r="T662">
            <v>0</v>
          </cell>
          <cell r="U662">
            <v>0</v>
          </cell>
          <cell r="V662">
            <v>5400</v>
          </cell>
          <cell r="W662">
            <v>52323192</v>
          </cell>
        </row>
        <row r="663">
          <cell r="C663" t="str">
            <v>3.24.1.4</v>
          </cell>
          <cell r="D663" t="str">
            <v>Cruceta de galvanizada en caliente o de madera de 7 1/2" inmunizada, de acuerdo a exigencias del operador de red local, incluye silla para soporte en poste.</v>
          </cell>
          <cell r="E663" t="str">
            <v>un</v>
          </cell>
          <cell r="F663">
            <v>28</v>
          </cell>
          <cell r="G663">
            <v>80736</v>
          </cell>
          <cell r="H663">
            <v>2260608</v>
          </cell>
          <cell r="I663">
            <v>0.47634623491908201</v>
          </cell>
          <cell r="J663">
            <v>28</v>
          </cell>
          <cell r="K663">
            <v>118</v>
          </cell>
          <cell r="L663">
            <v>146</v>
          </cell>
          <cell r="M663">
            <v>2260608</v>
          </cell>
          <cell r="N663">
            <v>9526848</v>
          </cell>
          <cell r="O663">
            <v>11787456</v>
          </cell>
          <cell r="R663">
            <v>0</v>
          </cell>
          <cell r="S663">
            <v>0</v>
          </cell>
          <cell r="T663">
            <v>0</v>
          </cell>
          <cell r="U663">
            <v>0</v>
          </cell>
          <cell r="V663">
            <v>146</v>
          </cell>
          <cell r="W663">
            <v>11787456</v>
          </cell>
        </row>
        <row r="664">
          <cell r="C664" t="str">
            <v>3.24.1.5</v>
          </cell>
          <cell r="D664" t="str">
            <v>Aislador Line Post de 6 vueltas 15 KV, homologado incluido alfiler.</v>
          </cell>
          <cell r="E664" t="str">
            <v>un</v>
          </cell>
          <cell r="F664">
            <v>51</v>
          </cell>
          <cell r="G664">
            <v>121104</v>
          </cell>
          <cell r="H664">
            <v>6176304</v>
          </cell>
          <cell r="I664">
            <v>1.3014459632610631</v>
          </cell>
          <cell r="J664">
            <v>51</v>
          </cell>
          <cell r="K664">
            <v>309</v>
          </cell>
          <cell r="L664">
            <v>360</v>
          </cell>
          <cell r="M664">
            <v>6176304</v>
          </cell>
          <cell r="N664">
            <v>37421136</v>
          </cell>
          <cell r="O664">
            <v>43597440</v>
          </cell>
          <cell r="R664">
            <v>0</v>
          </cell>
          <cell r="S664">
            <v>0</v>
          </cell>
          <cell r="T664">
            <v>0</v>
          </cell>
          <cell r="U664">
            <v>0</v>
          </cell>
          <cell r="V664">
            <v>360</v>
          </cell>
          <cell r="W664">
            <v>43597440</v>
          </cell>
        </row>
        <row r="665">
          <cell r="C665" t="str">
            <v>3.24.1.6</v>
          </cell>
          <cell r="D665" t="str">
            <v>Aislador de Suspensión Sintetico homologado completo</v>
          </cell>
          <cell r="E665" t="str">
            <v>un</v>
          </cell>
          <cell r="F665">
            <v>12</v>
          </cell>
          <cell r="G665">
            <v>52478.400000000001</v>
          </cell>
          <cell r="H665">
            <v>629740.80000000005</v>
          </cell>
          <cell r="I665">
            <v>0.13269645115602999</v>
          </cell>
          <cell r="J665">
            <v>12</v>
          </cell>
          <cell r="K665">
            <v>66</v>
          </cell>
          <cell r="L665">
            <v>78</v>
          </cell>
          <cell r="M665">
            <v>629740.80000000005</v>
          </cell>
          <cell r="N665">
            <v>3463574.4</v>
          </cell>
          <cell r="O665">
            <v>4093315.2</v>
          </cell>
          <cell r="R665">
            <v>0</v>
          </cell>
          <cell r="S665">
            <v>0</v>
          </cell>
          <cell r="T665">
            <v>0</v>
          </cell>
          <cell r="U665">
            <v>0</v>
          </cell>
          <cell r="V665">
            <v>78</v>
          </cell>
          <cell r="W665">
            <v>4093315.2</v>
          </cell>
        </row>
        <row r="666">
          <cell r="C666" t="str">
            <v>3.24.1.7</v>
          </cell>
          <cell r="D666" t="str">
            <v>Pararrayos Tipo Polimericos de 15 KV - 10 KA aterrizados Homologados</v>
          </cell>
          <cell r="E666" t="str">
            <v>un</v>
          </cell>
          <cell r="F666">
            <v>13</v>
          </cell>
          <cell r="G666">
            <v>141288</v>
          </cell>
          <cell r="H666">
            <v>1836744</v>
          </cell>
          <cell r="I666">
            <v>0.38703131587175404</v>
          </cell>
          <cell r="J666">
            <v>13</v>
          </cell>
          <cell r="L666">
            <v>13</v>
          </cell>
          <cell r="M666">
            <v>1836744</v>
          </cell>
          <cell r="N666">
            <v>0</v>
          </cell>
          <cell r="O666">
            <v>1836744</v>
          </cell>
          <cell r="R666">
            <v>0</v>
          </cell>
          <cell r="S666">
            <v>0</v>
          </cell>
          <cell r="T666">
            <v>0</v>
          </cell>
          <cell r="U666">
            <v>0</v>
          </cell>
          <cell r="V666">
            <v>13</v>
          </cell>
          <cell r="W666">
            <v>1836744</v>
          </cell>
        </row>
        <row r="667">
          <cell r="C667" t="str">
            <v>3.24.1.8</v>
          </cell>
          <cell r="D667" t="str">
            <v>Cortacircuitos en acero inoxidable buje largo de 18" de fuga MAC-GRAW 15 KV - 100 A Con sus fusibles</v>
          </cell>
          <cell r="E667" t="str">
            <v>un</v>
          </cell>
          <cell r="F667">
            <v>13</v>
          </cell>
          <cell r="G667">
            <v>322944</v>
          </cell>
          <cell r="H667">
            <v>4198272</v>
          </cell>
          <cell r="I667">
            <v>0.88464300770686644</v>
          </cell>
          <cell r="J667">
            <v>13</v>
          </cell>
          <cell r="L667">
            <v>13</v>
          </cell>
          <cell r="M667">
            <v>4198272</v>
          </cell>
          <cell r="N667">
            <v>0</v>
          </cell>
          <cell r="O667">
            <v>4198272</v>
          </cell>
          <cell r="R667">
            <v>0</v>
          </cell>
          <cell r="S667">
            <v>0</v>
          </cell>
          <cell r="T667">
            <v>0</v>
          </cell>
          <cell r="U667">
            <v>0</v>
          </cell>
          <cell r="V667">
            <v>13</v>
          </cell>
          <cell r="W667">
            <v>4198272</v>
          </cell>
        </row>
        <row r="668">
          <cell r="C668" t="str">
            <v>3.24.1.9</v>
          </cell>
          <cell r="D668" t="str">
            <v>Herrajes, Amarras y Accesorios galvanizados</v>
          </cell>
          <cell r="E668" t="str">
            <v>gl</v>
          </cell>
          <cell r="F668">
            <v>1</v>
          </cell>
          <cell r="G668">
            <v>290000</v>
          </cell>
          <cell r="H668">
            <v>290000</v>
          </cell>
          <cell r="I668">
            <v>6.1107634816179431E-2</v>
          </cell>
          <cell r="J668">
            <v>1</v>
          </cell>
          <cell r="L668">
            <v>1</v>
          </cell>
          <cell r="M668">
            <v>290000</v>
          </cell>
          <cell r="N668">
            <v>0</v>
          </cell>
          <cell r="O668">
            <v>290000</v>
          </cell>
          <cell r="R668">
            <v>0</v>
          </cell>
          <cell r="S668">
            <v>0</v>
          </cell>
          <cell r="T668">
            <v>0</v>
          </cell>
          <cell r="U668">
            <v>0</v>
          </cell>
          <cell r="V668">
            <v>1</v>
          </cell>
          <cell r="W668">
            <v>290000</v>
          </cell>
        </row>
        <row r="669">
          <cell r="C669" t="str">
            <v>3.24.1.10</v>
          </cell>
          <cell r="D669" t="str">
            <v>Puentes primarios en caliente incluido conector bimetalico de pistola.</v>
          </cell>
          <cell r="E669" t="str">
            <v>Un</v>
          </cell>
          <cell r="F669">
            <v>3</v>
          </cell>
          <cell r="G669">
            <v>23200</v>
          </cell>
          <cell r="H669">
            <v>69600</v>
          </cell>
          <cell r="I669">
            <v>1.4665832355883065E-2</v>
          </cell>
          <cell r="J669">
            <v>3</v>
          </cell>
          <cell r="L669">
            <v>3</v>
          </cell>
          <cell r="M669">
            <v>69600</v>
          </cell>
          <cell r="N669">
            <v>0</v>
          </cell>
          <cell r="O669">
            <v>69600</v>
          </cell>
          <cell r="R669">
            <v>0</v>
          </cell>
          <cell r="S669">
            <v>0</v>
          </cell>
          <cell r="T669">
            <v>0</v>
          </cell>
          <cell r="U669">
            <v>0</v>
          </cell>
          <cell r="V669">
            <v>3</v>
          </cell>
          <cell r="W669">
            <v>69600</v>
          </cell>
        </row>
        <row r="670">
          <cell r="C670" t="str">
            <v>3.24.1.11</v>
          </cell>
          <cell r="D670" t="str">
            <v>Polo a Tierra en poste terminal</v>
          </cell>
          <cell r="E670" t="str">
            <v>un</v>
          </cell>
          <cell r="F670">
            <v>5</v>
          </cell>
          <cell r="G670">
            <v>290000</v>
          </cell>
          <cell r="H670">
            <v>1450000</v>
          </cell>
          <cell r="I670">
            <v>0.30553817408089717</v>
          </cell>
          <cell r="J670">
            <v>5</v>
          </cell>
          <cell r="K670">
            <v>115</v>
          </cell>
          <cell r="L670">
            <v>120</v>
          </cell>
          <cell r="M670">
            <v>1450000</v>
          </cell>
          <cell r="N670">
            <v>33350000</v>
          </cell>
          <cell r="O670">
            <v>34800000</v>
          </cell>
          <cell r="R670">
            <v>0</v>
          </cell>
          <cell r="S670">
            <v>0</v>
          </cell>
          <cell r="T670">
            <v>0</v>
          </cell>
          <cell r="U670">
            <v>0</v>
          </cell>
          <cell r="V670">
            <v>120</v>
          </cell>
          <cell r="W670">
            <v>34800000</v>
          </cell>
        </row>
        <row r="671">
          <cell r="C671" t="str">
            <v>3.24.1.12</v>
          </cell>
          <cell r="D671" t="str">
            <v>Juego de premoldeados trifasicos tipo exterior 3M 15KV para cable No 2 monopolar con pantalla de cinta</v>
          </cell>
          <cell r="E671" t="str">
            <v>Jgo</v>
          </cell>
          <cell r="F671">
            <v>2</v>
          </cell>
          <cell r="G671">
            <v>678600</v>
          </cell>
          <cell r="H671">
            <v>1357200</v>
          </cell>
          <cell r="I671">
            <v>0.28598373093971974</v>
          </cell>
          <cell r="J671">
            <v>2</v>
          </cell>
          <cell r="L671">
            <v>2</v>
          </cell>
          <cell r="M671">
            <v>1357200</v>
          </cell>
          <cell r="N671">
            <v>0</v>
          </cell>
          <cell r="O671">
            <v>1357200</v>
          </cell>
          <cell r="R671">
            <v>0</v>
          </cell>
          <cell r="S671">
            <v>0</v>
          </cell>
          <cell r="T671">
            <v>0</v>
          </cell>
          <cell r="U671">
            <v>0</v>
          </cell>
          <cell r="V671">
            <v>2</v>
          </cell>
          <cell r="W671">
            <v>1357200</v>
          </cell>
        </row>
        <row r="672">
          <cell r="C672" t="str">
            <v>3.24.1.13</v>
          </cell>
          <cell r="D672" t="str">
            <v>Bajante en tuberia conduit Galvanizada de 3", incluye capacete y accesorios</v>
          </cell>
          <cell r="E672" t="str">
            <v>ml</v>
          </cell>
          <cell r="F672">
            <v>18</v>
          </cell>
          <cell r="G672">
            <v>26680</v>
          </cell>
          <cell r="H672">
            <v>480240</v>
          </cell>
          <cell r="I672">
            <v>0.10119424325559315</v>
          </cell>
          <cell r="J672">
            <v>18</v>
          </cell>
          <cell r="L672">
            <v>18</v>
          </cell>
          <cell r="M672">
            <v>480240</v>
          </cell>
          <cell r="N672">
            <v>0</v>
          </cell>
          <cell r="O672">
            <v>480240</v>
          </cell>
          <cell r="R672">
            <v>0</v>
          </cell>
          <cell r="S672">
            <v>0</v>
          </cell>
          <cell r="T672">
            <v>0</v>
          </cell>
          <cell r="U672">
            <v>0</v>
          </cell>
          <cell r="V672">
            <v>18</v>
          </cell>
          <cell r="W672">
            <v>480240</v>
          </cell>
        </row>
        <row r="673">
          <cell r="C673" t="str">
            <v>3.24.1.14</v>
          </cell>
          <cell r="D673" t="str">
            <v>Registro electrico de 1 x 1 x 1 en concreto con su tapa debidamente impermeabilizado</v>
          </cell>
          <cell r="E673" t="str">
            <v>un</v>
          </cell>
          <cell r="F673">
            <v>2</v>
          </cell>
          <cell r="G673">
            <v>87000</v>
          </cell>
          <cell r="H673">
            <v>174000</v>
          </cell>
          <cell r="I673">
            <v>3.6664580889707664E-2</v>
          </cell>
          <cell r="J673">
            <v>2</v>
          </cell>
          <cell r="L673">
            <v>2</v>
          </cell>
          <cell r="M673">
            <v>174000</v>
          </cell>
          <cell r="N673">
            <v>0</v>
          </cell>
          <cell r="O673">
            <v>174000</v>
          </cell>
          <cell r="R673">
            <v>0</v>
          </cell>
          <cell r="S673">
            <v>0</v>
          </cell>
          <cell r="T673">
            <v>0</v>
          </cell>
          <cell r="U673">
            <v>0</v>
          </cell>
          <cell r="V673">
            <v>2</v>
          </cell>
          <cell r="W673">
            <v>174000</v>
          </cell>
        </row>
        <row r="674">
          <cell r="C674" t="str">
            <v>3.24.2</v>
          </cell>
          <cell r="D674" t="str">
            <v>SUMINISTRO DE EQUIPOS Y ACCESORIOS SUBESTACION ELECTRICA PLANTA DE TRATAMIENTO</v>
          </cell>
          <cell r="I674" t="str">
            <v/>
          </cell>
          <cell r="L674" t="str">
            <v/>
          </cell>
          <cell r="M674" t="str">
            <v/>
          </cell>
          <cell r="N674" t="str">
            <v/>
          </cell>
          <cell r="O674" t="str">
            <v/>
          </cell>
          <cell r="R674" t="str">
            <v/>
          </cell>
          <cell r="S674" t="str">
            <v/>
          </cell>
          <cell r="T674" t="str">
            <v/>
          </cell>
          <cell r="U674" t="str">
            <v/>
          </cell>
          <cell r="V674" t="str">
            <v/>
          </cell>
          <cell r="W674" t="str">
            <v/>
          </cell>
        </row>
        <row r="675">
          <cell r="C675" t="str">
            <v>3.24.2.18</v>
          </cell>
          <cell r="D675" t="str">
            <v>Celda de medida de tres elementos ( 3 Tp y 3 TC ) Gama SM6 con remonte de barras ref GBC-A 750 mm.</v>
          </cell>
          <cell r="E675" t="str">
            <v>un</v>
          </cell>
          <cell r="F675">
            <v>1</v>
          </cell>
          <cell r="G675">
            <v>16275032.000000002</v>
          </cell>
          <cell r="H675">
            <v>16275032.000000002</v>
          </cell>
          <cell r="I675">
            <v>3.4294093519918434</v>
          </cell>
          <cell r="J675">
            <v>1</v>
          </cell>
          <cell r="L675">
            <v>1</v>
          </cell>
          <cell r="M675">
            <v>16275032.000000002</v>
          </cell>
          <cell r="N675">
            <v>0</v>
          </cell>
          <cell r="O675">
            <v>16275032.000000002</v>
          </cell>
          <cell r="R675">
            <v>0</v>
          </cell>
          <cell r="S675">
            <v>0</v>
          </cell>
          <cell r="T675">
            <v>0</v>
          </cell>
          <cell r="U675">
            <v>0</v>
          </cell>
          <cell r="V675">
            <v>1</v>
          </cell>
          <cell r="W675">
            <v>16275032.000000002</v>
          </cell>
        </row>
        <row r="676">
          <cell r="C676" t="str">
            <v>3.24.2.19</v>
          </cell>
          <cell r="D676" t="str">
            <v>Contador de Energia trifasico Tipo Fulkrum - 3 elementos incluido bloque de pruebas y modem.</v>
          </cell>
          <cell r="E676" t="str">
            <v>un</v>
          </cell>
          <cell r="F676">
            <v>1</v>
          </cell>
          <cell r="G676">
            <v>5800000</v>
          </cell>
          <cell r="H676">
            <v>5800000</v>
          </cell>
          <cell r="I676">
            <v>1.2221526963235887</v>
          </cell>
          <cell r="J676">
            <v>1</v>
          </cell>
          <cell r="L676">
            <v>1</v>
          </cell>
          <cell r="M676">
            <v>5800000</v>
          </cell>
          <cell r="N676">
            <v>0</v>
          </cell>
          <cell r="O676">
            <v>5800000</v>
          </cell>
          <cell r="R676">
            <v>0</v>
          </cell>
          <cell r="S676">
            <v>0</v>
          </cell>
          <cell r="T676">
            <v>0</v>
          </cell>
          <cell r="U676">
            <v>0</v>
          </cell>
          <cell r="V676">
            <v>1</v>
          </cell>
          <cell r="W676">
            <v>5800000</v>
          </cell>
        </row>
        <row r="677">
          <cell r="C677" t="str">
            <v>3.24.2.20</v>
          </cell>
          <cell r="D677" t="str">
            <v>Interruptor primario automatico en SF6 gama SM6 referencia DM1-A 750 mm.</v>
          </cell>
          <cell r="E677" t="str">
            <v>un</v>
          </cell>
          <cell r="F677">
            <v>1</v>
          </cell>
          <cell r="G677">
            <v>47634240.000000007</v>
          </cell>
          <cell r="H677">
            <v>47634240.000000007</v>
          </cell>
          <cell r="I677">
            <v>10.037295664366372</v>
          </cell>
          <cell r="J677">
            <v>1</v>
          </cell>
          <cell r="L677">
            <v>1</v>
          </cell>
          <cell r="M677">
            <v>47634240.000000007</v>
          </cell>
          <cell r="N677">
            <v>0</v>
          </cell>
          <cell r="O677">
            <v>47634240.000000007</v>
          </cell>
          <cell r="R677">
            <v>0</v>
          </cell>
          <cell r="S677">
            <v>0</v>
          </cell>
          <cell r="T677">
            <v>0</v>
          </cell>
          <cell r="U677">
            <v>0</v>
          </cell>
          <cell r="V677">
            <v>1</v>
          </cell>
          <cell r="W677">
            <v>47634240.000000007</v>
          </cell>
        </row>
        <row r="678">
          <cell r="C678" t="str">
            <v>3.24.2.21</v>
          </cell>
          <cell r="D678" t="str">
            <v>Transformador Trifasico 1000 KVA. 13200/460 V SIEMENS</v>
          </cell>
          <cell r="E678" t="str">
            <v>un</v>
          </cell>
          <cell r="F678">
            <v>1</v>
          </cell>
          <cell r="G678">
            <v>75400000</v>
          </cell>
          <cell r="H678">
            <v>75400000</v>
          </cell>
          <cell r="I678">
            <v>15.887985052206655</v>
          </cell>
          <cell r="J678">
            <v>1</v>
          </cell>
          <cell r="L678">
            <v>1</v>
          </cell>
          <cell r="M678">
            <v>75400000</v>
          </cell>
          <cell r="N678">
            <v>0</v>
          </cell>
          <cell r="O678">
            <v>75400000</v>
          </cell>
          <cell r="R678">
            <v>0</v>
          </cell>
          <cell r="S678">
            <v>0</v>
          </cell>
          <cell r="T678">
            <v>0</v>
          </cell>
          <cell r="U678">
            <v>0</v>
          </cell>
          <cell r="V678">
            <v>1</v>
          </cell>
          <cell r="W678">
            <v>75400000</v>
          </cell>
        </row>
        <row r="679">
          <cell r="C679" t="str">
            <v>3.24.2.22</v>
          </cell>
          <cell r="D679" t="str">
            <v>Transformador Trifasico 112,5 KVA. 460/220 V SIEMENS</v>
          </cell>
          <cell r="E679" t="str">
            <v>un</v>
          </cell>
          <cell r="F679">
            <v>1</v>
          </cell>
          <cell r="G679">
            <v>13926785.071999999</v>
          </cell>
          <cell r="H679">
            <v>13926785.071999999</v>
          </cell>
          <cell r="I679">
            <v>2.9345961942868799</v>
          </cell>
          <cell r="J679">
            <v>1</v>
          </cell>
          <cell r="L679">
            <v>1</v>
          </cell>
          <cell r="M679">
            <v>13926785.071999999</v>
          </cell>
          <cell r="N679">
            <v>0</v>
          </cell>
          <cell r="O679">
            <v>13926785.071999999</v>
          </cell>
          <cell r="R679">
            <v>0</v>
          </cell>
          <cell r="S679">
            <v>0</v>
          </cell>
          <cell r="T679">
            <v>0</v>
          </cell>
          <cell r="U679">
            <v>0</v>
          </cell>
          <cell r="V679">
            <v>1</v>
          </cell>
          <cell r="W679">
            <v>13926785.071999999</v>
          </cell>
        </row>
        <row r="680">
          <cell r="C680" t="str">
            <v>3.24.2.23</v>
          </cell>
          <cell r="D680" t="str">
            <v>Celda para transformador de 112,5 KVA</v>
          </cell>
          <cell r="E680" t="str">
            <v>un</v>
          </cell>
          <cell r="F680">
            <v>1</v>
          </cell>
          <cell r="G680">
            <v>2610000</v>
          </cell>
          <cell r="H680">
            <v>2610000</v>
          </cell>
          <cell r="I680">
            <v>0.54996871334561492</v>
          </cell>
          <cell r="J680">
            <v>1</v>
          </cell>
          <cell r="L680">
            <v>1</v>
          </cell>
          <cell r="M680">
            <v>2610000</v>
          </cell>
          <cell r="N680">
            <v>0</v>
          </cell>
          <cell r="O680">
            <v>2610000</v>
          </cell>
          <cell r="R680">
            <v>0</v>
          </cell>
          <cell r="S680">
            <v>0</v>
          </cell>
          <cell r="T680">
            <v>0</v>
          </cell>
          <cell r="U680">
            <v>0</v>
          </cell>
          <cell r="V680">
            <v>1</v>
          </cell>
          <cell r="W680">
            <v>2610000</v>
          </cell>
        </row>
        <row r="681">
          <cell r="C681" t="str">
            <v>3.24.2.24</v>
          </cell>
          <cell r="D681" t="str">
            <v>Acometida en cable de Cu monopolar 3 x No 2 - XLPE 15 KV</v>
          </cell>
          <cell r="E681" t="str">
            <v>ml</v>
          </cell>
          <cell r="F681">
            <v>100</v>
          </cell>
          <cell r="G681">
            <v>109284.69364799996</v>
          </cell>
          <cell r="H681">
            <v>10928469.364799995</v>
          </cell>
          <cell r="I681">
            <v>2.3028031553241468</v>
          </cell>
          <cell r="J681">
            <v>100</v>
          </cell>
          <cell r="L681">
            <v>100</v>
          </cell>
          <cell r="M681">
            <v>10928469.364799995</v>
          </cell>
          <cell r="N681">
            <v>0</v>
          </cell>
          <cell r="O681">
            <v>10928469.364799995</v>
          </cell>
          <cell r="R681">
            <v>0</v>
          </cell>
          <cell r="S681">
            <v>0</v>
          </cell>
          <cell r="T681">
            <v>0</v>
          </cell>
          <cell r="U681">
            <v>0</v>
          </cell>
          <cell r="V681">
            <v>100</v>
          </cell>
          <cell r="W681">
            <v>10928469.364799995</v>
          </cell>
        </row>
        <row r="682">
          <cell r="C682" t="str">
            <v>3.24.2.25</v>
          </cell>
          <cell r="D682" t="str">
            <v>Transferencia automatica con enclavamiento mecanico a 460 V.para planta de emergencia Stand By.</v>
          </cell>
          <cell r="E682" t="str">
            <v>un</v>
          </cell>
          <cell r="F682">
            <v>1</v>
          </cell>
          <cell r="G682">
            <v>23200000</v>
          </cell>
          <cell r="H682">
            <v>23200000</v>
          </cell>
          <cell r="I682">
            <v>4.8886107852943548</v>
          </cell>
          <cell r="J682">
            <v>1</v>
          </cell>
          <cell r="L682">
            <v>1</v>
          </cell>
          <cell r="M682">
            <v>23200000</v>
          </cell>
          <cell r="N682">
            <v>0</v>
          </cell>
          <cell r="O682">
            <v>23200000</v>
          </cell>
          <cell r="R682">
            <v>0</v>
          </cell>
          <cell r="S682">
            <v>0</v>
          </cell>
          <cell r="T682">
            <v>0</v>
          </cell>
          <cell r="U682">
            <v>0</v>
          </cell>
          <cell r="V682">
            <v>1</v>
          </cell>
          <cell r="W682">
            <v>23200000</v>
          </cell>
        </row>
        <row r="683">
          <cell r="C683" t="str">
            <v>3.24.2.26</v>
          </cell>
          <cell r="D683" t="str">
            <v xml:space="preserve">Centro de Control de Motores tipo Blokset autosoportados a 460 V ac 60 Hz, incluye interruptor secundario, 3 modulos con arrancadores suaves tipo altistar para bombas de 300 Hp con su banco de condensadores automatico asociados a cada unidad de bombeo. 2 </v>
          </cell>
          <cell r="E683" t="str">
            <v>un</v>
          </cell>
          <cell r="F683">
            <v>1</v>
          </cell>
          <cell r="G683">
            <v>92800000</v>
          </cell>
          <cell r="H683">
            <v>92800000</v>
          </cell>
          <cell r="I683">
            <v>19.554443141177419</v>
          </cell>
          <cell r="J683">
            <v>1</v>
          </cell>
          <cell r="L683">
            <v>1</v>
          </cell>
          <cell r="M683">
            <v>92800000</v>
          </cell>
          <cell r="N683">
            <v>0</v>
          </cell>
          <cell r="O683">
            <v>92800000</v>
          </cell>
          <cell r="R683">
            <v>0</v>
          </cell>
          <cell r="S683">
            <v>0</v>
          </cell>
          <cell r="T683">
            <v>0</v>
          </cell>
          <cell r="U683">
            <v>0</v>
          </cell>
          <cell r="V683">
            <v>1</v>
          </cell>
          <cell r="W683">
            <v>92800000</v>
          </cell>
        </row>
        <row r="684">
          <cell r="C684" t="str">
            <v>3.24.2.27</v>
          </cell>
          <cell r="D684" t="str">
            <v>Juego de premoldeados tipo interior 3M 15 KV cable monopolar No 2 con pantalla de cinta</v>
          </cell>
          <cell r="E684" t="str">
            <v>jgo</v>
          </cell>
          <cell r="F684">
            <v>2</v>
          </cell>
          <cell r="G684">
            <v>400316</v>
          </cell>
          <cell r="H684">
            <v>800632</v>
          </cell>
          <cell r="I684">
            <v>0.16870595820050818</v>
          </cell>
          <cell r="J684">
            <v>2</v>
          </cell>
          <cell r="L684">
            <v>2</v>
          </cell>
          <cell r="M684">
            <v>800632</v>
          </cell>
          <cell r="N684">
            <v>0</v>
          </cell>
          <cell r="O684">
            <v>800632</v>
          </cell>
          <cell r="R684">
            <v>0</v>
          </cell>
          <cell r="S684">
            <v>0</v>
          </cell>
          <cell r="T684">
            <v>0</v>
          </cell>
          <cell r="U684">
            <v>0</v>
          </cell>
          <cell r="V684">
            <v>2</v>
          </cell>
          <cell r="W684">
            <v>800632</v>
          </cell>
        </row>
        <row r="685">
          <cell r="C685" t="str">
            <v>3.24.2.28</v>
          </cell>
          <cell r="D685" t="str">
            <v>Tablero de fuerza y control para motor de 30 Hp del sistema de soplado a 460 V 60 Hz, incluye arrancador suave altistar y bancos de condensadores asociados, pulsadores etc.</v>
          </cell>
          <cell r="E685" t="str">
            <v>un</v>
          </cell>
          <cell r="F685">
            <v>1</v>
          </cell>
          <cell r="G685">
            <v>4224720</v>
          </cell>
          <cell r="H685">
            <v>4224720</v>
          </cell>
          <cell r="I685">
            <v>0.89021602400210198</v>
          </cell>
          <cell r="J685">
            <v>1</v>
          </cell>
          <cell r="L685">
            <v>1</v>
          </cell>
          <cell r="M685">
            <v>4224720</v>
          </cell>
          <cell r="N685">
            <v>0</v>
          </cell>
          <cell r="O685">
            <v>4224720</v>
          </cell>
          <cell r="R685">
            <v>0</v>
          </cell>
          <cell r="S685">
            <v>0</v>
          </cell>
          <cell r="T685">
            <v>0</v>
          </cell>
          <cell r="U685">
            <v>0</v>
          </cell>
          <cell r="V685">
            <v>1</v>
          </cell>
          <cell r="W685">
            <v>4224720</v>
          </cell>
        </row>
        <row r="686">
          <cell r="C686" t="str">
            <v>3.24.2.29</v>
          </cell>
          <cell r="D686" t="str">
            <v>Tablero de distribucion para sevicios auxiliares, inluye 10 interruptores automaticos tripolares Easy Pact de Merlin Gerin, de acuerdo a especificaciones</v>
          </cell>
          <cell r="E686" t="str">
            <v>un</v>
          </cell>
          <cell r="F686">
            <v>1</v>
          </cell>
          <cell r="G686">
            <v>5220000</v>
          </cell>
          <cell r="H686">
            <v>5220000</v>
          </cell>
          <cell r="I686">
            <v>1.0999374266912298</v>
          </cell>
          <cell r="J686">
            <v>1</v>
          </cell>
          <cell r="L686">
            <v>1</v>
          </cell>
          <cell r="M686">
            <v>5220000</v>
          </cell>
          <cell r="N686">
            <v>0</v>
          </cell>
          <cell r="O686">
            <v>5220000</v>
          </cell>
          <cell r="R686">
            <v>0</v>
          </cell>
          <cell r="S686">
            <v>0</v>
          </cell>
          <cell r="T686">
            <v>0</v>
          </cell>
          <cell r="U686">
            <v>0</v>
          </cell>
          <cell r="V686">
            <v>1</v>
          </cell>
          <cell r="W686">
            <v>5220000</v>
          </cell>
        </row>
        <row r="687">
          <cell r="C687" t="str">
            <v>3.24.2.30</v>
          </cell>
          <cell r="D687" t="str">
            <v>Tablero de distribucion trifasico para empotrar de 24 ctos, con sus breakers termomagneticos.</v>
          </cell>
          <cell r="E687" t="str">
            <v>un</v>
          </cell>
          <cell r="F687">
            <v>1</v>
          </cell>
          <cell r="G687">
            <v>379359.11519999994</v>
          </cell>
          <cell r="H687">
            <v>379359.11519999994</v>
          </cell>
          <cell r="I687">
            <v>7.9937028537346702E-2</v>
          </cell>
          <cell r="J687">
            <v>1</v>
          </cell>
          <cell r="L687">
            <v>1</v>
          </cell>
          <cell r="M687">
            <v>379359.11519999994</v>
          </cell>
          <cell r="N687">
            <v>0</v>
          </cell>
          <cell r="O687">
            <v>379359.11519999994</v>
          </cell>
          <cell r="R687">
            <v>0</v>
          </cell>
          <cell r="S687">
            <v>0</v>
          </cell>
          <cell r="T687">
            <v>0</v>
          </cell>
          <cell r="U687">
            <v>0</v>
          </cell>
          <cell r="V687">
            <v>1</v>
          </cell>
          <cell r="W687">
            <v>379359.11519999994</v>
          </cell>
        </row>
        <row r="688">
          <cell r="C688" t="str">
            <v>3.24.2.31</v>
          </cell>
          <cell r="D688" t="str">
            <v>Registro electrico de 1 x 1 x 1 en concreto con su tapa debidamente impermeabilizado</v>
          </cell>
          <cell r="E688" t="str">
            <v>un</v>
          </cell>
          <cell r="F688">
            <v>2</v>
          </cell>
          <cell r="G688">
            <v>87000</v>
          </cell>
          <cell r="H688">
            <v>174000</v>
          </cell>
          <cell r="I688">
            <v>3.6664580889707664E-2</v>
          </cell>
          <cell r="J688">
            <v>2</v>
          </cell>
          <cell r="L688">
            <v>2</v>
          </cell>
          <cell r="M688">
            <v>174000</v>
          </cell>
          <cell r="N688">
            <v>0</v>
          </cell>
          <cell r="O688">
            <v>174000</v>
          </cell>
          <cell r="R688">
            <v>0</v>
          </cell>
          <cell r="S688">
            <v>0</v>
          </cell>
          <cell r="T688">
            <v>0</v>
          </cell>
          <cell r="U688">
            <v>0</v>
          </cell>
          <cell r="V688">
            <v>2</v>
          </cell>
          <cell r="W688">
            <v>174000</v>
          </cell>
        </row>
        <row r="689">
          <cell r="C689" t="str">
            <v>3.24.2.32</v>
          </cell>
          <cell r="D689" t="str">
            <v>Carcamo en concreto de acuerdo a especificaciones</v>
          </cell>
          <cell r="E689" t="str">
            <v>Ml</v>
          </cell>
          <cell r="F689">
            <v>20</v>
          </cell>
          <cell r="G689">
            <v>185600</v>
          </cell>
          <cell r="H689">
            <v>3712000</v>
          </cell>
          <cell r="I689">
            <v>0.78217772564709676</v>
          </cell>
          <cell r="J689">
            <v>20</v>
          </cell>
          <cell r="L689">
            <v>20</v>
          </cell>
          <cell r="M689">
            <v>3712000</v>
          </cell>
          <cell r="N689">
            <v>0</v>
          </cell>
          <cell r="O689">
            <v>3712000</v>
          </cell>
          <cell r="R689">
            <v>0</v>
          </cell>
          <cell r="S689">
            <v>0</v>
          </cell>
          <cell r="T689">
            <v>0</v>
          </cell>
          <cell r="U689">
            <v>0</v>
          </cell>
          <cell r="V689">
            <v>20</v>
          </cell>
          <cell r="W689">
            <v>3712000</v>
          </cell>
        </row>
        <row r="690">
          <cell r="C690" t="str">
            <v>3.24.2.33</v>
          </cell>
          <cell r="D690" t="str">
            <v>Malla de tierra conformada por siete varillas Cu copperweld de 2.4 mts inmersas en hidrosolta unidas entre con cable de Cu desnudo No 2 empleando soldadura caldweld de de acuerdo a especificaciones</v>
          </cell>
          <cell r="E690" t="str">
            <v>un</v>
          </cell>
          <cell r="F690">
            <v>1</v>
          </cell>
          <cell r="G690">
            <v>928000</v>
          </cell>
          <cell r="H690">
            <v>928000</v>
          </cell>
          <cell r="I690">
            <v>0.19554443141177419</v>
          </cell>
          <cell r="J690">
            <v>1</v>
          </cell>
          <cell r="L690">
            <v>1</v>
          </cell>
          <cell r="M690">
            <v>928000</v>
          </cell>
          <cell r="N690">
            <v>0</v>
          </cell>
          <cell r="O690">
            <v>928000</v>
          </cell>
          <cell r="R690">
            <v>0</v>
          </cell>
          <cell r="S690">
            <v>0</v>
          </cell>
          <cell r="T690">
            <v>0</v>
          </cell>
          <cell r="U690">
            <v>0</v>
          </cell>
          <cell r="V690">
            <v>1</v>
          </cell>
          <cell r="W690">
            <v>928000</v>
          </cell>
        </row>
        <row r="691">
          <cell r="C691" t="str">
            <v>3.24.2.34</v>
          </cell>
          <cell r="D691" t="str">
            <v>Luminaria Wall Pack 150 W 220 V,Vapor de mercurio</v>
          </cell>
          <cell r="E691" t="str">
            <v>un</v>
          </cell>
          <cell r="F691">
            <v>4</v>
          </cell>
          <cell r="G691">
            <v>261000</v>
          </cell>
          <cell r="H691">
            <v>1044000</v>
          </cell>
          <cell r="I691">
            <v>0.219987485338246</v>
          </cell>
          <cell r="J691">
            <v>4</v>
          </cell>
          <cell r="L691">
            <v>4</v>
          </cell>
          <cell r="M691">
            <v>1044000</v>
          </cell>
          <cell r="N691">
            <v>0</v>
          </cell>
          <cell r="O691">
            <v>1044000</v>
          </cell>
          <cell r="R691">
            <v>0</v>
          </cell>
          <cell r="S691">
            <v>0</v>
          </cell>
          <cell r="T691">
            <v>0</v>
          </cell>
          <cell r="U691">
            <v>0</v>
          </cell>
          <cell r="V691">
            <v>4</v>
          </cell>
          <cell r="W691">
            <v>1044000</v>
          </cell>
        </row>
        <row r="692">
          <cell r="C692" t="str">
            <v>3.24.2.35</v>
          </cell>
          <cell r="D692" t="str">
            <v>Toma trifasica de tres elementos 50A</v>
          </cell>
          <cell r="E692" t="str">
            <v>un</v>
          </cell>
          <cell r="F692">
            <v>1</v>
          </cell>
          <cell r="G692">
            <v>29000</v>
          </cell>
          <cell r="H692">
            <v>29000</v>
          </cell>
          <cell r="I692">
            <v>6.1107634816179434E-3</v>
          </cell>
          <cell r="J692">
            <v>1</v>
          </cell>
          <cell r="L692">
            <v>1</v>
          </cell>
          <cell r="M692">
            <v>29000</v>
          </cell>
          <cell r="N692">
            <v>0</v>
          </cell>
          <cell r="O692">
            <v>29000</v>
          </cell>
          <cell r="R692">
            <v>0</v>
          </cell>
          <cell r="S692">
            <v>0</v>
          </cell>
          <cell r="T692">
            <v>0</v>
          </cell>
          <cell r="U692">
            <v>0</v>
          </cell>
          <cell r="V692">
            <v>1</v>
          </cell>
          <cell r="W692">
            <v>29000</v>
          </cell>
        </row>
        <row r="693">
          <cell r="C693" t="str">
            <v>3.24.2.36</v>
          </cell>
          <cell r="D693" t="str">
            <v>Toma bifasica de tres elementos 30A</v>
          </cell>
          <cell r="E693" t="str">
            <v>un</v>
          </cell>
          <cell r="F693">
            <v>1</v>
          </cell>
          <cell r="G693">
            <v>17400</v>
          </cell>
          <cell r="H693">
            <v>17400</v>
          </cell>
          <cell r="I693">
            <v>3.6664580889707661E-3</v>
          </cell>
          <cell r="J693">
            <v>1</v>
          </cell>
          <cell r="L693">
            <v>1</v>
          </cell>
          <cell r="M693">
            <v>17400</v>
          </cell>
          <cell r="N693">
            <v>0</v>
          </cell>
          <cell r="O693">
            <v>17400</v>
          </cell>
          <cell r="R693">
            <v>0</v>
          </cell>
          <cell r="S693">
            <v>0</v>
          </cell>
          <cell r="T693">
            <v>0</v>
          </cell>
          <cell r="U693">
            <v>0</v>
          </cell>
          <cell r="V693">
            <v>1</v>
          </cell>
          <cell r="W693">
            <v>17400</v>
          </cell>
        </row>
        <row r="694">
          <cell r="C694" t="str">
            <v>3.24.2.37</v>
          </cell>
          <cell r="D694" t="str">
            <v>Toma monofasica de tres elementos</v>
          </cell>
          <cell r="E694" t="str">
            <v>un</v>
          </cell>
          <cell r="F694">
            <v>4</v>
          </cell>
          <cell r="G694">
            <v>3364</v>
          </cell>
          <cell r="H694">
            <v>13456</v>
          </cell>
          <cell r="I694">
            <v>2.8353942554707259E-3</v>
          </cell>
          <cell r="J694">
            <v>4</v>
          </cell>
          <cell r="L694">
            <v>4</v>
          </cell>
          <cell r="M694">
            <v>13456</v>
          </cell>
          <cell r="N694">
            <v>0</v>
          </cell>
          <cell r="O694">
            <v>13456</v>
          </cell>
          <cell r="R694">
            <v>0</v>
          </cell>
          <cell r="S694">
            <v>0</v>
          </cell>
          <cell r="T694">
            <v>0</v>
          </cell>
          <cell r="U694">
            <v>0</v>
          </cell>
          <cell r="V694">
            <v>4</v>
          </cell>
          <cell r="W694">
            <v>13456</v>
          </cell>
        </row>
        <row r="695">
          <cell r="C695" t="str">
            <v>3.24.2.38</v>
          </cell>
          <cell r="D695" t="str">
            <v>Salida electrica monofasica para toma o iluminacion, incluye linea neutro y tierra en cable THHN no 12, tuberia coduit de 1"</v>
          </cell>
          <cell r="E695" t="str">
            <v>un</v>
          </cell>
          <cell r="F695">
            <v>4</v>
          </cell>
          <cell r="G695">
            <v>40600</v>
          </cell>
          <cell r="H695">
            <v>162400</v>
          </cell>
          <cell r="I695">
            <v>3.4220275497060484E-2</v>
          </cell>
          <cell r="J695">
            <v>4</v>
          </cell>
          <cell r="L695">
            <v>4</v>
          </cell>
          <cell r="M695">
            <v>162400</v>
          </cell>
          <cell r="N695">
            <v>0</v>
          </cell>
          <cell r="O695">
            <v>162400</v>
          </cell>
          <cell r="R695">
            <v>0</v>
          </cell>
          <cell r="S695">
            <v>0</v>
          </cell>
          <cell r="T695">
            <v>0</v>
          </cell>
          <cell r="U695">
            <v>0</v>
          </cell>
          <cell r="V695">
            <v>4</v>
          </cell>
          <cell r="W695">
            <v>162400</v>
          </cell>
        </row>
        <row r="696">
          <cell r="C696" t="str">
            <v>3.24.2.39</v>
          </cell>
          <cell r="D696" t="str">
            <v>Salida electrica bifasica para iluminacion, incluye lineas neutro y tierra en cable THHN no 12, tuberia coduit de 1"</v>
          </cell>
          <cell r="E696" t="str">
            <v>un</v>
          </cell>
          <cell r="F696">
            <v>4</v>
          </cell>
          <cell r="G696">
            <v>46400</v>
          </cell>
          <cell r="H696">
            <v>185600</v>
          </cell>
          <cell r="I696">
            <v>3.9108886282354836E-2</v>
          </cell>
          <cell r="J696">
            <v>4</v>
          </cell>
          <cell r="L696">
            <v>4</v>
          </cell>
          <cell r="M696">
            <v>185600</v>
          </cell>
          <cell r="N696">
            <v>0</v>
          </cell>
          <cell r="O696">
            <v>185600</v>
          </cell>
          <cell r="R696">
            <v>0</v>
          </cell>
          <cell r="S696">
            <v>0</v>
          </cell>
          <cell r="T696">
            <v>0</v>
          </cell>
          <cell r="U696">
            <v>0</v>
          </cell>
          <cell r="V696">
            <v>4</v>
          </cell>
          <cell r="W696">
            <v>185600</v>
          </cell>
        </row>
        <row r="697">
          <cell r="C697" t="str">
            <v>3.24.2.40</v>
          </cell>
          <cell r="D697" t="str">
            <v>Salida electrica bifasica o trifasica para toma, incluye lineas neutro y tierra en cable THHN no 10, tuberia coduit de 1"</v>
          </cell>
          <cell r="E697" t="str">
            <v>un</v>
          </cell>
          <cell r="F697">
            <v>2</v>
          </cell>
          <cell r="G697">
            <v>77720</v>
          </cell>
          <cell r="H697">
            <v>155440</v>
          </cell>
          <cell r="I697">
            <v>3.2753692261472178E-2</v>
          </cell>
          <cell r="J697">
            <v>2</v>
          </cell>
          <cell r="L697">
            <v>2</v>
          </cell>
          <cell r="M697">
            <v>155440</v>
          </cell>
          <cell r="N697">
            <v>0</v>
          </cell>
          <cell r="O697">
            <v>155440</v>
          </cell>
          <cell r="R697">
            <v>0</v>
          </cell>
          <cell r="S697">
            <v>0</v>
          </cell>
          <cell r="T697">
            <v>0</v>
          </cell>
          <cell r="U697">
            <v>0</v>
          </cell>
          <cell r="V697">
            <v>2</v>
          </cell>
          <cell r="W697">
            <v>155440</v>
          </cell>
        </row>
        <row r="698">
          <cell r="C698" t="str">
            <v>3.24.3</v>
          </cell>
          <cell r="D698" t="str">
            <v>SUMINISTRO DE EQUIPOS AUXILIARES</v>
          </cell>
          <cell r="G698">
            <v>0</v>
          </cell>
          <cell r="H698">
            <v>0</v>
          </cell>
          <cell r="I698" t="str">
            <v/>
          </cell>
          <cell r="L698" t="str">
            <v/>
          </cell>
          <cell r="M698" t="str">
            <v/>
          </cell>
          <cell r="N698" t="str">
            <v/>
          </cell>
          <cell r="O698" t="str">
            <v/>
          </cell>
          <cell r="R698" t="str">
            <v/>
          </cell>
          <cell r="S698" t="str">
            <v/>
          </cell>
          <cell r="T698" t="str">
            <v/>
          </cell>
          <cell r="U698" t="str">
            <v/>
          </cell>
          <cell r="V698" t="str">
            <v/>
          </cell>
          <cell r="W698" t="str">
            <v/>
          </cell>
        </row>
        <row r="699">
          <cell r="C699" t="str">
            <v>3.24.3.1</v>
          </cell>
          <cell r="D699" t="str">
            <v>Bandeja portacables tipo Semipesada de 40 cm incluido tapa y accesorios para fijacion en piso o pared, Mecano.</v>
          </cell>
          <cell r="E699" t="str">
            <v>ml</v>
          </cell>
          <cell r="F699">
            <v>40</v>
          </cell>
          <cell r="G699">
            <v>139200</v>
          </cell>
          <cell r="H699">
            <v>5568000</v>
          </cell>
          <cell r="I699">
            <v>1.1732665884706452</v>
          </cell>
          <cell r="J699">
            <v>40</v>
          </cell>
          <cell r="L699">
            <v>40</v>
          </cell>
          <cell r="M699">
            <v>5568000</v>
          </cell>
          <cell r="N699">
            <v>0</v>
          </cell>
          <cell r="O699">
            <v>5568000</v>
          </cell>
          <cell r="R699">
            <v>0</v>
          </cell>
          <cell r="S699">
            <v>0</v>
          </cell>
          <cell r="T699">
            <v>0</v>
          </cell>
          <cell r="U699">
            <v>0</v>
          </cell>
          <cell r="V699">
            <v>40</v>
          </cell>
          <cell r="W699">
            <v>5568000</v>
          </cell>
        </row>
        <row r="700">
          <cell r="C700" t="str">
            <v>3.24.3.2</v>
          </cell>
          <cell r="D700" t="str">
            <v>Bandeja portacables tipo Semipesada de 30 cm incluido tapa y accesorios para fijacion en piso o pared, Mecano.</v>
          </cell>
          <cell r="E700" t="str">
            <v>ml</v>
          </cell>
          <cell r="F700">
            <v>30</v>
          </cell>
          <cell r="G700">
            <v>133400</v>
          </cell>
          <cell r="H700">
            <v>4002000</v>
          </cell>
          <cell r="I700">
            <v>0.84328536046327629</v>
          </cell>
          <cell r="J700">
            <v>30</v>
          </cell>
          <cell r="L700">
            <v>30</v>
          </cell>
          <cell r="M700">
            <v>4002000</v>
          </cell>
          <cell r="N700">
            <v>0</v>
          </cell>
          <cell r="O700">
            <v>4002000</v>
          </cell>
          <cell r="R700">
            <v>0</v>
          </cell>
          <cell r="S700">
            <v>0</v>
          </cell>
          <cell r="T700">
            <v>0</v>
          </cell>
          <cell r="U700">
            <v>0</v>
          </cell>
          <cell r="V700">
            <v>30</v>
          </cell>
          <cell r="W700">
            <v>4002000</v>
          </cell>
        </row>
        <row r="701">
          <cell r="C701" t="str">
            <v>3.24.4</v>
          </cell>
          <cell r="D701" t="str">
            <v>SUMINISTRO ACOMETIDAS ELECTRICAS a 440 V ac</v>
          </cell>
          <cell r="G701">
            <v>0</v>
          </cell>
          <cell r="H701">
            <v>0</v>
          </cell>
          <cell r="I701" t="str">
            <v/>
          </cell>
          <cell r="L701" t="str">
            <v/>
          </cell>
          <cell r="M701" t="str">
            <v/>
          </cell>
          <cell r="N701" t="str">
            <v/>
          </cell>
          <cell r="O701" t="str">
            <v/>
          </cell>
          <cell r="R701" t="str">
            <v/>
          </cell>
          <cell r="S701" t="str">
            <v/>
          </cell>
          <cell r="T701" t="str">
            <v/>
          </cell>
          <cell r="U701" t="str">
            <v/>
          </cell>
          <cell r="V701" t="str">
            <v/>
          </cell>
          <cell r="W701" t="str">
            <v/>
          </cell>
        </row>
        <row r="702">
          <cell r="C702" t="str">
            <v>3.24.4.5</v>
          </cell>
          <cell r="D702" t="str">
            <v>Acometidas desde transformador de alimentación a barraje de entrada de la transferencia automatica en cable monopolar THHN de Cu AWG ( 3(4x500) + (3x500) ) a 1000 V - 90° aislamiento, incluye conectores terminal bimetalicos 3M, cintas 23 y 33 3M, accesori</v>
          </cell>
          <cell r="E702" t="str">
            <v>ml</v>
          </cell>
          <cell r="F702">
            <v>20</v>
          </cell>
          <cell r="G702">
            <v>1746960</v>
          </cell>
          <cell r="H702">
            <v>34939200</v>
          </cell>
          <cell r="I702">
            <v>7.3622478426532982</v>
          </cell>
          <cell r="J702">
            <v>20</v>
          </cell>
          <cell r="L702">
            <v>20</v>
          </cell>
          <cell r="M702">
            <v>34939200</v>
          </cell>
          <cell r="N702">
            <v>0</v>
          </cell>
          <cell r="O702">
            <v>34939200</v>
          </cell>
          <cell r="R702">
            <v>0</v>
          </cell>
          <cell r="S702">
            <v>0</v>
          </cell>
          <cell r="T702">
            <v>0</v>
          </cell>
          <cell r="U702">
            <v>0</v>
          </cell>
          <cell r="V702">
            <v>20</v>
          </cell>
          <cell r="W702">
            <v>34939200</v>
          </cell>
        </row>
        <row r="703">
          <cell r="C703" t="str">
            <v>3.24.4.6</v>
          </cell>
          <cell r="D703" t="str">
            <v>Acometidas del CCM a cada unidad de bombeo de la linea de impulsión de 300 HP 460 Vac 60 Hz en cable THHN calibre AWG (6 x 4/0) + (1x 4/0) de 1000V aislamiento, incluye tuberia conduit PVC de 3", flexiconduit, conectores, terminales bimetalicos 3M, cintas</v>
          </cell>
          <cell r="E703" t="str">
            <v>ml</v>
          </cell>
          <cell r="F703">
            <v>80</v>
          </cell>
          <cell r="G703">
            <v>328750.96000000002</v>
          </cell>
          <cell r="H703">
            <v>26300076.800000001</v>
          </cell>
          <cell r="I703">
            <v>5.5418465128685277</v>
          </cell>
          <cell r="J703">
            <v>80</v>
          </cell>
          <cell r="L703">
            <v>80</v>
          </cell>
          <cell r="M703">
            <v>26300076.800000001</v>
          </cell>
          <cell r="N703">
            <v>0</v>
          </cell>
          <cell r="O703">
            <v>26300076.800000001</v>
          </cell>
          <cell r="R703">
            <v>0</v>
          </cell>
          <cell r="S703">
            <v>0</v>
          </cell>
          <cell r="T703">
            <v>0</v>
          </cell>
          <cell r="U703">
            <v>0</v>
          </cell>
          <cell r="V703">
            <v>80</v>
          </cell>
          <cell r="W703">
            <v>26300076.800000001</v>
          </cell>
        </row>
        <row r="704">
          <cell r="C704" t="str">
            <v>3.24.4.7</v>
          </cell>
          <cell r="D704" t="str">
            <v>Acometidas del CCM a cada unidad de bombeo de lavado de filtros de 25 HP 460 Vac 60 Hz en cable THHN calibre AWG (3 x 8) de 1000V aislamiento, incluye tuberia conduit PVC de 1 1/2", flexiconduit, conectores, terminales bimetalicos 3M, cintas 23 y 33 3M, a</v>
          </cell>
          <cell r="E704" t="str">
            <v>ml</v>
          </cell>
          <cell r="F704">
            <v>50</v>
          </cell>
          <cell r="G704">
            <v>30562.52</v>
          </cell>
          <cell r="H704">
            <v>1528126</v>
          </cell>
          <cell r="I704">
            <v>0.32200057090037593</v>
          </cell>
          <cell r="J704">
            <v>50</v>
          </cell>
          <cell r="L704">
            <v>50</v>
          </cell>
          <cell r="M704">
            <v>1528126</v>
          </cell>
          <cell r="N704">
            <v>0</v>
          </cell>
          <cell r="O704">
            <v>1528126</v>
          </cell>
          <cell r="R704">
            <v>0</v>
          </cell>
          <cell r="S704">
            <v>0</v>
          </cell>
          <cell r="T704">
            <v>0</v>
          </cell>
          <cell r="U704">
            <v>0</v>
          </cell>
          <cell r="V704">
            <v>50</v>
          </cell>
          <cell r="W704">
            <v>1528126</v>
          </cell>
        </row>
        <row r="705">
          <cell r="C705" t="str">
            <v>3.24.4.8</v>
          </cell>
          <cell r="D705" t="str">
            <v>Acometidas del CCM al tablero del motor del soplador de 30 HP 460 Vac 60 Hz en cable THHN calibre AWG (3 x 8) de 1000V aislamiento, incluye tuberia conduit PVC de 1 1/2", flexiconduit, conectores, terminales bimetalicos 3M, cintas 23 y 33 3M, accesorios p</v>
          </cell>
          <cell r="E705" t="str">
            <v>ml</v>
          </cell>
          <cell r="F705">
            <v>45</v>
          </cell>
          <cell r="G705">
            <v>30562.52</v>
          </cell>
          <cell r="H705">
            <v>1375313.4</v>
          </cell>
          <cell r="I705">
            <v>0.28980051381033833</v>
          </cell>
          <cell r="J705">
            <v>45</v>
          </cell>
          <cell r="L705">
            <v>45</v>
          </cell>
          <cell r="M705">
            <v>1375313.4</v>
          </cell>
          <cell r="N705">
            <v>0</v>
          </cell>
          <cell r="O705">
            <v>1375313.4</v>
          </cell>
          <cell r="R705">
            <v>0</v>
          </cell>
          <cell r="S705">
            <v>0</v>
          </cell>
          <cell r="T705">
            <v>0</v>
          </cell>
          <cell r="U705">
            <v>0</v>
          </cell>
          <cell r="V705">
            <v>45</v>
          </cell>
          <cell r="W705">
            <v>1375313.4</v>
          </cell>
        </row>
        <row r="706">
          <cell r="C706" t="str">
            <v>3.24.4.9</v>
          </cell>
          <cell r="D706" t="str">
            <v xml:space="preserve">Acometidas del CCM a Tranformador servicios auxiliares en cable THHN 4 x No 1 de 600V aislamiento, incluye conectores cintas y accesorios </v>
          </cell>
          <cell r="E706" t="str">
            <v>ml</v>
          </cell>
          <cell r="F706">
            <v>10</v>
          </cell>
          <cell r="G706">
            <v>22040</v>
          </cell>
          <cell r="H706">
            <v>220400</v>
          </cell>
          <cell r="I706">
            <v>4.6441802460296375E-2</v>
          </cell>
          <cell r="J706">
            <v>10</v>
          </cell>
          <cell r="L706">
            <v>10</v>
          </cell>
          <cell r="M706">
            <v>220400</v>
          </cell>
          <cell r="N706">
            <v>0</v>
          </cell>
          <cell r="O706">
            <v>220400</v>
          </cell>
          <cell r="R706">
            <v>0</v>
          </cell>
          <cell r="S706">
            <v>0</v>
          </cell>
          <cell r="T706">
            <v>0</v>
          </cell>
          <cell r="U706">
            <v>0</v>
          </cell>
          <cell r="V706">
            <v>10</v>
          </cell>
          <cell r="W706">
            <v>220400</v>
          </cell>
        </row>
        <row r="707">
          <cell r="C707" t="str">
            <v>3.24.5</v>
          </cell>
          <cell r="D707" t="str">
            <v>SUMINISTRO ACOMETIDAS ELECTRICAS a 220 V ac</v>
          </cell>
          <cell r="G707">
            <v>0</v>
          </cell>
          <cell r="H707">
            <v>0</v>
          </cell>
          <cell r="I707" t="str">
            <v/>
          </cell>
          <cell r="L707" t="str">
            <v/>
          </cell>
          <cell r="M707" t="str">
            <v/>
          </cell>
          <cell r="N707" t="str">
            <v/>
          </cell>
          <cell r="O707" t="str">
            <v/>
          </cell>
          <cell r="R707" t="str">
            <v/>
          </cell>
          <cell r="S707" t="str">
            <v/>
          </cell>
          <cell r="T707" t="str">
            <v/>
          </cell>
          <cell r="U707" t="str">
            <v/>
          </cell>
          <cell r="V707" t="str">
            <v/>
          </cell>
          <cell r="W707" t="str">
            <v/>
          </cell>
        </row>
        <row r="708">
          <cell r="C708" t="str">
            <v>3.24.5.1</v>
          </cell>
          <cell r="D708" t="str">
            <v>Acometidas del Tranformador servicios auxiliares al tablero de distribución general en cable THHN 4 x No 1 de 600V aislamiento, incluye conectores cintas y accesorios</v>
          </cell>
          <cell r="E708" t="str">
            <v>ml</v>
          </cell>
          <cell r="F708">
            <v>10</v>
          </cell>
          <cell r="G708">
            <v>22040</v>
          </cell>
          <cell r="H708">
            <v>220400</v>
          </cell>
          <cell r="I708">
            <v>4.6441802460296375E-2</v>
          </cell>
          <cell r="J708">
            <v>10</v>
          </cell>
          <cell r="L708">
            <v>10</v>
          </cell>
          <cell r="M708">
            <v>220400</v>
          </cell>
          <cell r="N708">
            <v>0</v>
          </cell>
          <cell r="O708">
            <v>220400</v>
          </cell>
          <cell r="R708">
            <v>0</v>
          </cell>
          <cell r="S708">
            <v>0</v>
          </cell>
          <cell r="T708">
            <v>0</v>
          </cell>
          <cell r="U708">
            <v>0</v>
          </cell>
          <cell r="V708">
            <v>10</v>
          </cell>
          <cell r="W708">
            <v>220400</v>
          </cell>
        </row>
        <row r="709">
          <cell r="C709" t="str">
            <v>3.24.5.2</v>
          </cell>
          <cell r="D709" t="str">
            <v>Acometidas desde el tablero de servicios auxiliares al edificio de cloración cable THHN No 10 incluye 3 fases neutro y tierra instalado ido tuberias conduit de 11/2", conectores y accesorios</v>
          </cell>
          <cell r="E709" t="str">
            <v>ml</v>
          </cell>
          <cell r="F709">
            <v>120</v>
          </cell>
          <cell r="G709">
            <v>27234.48</v>
          </cell>
          <cell r="H709">
            <v>3268137.6</v>
          </cell>
          <cell r="I709">
            <v>0.68864882410284523</v>
          </cell>
          <cell r="J709">
            <v>120</v>
          </cell>
          <cell r="L709">
            <v>120</v>
          </cell>
          <cell r="M709">
            <v>3268137.6</v>
          </cell>
          <cell r="N709">
            <v>0</v>
          </cell>
          <cell r="O709">
            <v>3268137.6</v>
          </cell>
          <cell r="R709">
            <v>0</v>
          </cell>
          <cell r="S709">
            <v>0</v>
          </cell>
          <cell r="T709">
            <v>0</v>
          </cell>
          <cell r="U709">
            <v>0</v>
          </cell>
          <cell r="V709">
            <v>120</v>
          </cell>
          <cell r="W709">
            <v>3268137.6</v>
          </cell>
        </row>
        <row r="710">
          <cell r="C710" t="str">
            <v>3.24.5.3</v>
          </cell>
          <cell r="D710" t="str">
            <v>Acometidas para bomba sentina en cable THHN No 12 incluido tuberia conduit Galvanizada de 1/2"conectores y accesorios</v>
          </cell>
          <cell r="E710" t="str">
            <v>ml</v>
          </cell>
          <cell r="F710">
            <v>10</v>
          </cell>
          <cell r="G710">
            <v>18560</v>
          </cell>
          <cell r="H710">
            <v>185600</v>
          </cell>
          <cell r="I710">
            <v>3.9108886282354836E-2</v>
          </cell>
          <cell r="J710">
            <v>10</v>
          </cell>
          <cell r="L710">
            <v>10</v>
          </cell>
          <cell r="M710">
            <v>185600</v>
          </cell>
          <cell r="N710">
            <v>0</v>
          </cell>
          <cell r="O710">
            <v>185600</v>
          </cell>
          <cell r="R710">
            <v>0</v>
          </cell>
          <cell r="S710">
            <v>0</v>
          </cell>
          <cell r="T710">
            <v>0</v>
          </cell>
          <cell r="U710">
            <v>0</v>
          </cell>
          <cell r="V710">
            <v>10</v>
          </cell>
          <cell r="W710">
            <v>185600</v>
          </cell>
        </row>
        <row r="711">
          <cell r="C711" t="str">
            <v>3.24.5.4</v>
          </cell>
          <cell r="D711" t="str">
            <v>Acometidas para actuadores electricos valvulas en cable THHN No 12 incluido tuberia conduit galvanizad 1", conectores y accesorios</v>
          </cell>
          <cell r="E711" t="str">
            <v>ml</v>
          </cell>
          <cell r="F711">
            <v>150</v>
          </cell>
          <cell r="G711">
            <v>23200</v>
          </cell>
          <cell r="H711">
            <v>3480000</v>
          </cell>
          <cell r="I711">
            <v>0.73329161779415319</v>
          </cell>
          <cell r="J711">
            <v>150</v>
          </cell>
          <cell r="L711">
            <v>150</v>
          </cell>
          <cell r="M711">
            <v>3480000</v>
          </cell>
          <cell r="N711">
            <v>0</v>
          </cell>
          <cell r="O711">
            <v>3480000</v>
          </cell>
          <cell r="R711">
            <v>0</v>
          </cell>
          <cell r="S711">
            <v>0</v>
          </cell>
          <cell r="T711">
            <v>0</v>
          </cell>
          <cell r="U711">
            <v>0</v>
          </cell>
          <cell r="V711">
            <v>150</v>
          </cell>
          <cell r="W711">
            <v>3480000</v>
          </cell>
        </row>
        <row r="712">
          <cell r="C712" t="str">
            <v>3.24.5.5</v>
          </cell>
          <cell r="D712" t="str">
            <v>Acometidas desde el tablero de servicios auxiliares al Cuarto del equipo Soplador en cable THHN No 10 incluye 3 fases neutro y tierra instalado ido tuberias conduit de 11/2", conectores y accesorios.</v>
          </cell>
          <cell r="E712" t="str">
            <v>ml</v>
          </cell>
          <cell r="F712">
            <v>30</v>
          </cell>
          <cell r="G712">
            <v>27234.48</v>
          </cell>
          <cell r="H712">
            <v>817034.4</v>
          </cell>
          <cell r="I712">
            <v>0.17216220602571131</v>
          </cell>
          <cell r="J712">
            <v>30</v>
          </cell>
          <cell r="L712">
            <v>30</v>
          </cell>
          <cell r="M712">
            <v>817034.4</v>
          </cell>
          <cell r="N712">
            <v>0</v>
          </cell>
          <cell r="O712">
            <v>817034.4</v>
          </cell>
          <cell r="R712">
            <v>0</v>
          </cell>
          <cell r="S712">
            <v>0</v>
          </cell>
          <cell r="T712">
            <v>0</v>
          </cell>
          <cell r="U712">
            <v>0</v>
          </cell>
          <cell r="V712">
            <v>30</v>
          </cell>
          <cell r="W712">
            <v>817034.4</v>
          </cell>
        </row>
        <row r="713">
          <cell r="C713" t="str">
            <v>3.24.5.6</v>
          </cell>
          <cell r="D713" t="str">
            <v>Acometidas desde el tablero de servicios auxiliares al Cuarto Dosificación o coagulación de quimicos en cable THHN No 10 incluye 3 fases neutro y tierra instalado ido tuberias conduit de 11/2", conectores y accesorios.</v>
          </cell>
          <cell r="E713" t="str">
            <v>ml</v>
          </cell>
          <cell r="F713">
            <v>90</v>
          </cell>
          <cell r="G713">
            <v>27234.48</v>
          </cell>
          <cell r="H713">
            <v>2451103.2000000002</v>
          </cell>
          <cell r="I713">
            <v>0.51648661807713392</v>
          </cell>
          <cell r="J713">
            <v>90</v>
          </cell>
          <cell r="L713">
            <v>90</v>
          </cell>
          <cell r="M713">
            <v>2451103.2000000002</v>
          </cell>
          <cell r="N713">
            <v>0</v>
          </cell>
          <cell r="O713">
            <v>2451103.2000000002</v>
          </cell>
          <cell r="R713">
            <v>0</v>
          </cell>
          <cell r="S713">
            <v>0</v>
          </cell>
          <cell r="T713">
            <v>0</v>
          </cell>
          <cell r="U713">
            <v>0</v>
          </cell>
          <cell r="V713">
            <v>90</v>
          </cell>
          <cell r="W713">
            <v>2451103.2000000002</v>
          </cell>
        </row>
        <row r="714">
          <cell r="C714" t="str">
            <v>3.24.5.7</v>
          </cell>
          <cell r="D714" t="str">
            <v>Acometidas desde el tablero de servicios auxiliares al tablero del sistema de Floculación y sedimentación en cable THHN No 10 incluye 3 fases neutro y tierra instalado ido tuberias conduit de 11/2", conectores y accesorios.</v>
          </cell>
          <cell r="E714" t="str">
            <v>ml</v>
          </cell>
          <cell r="F714">
            <v>70</v>
          </cell>
          <cell r="G714">
            <v>27234.48</v>
          </cell>
          <cell r="H714">
            <v>1906413.5999999999</v>
          </cell>
          <cell r="I714">
            <v>0.40171181405999301</v>
          </cell>
          <cell r="J714">
            <v>70</v>
          </cell>
          <cell r="L714">
            <v>70</v>
          </cell>
          <cell r="M714">
            <v>1906413.5999999999</v>
          </cell>
          <cell r="N714">
            <v>0</v>
          </cell>
          <cell r="O714">
            <v>1906413.5999999999</v>
          </cell>
          <cell r="R714">
            <v>0</v>
          </cell>
          <cell r="S714">
            <v>0</v>
          </cell>
          <cell r="T714">
            <v>0</v>
          </cell>
          <cell r="U714">
            <v>0</v>
          </cell>
          <cell r="V714">
            <v>70</v>
          </cell>
          <cell r="W714">
            <v>1906413.5999999999</v>
          </cell>
        </row>
        <row r="715">
          <cell r="C715" t="str">
            <v>3.24.5.8</v>
          </cell>
          <cell r="D715" t="str">
            <v>Acometidas desde el tablero de servicios auxiliares al edificio de laboratorio, casino y oficina en cable THHN No 6 incluye 3 fases neutro y tierra instalado ido tuberias conduit de 11/2", conectores y accesorios.</v>
          </cell>
          <cell r="E715" t="str">
            <v>ml</v>
          </cell>
          <cell r="F715">
            <v>85</v>
          </cell>
          <cell r="G715">
            <v>36378.76</v>
          </cell>
          <cell r="H715">
            <v>3092194.6</v>
          </cell>
          <cell r="I715">
            <v>0.65157482205986916</v>
          </cell>
          <cell r="J715">
            <v>85</v>
          </cell>
          <cell r="L715">
            <v>85</v>
          </cell>
          <cell r="M715">
            <v>3092194.6</v>
          </cell>
          <cell r="N715">
            <v>0</v>
          </cell>
          <cell r="O715">
            <v>3092194.6</v>
          </cell>
          <cell r="R715">
            <v>0</v>
          </cell>
          <cell r="S715">
            <v>0</v>
          </cell>
          <cell r="T715">
            <v>0</v>
          </cell>
          <cell r="U715">
            <v>0</v>
          </cell>
          <cell r="V715">
            <v>85</v>
          </cell>
          <cell r="W715">
            <v>3092194.6</v>
          </cell>
        </row>
        <row r="716">
          <cell r="C716" t="str">
            <v>3.24.5.9</v>
          </cell>
          <cell r="D716" t="str">
            <v>Acometidas desde el tablero de servicios auxiliares al tablero de 24 ctos en la subestación electrica en cable THHN No 10 incluye 3 fases neutro y tierra instalado ido tuberias conduit de 11/2", conectores y accesorios.</v>
          </cell>
          <cell r="E716" t="str">
            <v>ml</v>
          </cell>
          <cell r="F716">
            <v>10</v>
          </cell>
          <cell r="G716">
            <v>27234.48</v>
          </cell>
          <cell r="H716">
            <v>272344.8</v>
          </cell>
          <cell r="I716">
            <v>5.7387402008570433E-2</v>
          </cell>
          <cell r="J716">
            <v>10</v>
          </cell>
          <cell r="L716">
            <v>10</v>
          </cell>
          <cell r="M716">
            <v>272344.8</v>
          </cell>
          <cell r="N716">
            <v>0</v>
          </cell>
          <cell r="O716">
            <v>272344.8</v>
          </cell>
          <cell r="R716">
            <v>0</v>
          </cell>
          <cell r="S716">
            <v>0</v>
          </cell>
          <cell r="T716">
            <v>0</v>
          </cell>
          <cell r="U716">
            <v>0</v>
          </cell>
          <cell r="V716">
            <v>10</v>
          </cell>
          <cell r="W716">
            <v>272344.8</v>
          </cell>
        </row>
        <row r="717">
          <cell r="C717" t="str">
            <v>3.24.5.10</v>
          </cell>
          <cell r="D717" t="str">
            <v>Registro electrico de .6 x .6 x .6 mt en concreto con su tapa debidamente impermeabilizado</v>
          </cell>
          <cell r="E717" t="str">
            <v>un</v>
          </cell>
          <cell r="F717">
            <v>20</v>
          </cell>
          <cell r="G717">
            <v>87000</v>
          </cell>
          <cell r="H717">
            <v>1740000</v>
          </cell>
          <cell r="I717">
            <v>0.3666458088970766</v>
          </cell>
          <cell r="J717">
            <v>20</v>
          </cell>
          <cell r="L717">
            <v>20</v>
          </cell>
          <cell r="M717">
            <v>1740000</v>
          </cell>
          <cell r="N717">
            <v>0</v>
          </cell>
          <cell r="O717">
            <v>1740000</v>
          </cell>
          <cell r="R717">
            <v>0</v>
          </cell>
          <cell r="S717">
            <v>0</v>
          </cell>
          <cell r="T717">
            <v>0</v>
          </cell>
          <cell r="U717">
            <v>0</v>
          </cell>
          <cell r="V717">
            <v>20</v>
          </cell>
          <cell r="W717">
            <v>1740000</v>
          </cell>
        </row>
        <row r="718">
          <cell r="C718" t="str">
            <v>3.24.6</v>
          </cell>
          <cell r="D718" t="str">
            <v>SUMINISTRO ACCESORIOS PARA ILUMINACION EXTERIOR</v>
          </cell>
          <cell r="G718">
            <v>0</v>
          </cell>
          <cell r="H718">
            <v>0</v>
          </cell>
          <cell r="I718" t="str">
            <v/>
          </cell>
          <cell r="L718" t="str">
            <v/>
          </cell>
          <cell r="M718" t="str">
            <v/>
          </cell>
          <cell r="N718" t="str">
            <v/>
          </cell>
          <cell r="O718" t="str">
            <v/>
          </cell>
          <cell r="R718" t="str">
            <v/>
          </cell>
          <cell r="S718" t="str">
            <v/>
          </cell>
          <cell r="T718" t="str">
            <v/>
          </cell>
          <cell r="U718" t="str">
            <v/>
          </cell>
          <cell r="V718" t="str">
            <v/>
          </cell>
          <cell r="W718" t="str">
            <v/>
          </cell>
        </row>
        <row r="719">
          <cell r="C719" t="str">
            <v>3.24.6.1</v>
          </cell>
          <cell r="D719" t="str">
            <v>Poste de concreto de 9 mts - 510 Kg para iluminacion</v>
          </cell>
          <cell r="E719" t="str">
            <v>un</v>
          </cell>
          <cell r="F719">
            <v>8</v>
          </cell>
          <cell r="G719">
            <v>353800</v>
          </cell>
          <cell r="H719">
            <v>2830400</v>
          </cell>
          <cell r="I719">
            <v>0.59641051580591131</v>
          </cell>
          <cell r="J719">
            <v>8</v>
          </cell>
          <cell r="L719">
            <v>8</v>
          </cell>
          <cell r="M719">
            <v>2830400</v>
          </cell>
          <cell r="N719">
            <v>0</v>
          </cell>
          <cell r="O719">
            <v>2830400</v>
          </cell>
          <cell r="R719">
            <v>0</v>
          </cell>
          <cell r="S719">
            <v>0</v>
          </cell>
          <cell r="T719">
            <v>0</v>
          </cell>
          <cell r="U719">
            <v>0</v>
          </cell>
          <cell r="V719">
            <v>8</v>
          </cell>
          <cell r="W719">
            <v>2830400</v>
          </cell>
        </row>
        <row r="720">
          <cell r="C720" t="str">
            <v>3.24.6.2</v>
          </cell>
          <cell r="D720" t="str">
            <v>Luminaria horizontal cerrada de Vapor de MercurioTipo LTP 250 W , 220 V, incluye fotocelda</v>
          </cell>
          <cell r="E720" t="str">
            <v>un</v>
          </cell>
          <cell r="F720">
            <v>12</v>
          </cell>
          <cell r="G720">
            <v>261000</v>
          </cell>
          <cell r="H720">
            <v>3132000</v>
          </cell>
          <cell r="I720">
            <v>0.65996245601473791</v>
          </cell>
          <cell r="J720">
            <v>12</v>
          </cell>
          <cell r="L720">
            <v>12</v>
          </cell>
          <cell r="M720">
            <v>3132000</v>
          </cell>
          <cell r="N720">
            <v>0</v>
          </cell>
          <cell r="O720">
            <v>3132000</v>
          </cell>
          <cell r="R720">
            <v>0</v>
          </cell>
          <cell r="S720">
            <v>0</v>
          </cell>
          <cell r="T720">
            <v>0</v>
          </cell>
          <cell r="U720">
            <v>0</v>
          </cell>
          <cell r="V720">
            <v>12</v>
          </cell>
          <cell r="W720">
            <v>3132000</v>
          </cell>
        </row>
        <row r="721">
          <cell r="C721" t="str">
            <v>3.24.6.3</v>
          </cell>
          <cell r="D721" t="str">
            <v>Poste para luminaria en tuberia galvanizada de 2" de 3 mts de altura incluye base en concretode.</v>
          </cell>
          <cell r="E721" t="str">
            <v>un</v>
          </cell>
          <cell r="F721">
            <v>4</v>
          </cell>
          <cell r="G721">
            <v>410408</v>
          </cell>
          <cell r="H721">
            <v>1641632</v>
          </cell>
          <cell r="I721">
            <v>0.34591809916742855</v>
          </cell>
          <cell r="J721">
            <v>4</v>
          </cell>
          <cell r="L721">
            <v>4</v>
          </cell>
          <cell r="M721">
            <v>1641632</v>
          </cell>
          <cell r="N721">
            <v>0</v>
          </cell>
          <cell r="O721">
            <v>1641632</v>
          </cell>
          <cell r="R721">
            <v>0</v>
          </cell>
          <cell r="S721">
            <v>0</v>
          </cell>
          <cell r="T721">
            <v>0</v>
          </cell>
          <cell r="U721">
            <v>0</v>
          </cell>
          <cell r="V721">
            <v>4</v>
          </cell>
          <cell r="W721">
            <v>1641632</v>
          </cell>
        </row>
        <row r="722">
          <cell r="C722" t="str">
            <v>3.24.6.4</v>
          </cell>
          <cell r="D722" t="str">
            <v>Salida electrica monofasica para toma o iluminacion, incluye linea neutro y tierra en cable THHN no 12, tuberia coduit de 1"</v>
          </cell>
          <cell r="E722" t="str">
            <v>un</v>
          </cell>
          <cell r="F722">
            <v>12</v>
          </cell>
          <cell r="G722">
            <v>40600</v>
          </cell>
          <cell r="H722">
            <v>487200</v>
          </cell>
          <cell r="I722">
            <v>0.10266082649118145</v>
          </cell>
          <cell r="J722">
            <v>12</v>
          </cell>
          <cell r="L722">
            <v>12</v>
          </cell>
          <cell r="M722">
            <v>487200</v>
          </cell>
          <cell r="N722">
            <v>0</v>
          </cell>
          <cell r="O722">
            <v>487200</v>
          </cell>
          <cell r="R722">
            <v>0</v>
          </cell>
          <cell r="S722">
            <v>0</v>
          </cell>
          <cell r="T722">
            <v>0</v>
          </cell>
          <cell r="U722">
            <v>0</v>
          </cell>
          <cell r="V722">
            <v>12</v>
          </cell>
          <cell r="W722">
            <v>487200</v>
          </cell>
        </row>
        <row r="723">
          <cell r="C723" t="str">
            <v>3.24.6.5</v>
          </cell>
          <cell r="D723" t="str">
            <v>Registro electrico de .6 x .6 x .6 mt en concreto con su tapa debidamente impermeabilizado</v>
          </cell>
          <cell r="E723" t="str">
            <v>un</v>
          </cell>
          <cell r="F723">
            <v>8</v>
          </cell>
          <cell r="G723">
            <v>87000</v>
          </cell>
          <cell r="H723">
            <v>696000</v>
          </cell>
          <cell r="I723">
            <v>0.14665832355883066</v>
          </cell>
          <cell r="J723">
            <v>8</v>
          </cell>
          <cell r="L723">
            <v>8</v>
          </cell>
          <cell r="M723">
            <v>696000</v>
          </cell>
          <cell r="N723">
            <v>0</v>
          </cell>
          <cell r="O723">
            <v>696000</v>
          </cell>
          <cell r="R723">
            <v>0</v>
          </cell>
          <cell r="S723">
            <v>0</v>
          </cell>
          <cell r="T723">
            <v>0</v>
          </cell>
          <cell r="U723">
            <v>0</v>
          </cell>
          <cell r="V723">
            <v>8</v>
          </cell>
          <cell r="W723">
            <v>696000</v>
          </cell>
        </row>
        <row r="724">
          <cell r="C724" t="str">
            <v>3.24.7</v>
          </cell>
          <cell r="D724" t="str">
            <v>SUMINISTRO DE OFICINAS, LABORATORIO Y CASINO.</v>
          </cell>
          <cell r="G724">
            <v>0</v>
          </cell>
          <cell r="H724">
            <v>0</v>
          </cell>
          <cell r="I724" t="str">
            <v/>
          </cell>
          <cell r="L724" t="str">
            <v/>
          </cell>
          <cell r="M724" t="str">
            <v/>
          </cell>
          <cell r="N724" t="str">
            <v/>
          </cell>
          <cell r="O724" t="str">
            <v/>
          </cell>
          <cell r="R724" t="str">
            <v/>
          </cell>
          <cell r="S724" t="str">
            <v/>
          </cell>
          <cell r="T724" t="str">
            <v/>
          </cell>
          <cell r="U724" t="str">
            <v/>
          </cell>
          <cell r="V724" t="str">
            <v/>
          </cell>
          <cell r="W724" t="str">
            <v/>
          </cell>
        </row>
        <row r="725">
          <cell r="C725" t="str">
            <v>3.24.7.1</v>
          </cell>
          <cell r="D725" t="str">
            <v>Tablero de distribucion trifasico para empotrar de 24 ctos, con sus breakers termomagneticos.</v>
          </cell>
          <cell r="E725" t="str">
            <v>un</v>
          </cell>
          <cell r="F725">
            <v>1</v>
          </cell>
          <cell r="G725">
            <v>379359.11519999994</v>
          </cell>
          <cell r="H725">
            <v>379359.11519999994</v>
          </cell>
          <cell r="I725">
            <v>7.9937028537346702E-2</v>
          </cell>
          <cell r="J725">
            <v>1</v>
          </cell>
          <cell r="L725">
            <v>1</v>
          </cell>
          <cell r="M725">
            <v>379359.11519999994</v>
          </cell>
          <cell r="N725">
            <v>0</v>
          </cell>
          <cell r="O725">
            <v>379359.11519999994</v>
          </cell>
          <cell r="R725">
            <v>0</v>
          </cell>
          <cell r="S725">
            <v>0</v>
          </cell>
          <cell r="T725">
            <v>0</v>
          </cell>
          <cell r="U725">
            <v>0</v>
          </cell>
          <cell r="V725">
            <v>1</v>
          </cell>
          <cell r="W725">
            <v>379359.11519999994</v>
          </cell>
        </row>
        <row r="726">
          <cell r="C726" t="str">
            <v>3.24.7.2</v>
          </cell>
          <cell r="D726" t="str">
            <v>Luminaria Fluorescente 4 x 32 para sobreponer reticulada 110 V, incluye tubo T 8 e interruptor.</v>
          </cell>
          <cell r="E726" t="str">
            <v>un</v>
          </cell>
          <cell r="F726">
            <v>20</v>
          </cell>
          <cell r="G726">
            <v>290000</v>
          </cell>
          <cell r="H726">
            <v>5800000</v>
          </cell>
          <cell r="I726">
            <v>1.2221526963235887</v>
          </cell>
          <cell r="J726">
            <v>20</v>
          </cell>
          <cell r="L726">
            <v>20</v>
          </cell>
          <cell r="M726">
            <v>5800000</v>
          </cell>
          <cell r="N726">
            <v>0</v>
          </cell>
          <cell r="O726">
            <v>5800000</v>
          </cell>
          <cell r="R726">
            <v>0</v>
          </cell>
          <cell r="S726">
            <v>0</v>
          </cell>
          <cell r="T726">
            <v>0</v>
          </cell>
          <cell r="U726">
            <v>0</v>
          </cell>
          <cell r="V726">
            <v>20</v>
          </cell>
          <cell r="W726">
            <v>5800000</v>
          </cell>
        </row>
        <row r="727">
          <cell r="C727" t="str">
            <v>3.24.7.3</v>
          </cell>
          <cell r="D727" t="str">
            <v>Toma trifasica de tres elementos 50A</v>
          </cell>
          <cell r="E727" t="str">
            <v>un</v>
          </cell>
          <cell r="F727">
            <v>4</v>
          </cell>
          <cell r="G727">
            <v>29000</v>
          </cell>
          <cell r="H727">
            <v>116000</v>
          </cell>
          <cell r="I727">
            <v>2.4443053926471774E-2</v>
          </cell>
          <cell r="J727">
            <v>4</v>
          </cell>
          <cell r="L727">
            <v>4</v>
          </cell>
          <cell r="M727">
            <v>116000</v>
          </cell>
          <cell r="N727">
            <v>0</v>
          </cell>
          <cell r="O727">
            <v>116000</v>
          </cell>
          <cell r="R727">
            <v>0</v>
          </cell>
          <cell r="S727">
            <v>0</v>
          </cell>
          <cell r="T727">
            <v>0</v>
          </cell>
          <cell r="U727">
            <v>0</v>
          </cell>
          <cell r="V727">
            <v>4</v>
          </cell>
          <cell r="W727">
            <v>116000</v>
          </cell>
        </row>
        <row r="728">
          <cell r="C728" t="str">
            <v>3.24.7.4</v>
          </cell>
          <cell r="D728" t="str">
            <v>Toma bifasica de tres elementos 30A</v>
          </cell>
          <cell r="E728" t="str">
            <v>un</v>
          </cell>
          <cell r="F728">
            <v>4</v>
          </cell>
          <cell r="G728">
            <v>17400</v>
          </cell>
          <cell r="H728">
            <v>69600</v>
          </cell>
          <cell r="I728">
            <v>1.4665832355883065E-2</v>
          </cell>
          <cell r="J728">
            <v>4</v>
          </cell>
          <cell r="L728">
            <v>4</v>
          </cell>
          <cell r="M728">
            <v>69600</v>
          </cell>
          <cell r="N728">
            <v>0</v>
          </cell>
          <cell r="O728">
            <v>69600</v>
          </cell>
          <cell r="R728">
            <v>0</v>
          </cell>
          <cell r="S728">
            <v>0</v>
          </cell>
          <cell r="T728">
            <v>0</v>
          </cell>
          <cell r="U728">
            <v>0</v>
          </cell>
          <cell r="V728">
            <v>4</v>
          </cell>
          <cell r="W728">
            <v>69600</v>
          </cell>
        </row>
        <row r="729">
          <cell r="C729" t="str">
            <v>3.24.7.5</v>
          </cell>
          <cell r="D729" t="str">
            <v>Toma monofasica de tres elementos</v>
          </cell>
          <cell r="E729" t="str">
            <v>un</v>
          </cell>
          <cell r="F729">
            <v>14</v>
          </cell>
          <cell r="G729">
            <v>3364</v>
          </cell>
          <cell r="H729">
            <v>47096</v>
          </cell>
          <cell r="I729">
            <v>9.9238798941475408E-3</v>
          </cell>
          <cell r="J729">
            <v>14</v>
          </cell>
          <cell r="L729">
            <v>14</v>
          </cell>
          <cell r="M729">
            <v>47096</v>
          </cell>
          <cell r="N729">
            <v>0</v>
          </cell>
          <cell r="O729">
            <v>47096</v>
          </cell>
          <cell r="R729">
            <v>0</v>
          </cell>
          <cell r="S729">
            <v>0</v>
          </cell>
          <cell r="T729">
            <v>0</v>
          </cell>
          <cell r="U729">
            <v>0</v>
          </cell>
          <cell r="V729">
            <v>14</v>
          </cell>
          <cell r="W729">
            <v>47096</v>
          </cell>
        </row>
        <row r="730">
          <cell r="C730" t="str">
            <v>3.24.7.6</v>
          </cell>
          <cell r="D730" t="str">
            <v>Salida electrica monofasica para toma o iluminacion, incluye linea neutro y tierra en cable THHN no 12, tuberia coduit de 1"</v>
          </cell>
          <cell r="E730" t="str">
            <v>un</v>
          </cell>
          <cell r="F730">
            <v>34</v>
          </cell>
          <cell r="G730">
            <v>40600</v>
          </cell>
          <cell r="H730">
            <v>1380400</v>
          </cell>
          <cell r="I730">
            <v>0.29087234172501414</v>
          </cell>
          <cell r="J730">
            <v>34</v>
          </cell>
          <cell r="L730">
            <v>34</v>
          </cell>
          <cell r="M730">
            <v>1380400</v>
          </cell>
          <cell r="N730">
            <v>0</v>
          </cell>
          <cell r="O730">
            <v>1380400</v>
          </cell>
          <cell r="R730">
            <v>0</v>
          </cell>
          <cell r="S730">
            <v>0</v>
          </cell>
          <cell r="T730">
            <v>0</v>
          </cell>
          <cell r="U730">
            <v>0</v>
          </cell>
          <cell r="V730">
            <v>34</v>
          </cell>
          <cell r="W730">
            <v>1380400</v>
          </cell>
        </row>
        <row r="731">
          <cell r="C731" t="str">
            <v>3.24.7.7</v>
          </cell>
          <cell r="D731" t="str">
            <v>Salida electrica bifasica o trifasica para toma, incluye lineas neutro y tierra en cable THHN no 10, tuberia coduit de 1"</v>
          </cell>
          <cell r="E731" t="str">
            <v>un</v>
          </cell>
          <cell r="F731">
            <v>8</v>
          </cell>
          <cell r="G731">
            <v>46400</v>
          </cell>
          <cell r="H731">
            <v>371200</v>
          </cell>
          <cell r="I731">
            <v>7.8217772564709673E-2</v>
          </cell>
          <cell r="J731">
            <v>8</v>
          </cell>
          <cell r="L731">
            <v>8</v>
          </cell>
          <cell r="M731">
            <v>371200</v>
          </cell>
          <cell r="N731">
            <v>0</v>
          </cell>
          <cell r="O731">
            <v>371200</v>
          </cell>
          <cell r="R731">
            <v>0</v>
          </cell>
          <cell r="S731">
            <v>0</v>
          </cell>
          <cell r="T731">
            <v>0</v>
          </cell>
          <cell r="U731">
            <v>0</v>
          </cell>
          <cell r="V731">
            <v>8</v>
          </cell>
          <cell r="W731">
            <v>371200</v>
          </cell>
        </row>
        <row r="732">
          <cell r="C732" t="str">
            <v>3.24.7.8</v>
          </cell>
          <cell r="D732" t="str">
            <v>Salida telefonica, para voz y datos</v>
          </cell>
          <cell r="E732" t="str">
            <v>un</v>
          </cell>
          <cell r="F732">
            <v>1</v>
          </cell>
          <cell r="G732">
            <v>52200</v>
          </cell>
          <cell r="H732">
            <v>52200</v>
          </cell>
          <cell r="I732">
            <v>1.0999374266912299E-2</v>
          </cell>
          <cell r="J732">
            <v>1</v>
          </cell>
          <cell r="L732">
            <v>1</v>
          </cell>
          <cell r="M732">
            <v>52200</v>
          </cell>
          <cell r="N732">
            <v>0</v>
          </cell>
          <cell r="O732">
            <v>52200</v>
          </cell>
          <cell r="R732">
            <v>0</v>
          </cell>
          <cell r="S732">
            <v>0</v>
          </cell>
          <cell r="T732">
            <v>0</v>
          </cell>
          <cell r="U732">
            <v>0</v>
          </cell>
          <cell r="V732">
            <v>1</v>
          </cell>
          <cell r="W732">
            <v>52200</v>
          </cell>
        </row>
        <row r="733">
          <cell r="C733" t="str">
            <v>3.24.8</v>
          </cell>
          <cell r="D733" t="str">
            <v>SUMINISTRO SISTEMA DE DOSIFICACIÖN DE QUIMICOS</v>
          </cell>
          <cell r="G733">
            <v>0</v>
          </cell>
          <cell r="H733">
            <v>0</v>
          </cell>
          <cell r="I733" t="str">
            <v/>
          </cell>
          <cell r="L733" t="str">
            <v/>
          </cell>
          <cell r="M733" t="str">
            <v/>
          </cell>
          <cell r="N733" t="str">
            <v/>
          </cell>
          <cell r="O733" t="str">
            <v/>
          </cell>
          <cell r="R733" t="str">
            <v/>
          </cell>
          <cell r="S733" t="str">
            <v/>
          </cell>
          <cell r="T733" t="str">
            <v/>
          </cell>
          <cell r="U733" t="str">
            <v/>
          </cell>
          <cell r="V733" t="str">
            <v/>
          </cell>
          <cell r="W733" t="str">
            <v/>
          </cell>
        </row>
        <row r="734">
          <cell r="C734" t="str">
            <v>3.24.8.1</v>
          </cell>
          <cell r="D734" t="str">
            <v>Tablero de distribucion trifasico para empotrar de 12 ctos, con sus breakers termomagneticos.</v>
          </cell>
          <cell r="E734" t="str">
            <v>un</v>
          </cell>
          <cell r="F734">
            <v>1</v>
          </cell>
          <cell r="G734">
            <v>227846.82879999999</v>
          </cell>
          <cell r="H734">
            <v>227846.82879999999</v>
          </cell>
          <cell r="I734">
            <v>4.8010968304603295E-2</v>
          </cell>
          <cell r="J734">
            <v>1</v>
          </cell>
          <cell r="L734">
            <v>1</v>
          </cell>
          <cell r="M734">
            <v>227846.82879999999</v>
          </cell>
          <cell r="N734">
            <v>0</v>
          </cell>
          <cell r="O734">
            <v>227846.82879999999</v>
          </cell>
          <cell r="R734">
            <v>0</v>
          </cell>
          <cell r="S734">
            <v>0</v>
          </cell>
          <cell r="T734">
            <v>0</v>
          </cell>
          <cell r="U734">
            <v>0</v>
          </cell>
          <cell r="V734">
            <v>1</v>
          </cell>
          <cell r="W734">
            <v>227846.82879999999</v>
          </cell>
        </row>
        <row r="735">
          <cell r="C735" t="str">
            <v>3.24.8.2</v>
          </cell>
          <cell r="D735" t="str">
            <v>Luminaria Fluorescente 4 x 32 para sobreponer reticulada 110 V, incluye tubo T 8 e interruptor.</v>
          </cell>
          <cell r="E735" t="str">
            <v>un</v>
          </cell>
          <cell r="F735">
            <v>6</v>
          </cell>
          <cell r="G735">
            <v>290000</v>
          </cell>
          <cell r="H735">
            <v>1740000</v>
          </cell>
          <cell r="I735">
            <v>0.3666458088970766</v>
          </cell>
          <cell r="J735">
            <v>6</v>
          </cell>
          <cell r="L735">
            <v>6</v>
          </cell>
          <cell r="M735">
            <v>1740000</v>
          </cell>
          <cell r="N735">
            <v>0</v>
          </cell>
          <cell r="O735">
            <v>1740000</v>
          </cell>
          <cell r="R735">
            <v>0</v>
          </cell>
          <cell r="S735">
            <v>0</v>
          </cell>
          <cell r="T735">
            <v>0</v>
          </cell>
          <cell r="U735">
            <v>0</v>
          </cell>
          <cell r="V735">
            <v>6</v>
          </cell>
          <cell r="W735">
            <v>1740000</v>
          </cell>
        </row>
        <row r="736">
          <cell r="C736" t="str">
            <v>3.24.8.3</v>
          </cell>
          <cell r="D736" t="str">
            <v>Toma trifasica de tres elementos 50A</v>
          </cell>
          <cell r="E736" t="str">
            <v>un</v>
          </cell>
          <cell r="F736">
            <v>1</v>
          </cell>
          <cell r="G736">
            <v>29000</v>
          </cell>
          <cell r="H736">
            <v>29000</v>
          </cell>
          <cell r="I736">
            <v>6.1107634816179434E-3</v>
          </cell>
          <cell r="J736">
            <v>1</v>
          </cell>
          <cell r="L736">
            <v>1</v>
          </cell>
          <cell r="M736">
            <v>29000</v>
          </cell>
          <cell r="N736">
            <v>0</v>
          </cell>
          <cell r="O736">
            <v>29000</v>
          </cell>
          <cell r="R736">
            <v>0</v>
          </cell>
          <cell r="S736">
            <v>0</v>
          </cell>
          <cell r="T736">
            <v>0</v>
          </cell>
          <cell r="U736">
            <v>0</v>
          </cell>
          <cell r="V736">
            <v>1</v>
          </cell>
          <cell r="W736">
            <v>29000</v>
          </cell>
        </row>
        <row r="737">
          <cell r="C737" t="str">
            <v>3.24.8.4</v>
          </cell>
          <cell r="D737" t="str">
            <v>Toma bifasica de tres elementos 30A</v>
          </cell>
          <cell r="E737" t="str">
            <v>un</v>
          </cell>
          <cell r="F737">
            <v>1</v>
          </cell>
          <cell r="G737">
            <v>17400</v>
          </cell>
          <cell r="H737">
            <v>17400</v>
          </cell>
          <cell r="I737">
            <v>3.6664580889707661E-3</v>
          </cell>
          <cell r="J737">
            <v>1</v>
          </cell>
          <cell r="L737">
            <v>1</v>
          </cell>
          <cell r="M737">
            <v>17400</v>
          </cell>
          <cell r="N737">
            <v>0</v>
          </cell>
          <cell r="O737">
            <v>17400</v>
          </cell>
          <cell r="R737">
            <v>0</v>
          </cell>
          <cell r="S737">
            <v>0</v>
          </cell>
          <cell r="T737">
            <v>0</v>
          </cell>
          <cell r="U737">
            <v>0</v>
          </cell>
          <cell r="V737">
            <v>1</v>
          </cell>
          <cell r="W737">
            <v>17400</v>
          </cell>
        </row>
        <row r="738">
          <cell r="C738" t="str">
            <v>3.24.8.5</v>
          </cell>
          <cell r="D738" t="str">
            <v>Toma monofasica de tres elementos</v>
          </cell>
          <cell r="E738" t="str">
            <v>un</v>
          </cell>
          <cell r="F738">
            <v>4</v>
          </cell>
          <cell r="G738">
            <v>3364</v>
          </cell>
          <cell r="H738">
            <v>13456</v>
          </cell>
          <cell r="I738">
            <v>2.8353942554707259E-3</v>
          </cell>
          <cell r="J738">
            <v>4</v>
          </cell>
          <cell r="L738">
            <v>4</v>
          </cell>
          <cell r="M738">
            <v>13456</v>
          </cell>
          <cell r="N738">
            <v>0</v>
          </cell>
          <cell r="O738">
            <v>13456</v>
          </cell>
          <cell r="R738">
            <v>0</v>
          </cell>
          <cell r="S738">
            <v>0</v>
          </cell>
          <cell r="T738">
            <v>0</v>
          </cell>
          <cell r="U738">
            <v>0</v>
          </cell>
          <cell r="V738">
            <v>4</v>
          </cell>
          <cell r="W738">
            <v>13456</v>
          </cell>
        </row>
        <row r="739">
          <cell r="C739" t="str">
            <v>3.24.8.6</v>
          </cell>
          <cell r="D739" t="str">
            <v>Salida electrica monofasica para toma o iluminacion, incluye linea neutro y tierra en cable THHN no 12, tuberia coduit de 1"</v>
          </cell>
          <cell r="E739" t="str">
            <v>un</v>
          </cell>
          <cell r="F739">
            <v>10</v>
          </cell>
          <cell r="G739">
            <v>40600</v>
          </cell>
          <cell r="H739">
            <v>406000</v>
          </cell>
          <cell r="I739">
            <v>8.5550688742651204E-2</v>
          </cell>
          <cell r="J739">
            <v>10</v>
          </cell>
          <cell r="L739">
            <v>10</v>
          </cell>
          <cell r="M739">
            <v>406000</v>
          </cell>
          <cell r="N739">
            <v>0</v>
          </cell>
          <cell r="O739">
            <v>406000</v>
          </cell>
          <cell r="R739">
            <v>0</v>
          </cell>
          <cell r="S739">
            <v>0</v>
          </cell>
          <cell r="T739">
            <v>0</v>
          </cell>
          <cell r="U739">
            <v>0</v>
          </cell>
          <cell r="V739">
            <v>10</v>
          </cell>
          <cell r="W739">
            <v>406000</v>
          </cell>
        </row>
        <row r="740">
          <cell r="C740" t="str">
            <v>3.24.8.7</v>
          </cell>
          <cell r="D740" t="str">
            <v>Salida electrica bifasica o trifasica para toma, incluye lineas neutro y tierra en cable THHN no 10, tuberia coduit de 1"</v>
          </cell>
          <cell r="E740" t="str">
            <v>un</v>
          </cell>
          <cell r="F740">
            <v>2</v>
          </cell>
          <cell r="G740">
            <v>46400</v>
          </cell>
          <cell r="H740">
            <v>92800</v>
          </cell>
          <cell r="I740">
            <v>1.9554443141177418E-2</v>
          </cell>
          <cell r="J740">
            <v>2</v>
          </cell>
          <cell r="L740">
            <v>2</v>
          </cell>
          <cell r="M740">
            <v>92800</v>
          </cell>
          <cell r="N740">
            <v>0</v>
          </cell>
          <cell r="O740">
            <v>92800</v>
          </cell>
          <cell r="R740">
            <v>0</v>
          </cell>
          <cell r="S740">
            <v>0</v>
          </cell>
          <cell r="T740">
            <v>0</v>
          </cell>
          <cell r="U740">
            <v>0</v>
          </cell>
          <cell r="V740">
            <v>2</v>
          </cell>
          <cell r="W740">
            <v>92800</v>
          </cell>
        </row>
        <row r="741">
          <cell r="C741" t="str">
            <v>3.24.8.8</v>
          </cell>
          <cell r="D741" t="str">
            <v>Tablero en fibra de vidrio con 4 Arrancadores para bombas de dosificación de quimicos 220 V ac, potencia de 2 a 3 Hp.</v>
          </cell>
          <cell r="E741" t="str">
            <v>un</v>
          </cell>
          <cell r="F741">
            <v>1</v>
          </cell>
          <cell r="G741">
            <v>2320000</v>
          </cell>
          <cell r="H741">
            <v>2320000</v>
          </cell>
          <cell r="I741">
            <v>0.48886107852943544</v>
          </cell>
          <cell r="J741">
            <v>1</v>
          </cell>
          <cell r="L741">
            <v>1</v>
          </cell>
          <cell r="M741">
            <v>2320000</v>
          </cell>
          <cell r="N741">
            <v>0</v>
          </cell>
          <cell r="O741">
            <v>2320000</v>
          </cell>
          <cell r="R741">
            <v>0</v>
          </cell>
          <cell r="S741">
            <v>0</v>
          </cell>
          <cell r="T741">
            <v>0</v>
          </cell>
          <cell r="U741">
            <v>0</v>
          </cell>
          <cell r="V741">
            <v>1</v>
          </cell>
          <cell r="W741">
            <v>2320000</v>
          </cell>
        </row>
        <row r="742">
          <cell r="C742" t="str">
            <v>3.24.8.9</v>
          </cell>
          <cell r="D742" t="str">
            <v>Acometidas para bombas de dosificación en cable THHN No 12 incluido tuberia conduit galvanizad 3/4", flexiconduit, conectores, accesorios etc</v>
          </cell>
          <cell r="E742" t="str">
            <v>ml</v>
          </cell>
          <cell r="F742">
            <v>40</v>
          </cell>
          <cell r="G742">
            <v>23200</v>
          </cell>
          <cell r="H742">
            <v>928000</v>
          </cell>
          <cell r="I742">
            <v>0.19554443141177419</v>
          </cell>
          <cell r="J742">
            <v>40</v>
          </cell>
          <cell r="L742">
            <v>40</v>
          </cell>
          <cell r="M742">
            <v>928000</v>
          </cell>
          <cell r="N742">
            <v>0</v>
          </cell>
          <cell r="O742">
            <v>928000</v>
          </cell>
          <cell r="R742">
            <v>0</v>
          </cell>
          <cell r="S742">
            <v>0</v>
          </cell>
          <cell r="T742">
            <v>0</v>
          </cell>
          <cell r="U742">
            <v>0</v>
          </cell>
          <cell r="V742">
            <v>40</v>
          </cell>
          <cell r="W742">
            <v>928000</v>
          </cell>
        </row>
        <row r="743">
          <cell r="C743" t="str">
            <v>3.24.9</v>
          </cell>
          <cell r="D743" t="str">
            <v>SUMINISTRO CUARTO DE CLORACIÖN</v>
          </cell>
          <cell r="G743">
            <v>0</v>
          </cell>
          <cell r="H743">
            <v>0</v>
          </cell>
          <cell r="I743" t="str">
            <v/>
          </cell>
          <cell r="L743" t="str">
            <v/>
          </cell>
          <cell r="M743" t="str">
            <v/>
          </cell>
          <cell r="N743" t="str">
            <v/>
          </cell>
          <cell r="O743" t="str">
            <v/>
          </cell>
          <cell r="R743" t="str">
            <v/>
          </cell>
          <cell r="S743" t="str">
            <v/>
          </cell>
          <cell r="T743" t="str">
            <v/>
          </cell>
          <cell r="U743" t="str">
            <v/>
          </cell>
          <cell r="V743" t="str">
            <v/>
          </cell>
          <cell r="W743" t="str">
            <v/>
          </cell>
        </row>
        <row r="744">
          <cell r="C744" t="str">
            <v>3.24.9.1</v>
          </cell>
          <cell r="D744" t="str">
            <v>Tablero de distribucion trifasico para empotrar de 6 ctos, con sus breakers termomagneticos.</v>
          </cell>
          <cell r="E744" t="str">
            <v>un</v>
          </cell>
          <cell r="F744">
            <v>1</v>
          </cell>
          <cell r="G744">
            <v>131631.51039999997</v>
          </cell>
          <cell r="H744">
            <v>131631.51039999997</v>
          </cell>
          <cell r="I744">
            <v>2.7736862992501121E-2</v>
          </cell>
          <cell r="J744">
            <v>1</v>
          </cell>
          <cell r="L744">
            <v>1</v>
          </cell>
          <cell r="M744">
            <v>131631.51039999997</v>
          </cell>
          <cell r="N744">
            <v>0</v>
          </cell>
          <cell r="O744">
            <v>131631.51039999997</v>
          </cell>
          <cell r="R744">
            <v>0</v>
          </cell>
          <cell r="S744">
            <v>0</v>
          </cell>
          <cell r="T744">
            <v>0</v>
          </cell>
          <cell r="U744">
            <v>0</v>
          </cell>
          <cell r="V744">
            <v>1</v>
          </cell>
          <cell r="W744">
            <v>131631.51039999997</v>
          </cell>
        </row>
        <row r="745">
          <cell r="C745" t="str">
            <v>3.24.9.2</v>
          </cell>
          <cell r="D745" t="str">
            <v>Luminaria Wall Pack 150 W 220 V,Vapor de mercurio</v>
          </cell>
          <cell r="E745" t="str">
            <v>un</v>
          </cell>
          <cell r="F745">
            <v>4</v>
          </cell>
          <cell r="G745">
            <v>261000</v>
          </cell>
          <cell r="H745">
            <v>1044000</v>
          </cell>
          <cell r="I745">
            <v>0.219987485338246</v>
          </cell>
          <cell r="J745">
            <v>4</v>
          </cell>
          <cell r="L745">
            <v>4</v>
          </cell>
          <cell r="M745">
            <v>1044000</v>
          </cell>
          <cell r="N745">
            <v>0</v>
          </cell>
          <cell r="O745">
            <v>1044000</v>
          </cell>
          <cell r="R745">
            <v>0</v>
          </cell>
          <cell r="S745">
            <v>0</v>
          </cell>
          <cell r="T745">
            <v>0</v>
          </cell>
          <cell r="U745">
            <v>0</v>
          </cell>
          <cell r="V745">
            <v>4</v>
          </cell>
          <cell r="W745">
            <v>1044000</v>
          </cell>
        </row>
        <row r="746">
          <cell r="C746" t="str">
            <v>3.24.9.3</v>
          </cell>
          <cell r="D746" t="str">
            <v>Toma trifasica de tres elementos 50A</v>
          </cell>
          <cell r="E746" t="str">
            <v>un</v>
          </cell>
          <cell r="F746">
            <v>1</v>
          </cell>
          <cell r="G746">
            <v>29000</v>
          </cell>
          <cell r="H746">
            <v>29000</v>
          </cell>
          <cell r="I746">
            <v>6.1107634816179434E-3</v>
          </cell>
          <cell r="J746">
            <v>1</v>
          </cell>
          <cell r="L746">
            <v>1</v>
          </cell>
          <cell r="M746">
            <v>29000</v>
          </cell>
          <cell r="N746">
            <v>0</v>
          </cell>
          <cell r="O746">
            <v>29000</v>
          </cell>
          <cell r="R746">
            <v>0</v>
          </cell>
          <cell r="S746">
            <v>0</v>
          </cell>
          <cell r="T746">
            <v>0</v>
          </cell>
          <cell r="U746">
            <v>0</v>
          </cell>
          <cell r="V746">
            <v>1</v>
          </cell>
          <cell r="W746">
            <v>29000</v>
          </cell>
        </row>
        <row r="747">
          <cell r="C747" t="str">
            <v>3.24.9.4</v>
          </cell>
          <cell r="D747" t="str">
            <v>Toma bifasica de tres elementos 30A</v>
          </cell>
          <cell r="E747" t="str">
            <v>un</v>
          </cell>
          <cell r="F747">
            <v>1</v>
          </cell>
          <cell r="G747">
            <v>17400</v>
          </cell>
          <cell r="H747">
            <v>17400</v>
          </cell>
          <cell r="I747">
            <v>3.6664580889707661E-3</v>
          </cell>
          <cell r="J747">
            <v>1</v>
          </cell>
          <cell r="L747">
            <v>1</v>
          </cell>
          <cell r="M747">
            <v>17400</v>
          </cell>
          <cell r="N747">
            <v>0</v>
          </cell>
          <cell r="O747">
            <v>17400</v>
          </cell>
          <cell r="R747">
            <v>0</v>
          </cell>
          <cell r="S747">
            <v>0</v>
          </cell>
          <cell r="T747">
            <v>0</v>
          </cell>
          <cell r="U747">
            <v>0</v>
          </cell>
          <cell r="V747">
            <v>1</v>
          </cell>
          <cell r="W747">
            <v>17400</v>
          </cell>
        </row>
        <row r="748">
          <cell r="C748" t="str">
            <v>3.24.9.5</v>
          </cell>
          <cell r="D748" t="str">
            <v>Toma monofasica de tres elementos</v>
          </cell>
          <cell r="E748" t="str">
            <v>un</v>
          </cell>
          <cell r="F748">
            <v>4</v>
          </cell>
          <cell r="G748">
            <v>3364</v>
          </cell>
          <cell r="H748">
            <v>13456</v>
          </cell>
          <cell r="I748">
            <v>2.8353942554707259E-3</v>
          </cell>
          <cell r="J748">
            <v>4</v>
          </cell>
          <cell r="L748">
            <v>4</v>
          </cell>
          <cell r="M748">
            <v>13456</v>
          </cell>
          <cell r="N748">
            <v>0</v>
          </cell>
          <cell r="O748">
            <v>13456</v>
          </cell>
          <cell r="R748">
            <v>0</v>
          </cell>
          <cell r="S748">
            <v>0</v>
          </cell>
          <cell r="T748">
            <v>0</v>
          </cell>
          <cell r="U748">
            <v>0</v>
          </cell>
          <cell r="V748">
            <v>4</v>
          </cell>
          <cell r="W748">
            <v>13456</v>
          </cell>
        </row>
        <row r="749">
          <cell r="C749" t="str">
            <v>3.24.9.6</v>
          </cell>
          <cell r="D749" t="str">
            <v>Salida electrica bifasica para iluminacion, incluye lineas neutro y tierra en cable THHN no 12, tuberia coduit de 1"</v>
          </cell>
          <cell r="E749" t="str">
            <v>un</v>
          </cell>
          <cell r="F749">
            <v>4</v>
          </cell>
          <cell r="G749">
            <v>46400</v>
          </cell>
          <cell r="H749">
            <v>185600</v>
          </cell>
          <cell r="I749">
            <v>3.9108886282354836E-2</v>
          </cell>
          <cell r="J749">
            <v>4</v>
          </cell>
          <cell r="L749">
            <v>4</v>
          </cell>
          <cell r="M749">
            <v>185600</v>
          </cell>
          <cell r="N749">
            <v>0</v>
          </cell>
          <cell r="O749">
            <v>185600</v>
          </cell>
          <cell r="R749">
            <v>0</v>
          </cell>
          <cell r="S749">
            <v>0</v>
          </cell>
          <cell r="T749">
            <v>0</v>
          </cell>
          <cell r="U749">
            <v>0</v>
          </cell>
          <cell r="V749">
            <v>4</v>
          </cell>
          <cell r="W749">
            <v>185600</v>
          </cell>
        </row>
        <row r="750">
          <cell r="C750" t="str">
            <v>3.24.9.7</v>
          </cell>
          <cell r="D750" t="str">
            <v>Salida electrica monofasica para toma o iluminacion, incluye linea neutro y tierra en cable THHN no 12, tuberia coduit de 1"</v>
          </cell>
          <cell r="E750" t="str">
            <v>un</v>
          </cell>
          <cell r="F750">
            <v>4</v>
          </cell>
          <cell r="G750">
            <v>40600</v>
          </cell>
          <cell r="H750">
            <v>162400</v>
          </cell>
          <cell r="I750">
            <v>3.4220275497060484E-2</v>
          </cell>
          <cell r="J750">
            <v>4</v>
          </cell>
          <cell r="L750">
            <v>4</v>
          </cell>
          <cell r="M750">
            <v>162400</v>
          </cell>
          <cell r="N750">
            <v>0</v>
          </cell>
          <cell r="O750">
            <v>162400</v>
          </cell>
          <cell r="R750">
            <v>0</v>
          </cell>
          <cell r="S750">
            <v>0</v>
          </cell>
          <cell r="T750">
            <v>0</v>
          </cell>
          <cell r="U750">
            <v>0</v>
          </cell>
          <cell r="V750">
            <v>4</v>
          </cell>
          <cell r="W750">
            <v>162400</v>
          </cell>
        </row>
        <row r="751">
          <cell r="C751" t="str">
            <v>3.24.9.8</v>
          </cell>
          <cell r="D751" t="str">
            <v>Salida electrica bifasica o trifasica para toma, incluye lineas neutro y tierra en cable THHN no 10, tuberia coduit de 1"</v>
          </cell>
          <cell r="E751" t="str">
            <v>un</v>
          </cell>
          <cell r="F751">
            <v>2</v>
          </cell>
          <cell r="G751">
            <v>77720</v>
          </cell>
          <cell r="H751">
            <v>155440</v>
          </cell>
          <cell r="I751">
            <v>3.2753692261472178E-2</v>
          </cell>
          <cell r="J751">
            <v>2</v>
          </cell>
          <cell r="L751">
            <v>2</v>
          </cell>
          <cell r="M751">
            <v>155440</v>
          </cell>
          <cell r="N751">
            <v>0</v>
          </cell>
          <cell r="O751">
            <v>155440</v>
          </cell>
          <cell r="R751">
            <v>0</v>
          </cell>
          <cell r="S751">
            <v>0</v>
          </cell>
          <cell r="T751">
            <v>0</v>
          </cell>
          <cell r="U751">
            <v>0</v>
          </cell>
          <cell r="V751">
            <v>2</v>
          </cell>
          <cell r="W751">
            <v>155440</v>
          </cell>
        </row>
        <row r="752">
          <cell r="C752" t="str">
            <v>3.24.9.9</v>
          </cell>
          <cell r="D752" t="str">
            <v>Acometidas para Puente Grua en cable THHN No 12 incluido tuberia conduit galvanizado 3/4", flexiconduit, conectores, accesorios etc</v>
          </cell>
          <cell r="E752" t="str">
            <v>ml</v>
          </cell>
          <cell r="F752">
            <v>20</v>
          </cell>
          <cell r="G752">
            <v>23200</v>
          </cell>
          <cell r="H752">
            <v>464000</v>
          </cell>
          <cell r="I752">
            <v>9.7772215705887094E-2</v>
          </cell>
          <cell r="J752">
            <v>20</v>
          </cell>
          <cell r="L752">
            <v>20</v>
          </cell>
          <cell r="M752">
            <v>464000</v>
          </cell>
          <cell r="N752">
            <v>0</v>
          </cell>
          <cell r="O752">
            <v>464000</v>
          </cell>
          <cell r="R752">
            <v>0</v>
          </cell>
          <cell r="S752">
            <v>0</v>
          </cell>
          <cell r="T752">
            <v>0</v>
          </cell>
          <cell r="U752">
            <v>0</v>
          </cell>
          <cell r="V752">
            <v>20</v>
          </cell>
          <cell r="W752">
            <v>464000</v>
          </cell>
        </row>
        <row r="753">
          <cell r="C753" t="str">
            <v>3.24.10</v>
          </cell>
          <cell r="D753" t="str">
            <v>SUMINISTRO SISTEMA DE FLOCULACIÖN Y SEDIMENTACIÖN</v>
          </cell>
          <cell r="G753">
            <v>0</v>
          </cell>
          <cell r="H753">
            <v>0</v>
          </cell>
          <cell r="I753" t="str">
            <v/>
          </cell>
          <cell r="L753" t="str">
            <v/>
          </cell>
          <cell r="M753" t="str">
            <v/>
          </cell>
          <cell r="N753" t="str">
            <v/>
          </cell>
          <cell r="O753" t="str">
            <v/>
          </cell>
          <cell r="R753" t="str">
            <v/>
          </cell>
          <cell r="S753" t="str">
            <v/>
          </cell>
          <cell r="T753" t="str">
            <v/>
          </cell>
          <cell r="U753" t="str">
            <v/>
          </cell>
          <cell r="V753" t="str">
            <v/>
          </cell>
          <cell r="W753" t="str">
            <v/>
          </cell>
        </row>
        <row r="754">
          <cell r="C754" t="str">
            <v>3.24.10.1</v>
          </cell>
          <cell r="D754" t="str">
            <v>Tablero general a 220 V ac trifasico , incluye barraje general, totalizador easy pact, arrancadores directos par dos motores de 3 HP, pulsadores ON-OFF, selectores de 3 posiciones Manual-Off-Automatico, amperimetro y voltimetro con su respectivos selector</v>
          </cell>
          <cell r="E754" t="str">
            <v>un</v>
          </cell>
          <cell r="F754">
            <v>1</v>
          </cell>
          <cell r="G754">
            <v>1160000</v>
          </cell>
          <cell r="H754">
            <v>1160000</v>
          </cell>
          <cell r="I754">
            <v>0.24443053926471772</v>
          </cell>
          <cell r="J754">
            <v>1</v>
          </cell>
          <cell r="L754">
            <v>1</v>
          </cell>
          <cell r="M754">
            <v>1160000</v>
          </cell>
          <cell r="N754">
            <v>0</v>
          </cell>
          <cell r="O754">
            <v>1160000</v>
          </cell>
          <cell r="R754">
            <v>0</v>
          </cell>
          <cell r="S754">
            <v>0</v>
          </cell>
          <cell r="T754">
            <v>0</v>
          </cell>
          <cell r="U754">
            <v>0</v>
          </cell>
          <cell r="V754">
            <v>1</v>
          </cell>
          <cell r="W754">
            <v>1160000</v>
          </cell>
        </row>
        <row r="755">
          <cell r="C755" t="str">
            <v>3.24.10.2</v>
          </cell>
          <cell r="D755" t="str">
            <v>Toma monofasica de tres elementos</v>
          </cell>
          <cell r="E755" t="str">
            <v>un</v>
          </cell>
          <cell r="F755">
            <v>1</v>
          </cell>
          <cell r="G755">
            <v>3364</v>
          </cell>
          <cell r="H755">
            <v>3364</v>
          </cell>
          <cell r="I755">
            <v>7.0884856386768148E-4</v>
          </cell>
          <cell r="J755">
            <v>1</v>
          </cell>
          <cell r="L755">
            <v>1</v>
          </cell>
          <cell r="M755">
            <v>3364</v>
          </cell>
          <cell r="N755">
            <v>0</v>
          </cell>
          <cell r="O755">
            <v>3364</v>
          </cell>
          <cell r="R755">
            <v>0</v>
          </cell>
          <cell r="S755">
            <v>0</v>
          </cell>
          <cell r="T755">
            <v>0</v>
          </cell>
          <cell r="U755">
            <v>0</v>
          </cell>
          <cell r="V755">
            <v>1</v>
          </cell>
          <cell r="W755">
            <v>3364</v>
          </cell>
        </row>
        <row r="756">
          <cell r="C756" t="str">
            <v>3.24.10.3</v>
          </cell>
          <cell r="D756" t="str">
            <v>Salida electrica monofasica para toma o iluminacion, incluye linea neutro y tierra en cable THHN no 12, tuberia coduit de 1"</v>
          </cell>
          <cell r="E756" t="str">
            <v>un</v>
          </cell>
          <cell r="F756">
            <v>2</v>
          </cell>
          <cell r="G756">
            <v>40600</v>
          </cell>
          <cell r="H756">
            <v>81200</v>
          </cell>
          <cell r="I756">
            <v>1.7110137748530242E-2</v>
          </cell>
          <cell r="J756">
            <v>2</v>
          </cell>
          <cell r="L756">
            <v>2</v>
          </cell>
          <cell r="M756">
            <v>81200</v>
          </cell>
          <cell r="N756">
            <v>0</v>
          </cell>
          <cell r="O756">
            <v>81200</v>
          </cell>
          <cell r="R756">
            <v>0</v>
          </cell>
          <cell r="S756">
            <v>0</v>
          </cell>
          <cell r="T756">
            <v>0</v>
          </cell>
          <cell r="U756">
            <v>0</v>
          </cell>
          <cell r="V756">
            <v>2</v>
          </cell>
          <cell r="W756">
            <v>81200</v>
          </cell>
        </row>
        <row r="757">
          <cell r="C757" t="str">
            <v>3.24.10.4</v>
          </cell>
          <cell r="D757" t="str">
            <v>Acometidas para Cada motor de 3 HP en cable THHN No 12 incluido tuberia conduit galvanizad 3/4", flexiconduit, conectores, accesorios etc</v>
          </cell>
          <cell r="E757" t="str">
            <v>ml</v>
          </cell>
          <cell r="F757">
            <v>40</v>
          </cell>
          <cell r="G757">
            <v>23200</v>
          </cell>
          <cell r="H757">
            <v>928000</v>
          </cell>
          <cell r="I757">
            <v>0.19554443141177419</v>
          </cell>
          <cell r="J757">
            <v>40</v>
          </cell>
          <cell r="L757">
            <v>40</v>
          </cell>
          <cell r="M757">
            <v>928000</v>
          </cell>
          <cell r="N757">
            <v>0</v>
          </cell>
          <cell r="O757">
            <v>928000</v>
          </cell>
          <cell r="R757">
            <v>0</v>
          </cell>
          <cell r="S757">
            <v>0</v>
          </cell>
          <cell r="T757">
            <v>0</v>
          </cell>
          <cell r="U757">
            <v>0</v>
          </cell>
          <cell r="V757">
            <v>40</v>
          </cell>
          <cell r="W757">
            <v>928000</v>
          </cell>
        </row>
        <row r="758">
          <cell r="C758" t="str">
            <v>3.24.11</v>
          </cell>
          <cell r="D758" t="str">
            <v>SUMINISTRO CUARTO SOPLADOR.</v>
          </cell>
          <cell r="G758">
            <v>0</v>
          </cell>
          <cell r="H758">
            <v>0</v>
          </cell>
          <cell r="I758" t="str">
            <v/>
          </cell>
          <cell r="L758" t="str">
            <v/>
          </cell>
          <cell r="M758" t="str">
            <v/>
          </cell>
          <cell r="N758" t="str">
            <v/>
          </cell>
          <cell r="O758" t="str">
            <v/>
          </cell>
          <cell r="R758" t="str">
            <v/>
          </cell>
          <cell r="S758" t="str">
            <v/>
          </cell>
          <cell r="T758" t="str">
            <v/>
          </cell>
          <cell r="U758" t="str">
            <v/>
          </cell>
          <cell r="V758" t="str">
            <v/>
          </cell>
          <cell r="W758" t="str">
            <v/>
          </cell>
        </row>
        <row r="759">
          <cell r="C759" t="str">
            <v>3.24.11.1</v>
          </cell>
          <cell r="D759" t="str">
            <v>Tablero de distribucion trifasico para empotrar de 6 ctos, con sus breakers termomagneticos.</v>
          </cell>
          <cell r="E759" t="str">
            <v>un</v>
          </cell>
          <cell r="F759">
            <v>1</v>
          </cell>
          <cell r="G759">
            <v>131631.51039999997</v>
          </cell>
          <cell r="H759">
            <v>131631.51039999997</v>
          </cell>
          <cell r="I759">
            <v>2.7736862992501121E-2</v>
          </cell>
          <cell r="J759">
            <v>1</v>
          </cell>
          <cell r="L759">
            <v>1</v>
          </cell>
          <cell r="M759">
            <v>131631.51039999997</v>
          </cell>
          <cell r="N759">
            <v>0</v>
          </cell>
          <cell r="O759">
            <v>131631.51039999997</v>
          </cell>
          <cell r="R759">
            <v>0</v>
          </cell>
          <cell r="S759">
            <v>0</v>
          </cell>
          <cell r="T759">
            <v>0</v>
          </cell>
          <cell r="U759">
            <v>0</v>
          </cell>
          <cell r="V759">
            <v>1</v>
          </cell>
          <cell r="W759">
            <v>131631.51039999997</v>
          </cell>
        </row>
        <row r="760">
          <cell r="C760" t="str">
            <v>3.24.11.2</v>
          </cell>
          <cell r="D760" t="str">
            <v>Luminaria Wall Pack 150 W 220 V,Vapor de mercurio</v>
          </cell>
          <cell r="E760" t="str">
            <v>un</v>
          </cell>
          <cell r="F760">
            <v>2</v>
          </cell>
          <cell r="G760">
            <v>261000</v>
          </cell>
          <cell r="H760">
            <v>522000</v>
          </cell>
          <cell r="I760">
            <v>0.109993742669123</v>
          </cell>
          <cell r="J760">
            <v>2</v>
          </cell>
          <cell r="L760">
            <v>2</v>
          </cell>
          <cell r="M760">
            <v>522000</v>
          </cell>
          <cell r="N760">
            <v>0</v>
          </cell>
          <cell r="O760">
            <v>522000</v>
          </cell>
          <cell r="R760">
            <v>0</v>
          </cell>
          <cell r="S760">
            <v>0</v>
          </cell>
          <cell r="T760">
            <v>0</v>
          </cell>
          <cell r="U760">
            <v>0</v>
          </cell>
          <cell r="V760">
            <v>2</v>
          </cell>
          <cell r="W760">
            <v>522000</v>
          </cell>
        </row>
        <row r="761">
          <cell r="C761" t="str">
            <v>3.24.11.3</v>
          </cell>
          <cell r="D761" t="str">
            <v>Toma trifasica de tres elementos 50A</v>
          </cell>
          <cell r="E761" t="str">
            <v>un</v>
          </cell>
          <cell r="F761">
            <v>1</v>
          </cell>
          <cell r="G761">
            <v>29000</v>
          </cell>
          <cell r="H761">
            <v>29000</v>
          </cell>
          <cell r="I761">
            <v>6.1107634816179434E-3</v>
          </cell>
          <cell r="J761">
            <v>1</v>
          </cell>
          <cell r="L761">
            <v>1</v>
          </cell>
          <cell r="M761">
            <v>29000</v>
          </cell>
          <cell r="N761">
            <v>0</v>
          </cell>
          <cell r="O761">
            <v>29000</v>
          </cell>
          <cell r="R761">
            <v>0</v>
          </cell>
          <cell r="S761">
            <v>0</v>
          </cell>
          <cell r="T761">
            <v>0</v>
          </cell>
          <cell r="U761">
            <v>0</v>
          </cell>
          <cell r="V761">
            <v>1</v>
          </cell>
          <cell r="W761">
            <v>29000</v>
          </cell>
        </row>
        <row r="762">
          <cell r="C762" t="str">
            <v>3.24.11.4</v>
          </cell>
          <cell r="D762" t="str">
            <v>Toma bifasica de tres elementos 30A</v>
          </cell>
          <cell r="E762" t="str">
            <v>un</v>
          </cell>
          <cell r="F762">
            <v>1</v>
          </cell>
          <cell r="G762">
            <v>17400</v>
          </cell>
          <cell r="H762">
            <v>17400</v>
          </cell>
          <cell r="I762">
            <v>3.6664580889707661E-3</v>
          </cell>
          <cell r="J762">
            <v>1</v>
          </cell>
          <cell r="L762">
            <v>1</v>
          </cell>
          <cell r="M762">
            <v>17400</v>
          </cell>
          <cell r="N762">
            <v>0</v>
          </cell>
          <cell r="O762">
            <v>17400</v>
          </cell>
          <cell r="R762">
            <v>0</v>
          </cell>
          <cell r="S762">
            <v>0</v>
          </cell>
          <cell r="T762">
            <v>0</v>
          </cell>
          <cell r="U762">
            <v>0</v>
          </cell>
          <cell r="V762">
            <v>1</v>
          </cell>
          <cell r="W762">
            <v>17400</v>
          </cell>
        </row>
        <row r="763">
          <cell r="C763" t="str">
            <v>3.24.11.5</v>
          </cell>
          <cell r="D763" t="str">
            <v>Toma monofasica de tres elementos</v>
          </cell>
          <cell r="E763" t="str">
            <v>un</v>
          </cell>
          <cell r="F763">
            <v>3</v>
          </cell>
          <cell r="G763">
            <v>3364</v>
          </cell>
          <cell r="H763">
            <v>10092</v>
          </cell>
          <cell r="I763">
            <v>2.1265456916030444E-3</v>
          </cell>
          <cell r="J763">
            <v>3</v>
          </cell>
          <cell r="L763">
            <v>3</v>
          </cell>
          <cell r="M763">
            <v>10092</v>
          </cell>
          <cell r="N763">
            <v>0</v>
          </cell>
          <cell r="O763">
            <v>10092</v>
          </cell>
          <cell r="R763">
            <v>0</v>
          </cell>
          <cell r="S763">
            <v>0</v>
          </cell>
          <cell r="T763">
            <v>0</v>
          </cell>
          <cell r="U763">
            <v>0</v>
          </cell>
          <cell r="V763">
            <v>3</v>
          </cell>
          <cell r="W763">
            <v>10092</v>
          </cell>
        </row>
        <row r="764">
          <cell r="C764" t="str">
            <v>3.24.11.6</v>
          </cell>
          <cell r="D764" t="str">
            <v>Salida electrica bifasica para iluminacion, incluye lineas neutro y tierra en cable THHN no 12, tuberia coduit de 1"</v>
          </cell>
          <cell r="E764" t="str">
            <v>un</v>
          </cell>
          <cell r="F764">
            <v>2</v>
          </cell>
          <cell r="G764">
            <v>46400</v>
          </cell>
          <cell r="H764">
            <v>92800</v>
          </cell>
          <cell r="I764">
            <v>1.9554443141177418E-2</v>
          </cell>
          <cell r="J764">
            <v>2</v>
          </cell>
          <cell r="L764">
            <v>2</v>
          </cell>
          <cell r="M764">
            <v>92800</v>
          </cell>
          <cell r="N764">
            <v>0</v>
          </cell>
          <cell r="O764">
            <v>92800</v>
          </cell>
          <cell r="R764">
            <v>0</v>
          </cell>
          <cell r="S764">
            <v>0</v>
          </cell>
          <cell r="T764">
            <v>0</v>
          </cell>
          <cell r="U764">
            <v>0</v>
          </cell>
          <cell r="V764">
            <v>2</v>
          </cell>
          <cell r="W764">
            <v>92800</v>
          </cell>
        </row>
        <row r="765">
          <cell r="C765" t="str">
            <v>3.24.11.7</v>
          </cell>
          <cell r="D765" t="str">
            <v>Salida electrica monofasica para toma o iluminacion, incluye linea neutro y tierra en cable THHN no 12, tuberia coduit de 1"</v>
          </cell>
          <cell r="E765" t="str">
            <v>un</v>
          </cell>
          <cell r="F765">
            <v>3</v>
          </cell>
          <cell r="G765">
            <v>40600</v>
          </cell>
          <cell r="H765">
            <v>121800</v>
          </cell>
          <cell r="I765">
            <v>2.5665206622795363E-2</v>
          </cell>
          <cell r="J765">
            <v>3</v>
          </cell>
          <cell r="L765">
            <v>3</v>
          </cell>
          <cell r="M765">
            <v>121800</v>
          </cell>
          <cell r="N765">
            <v>0</v>
          </cell>
          <cell r="O765">
            <v>121800</v>
          </cell>
          <cell r="R765">
            <v>0</v>
          </cell>
          <cell r="S765">
            <v>0</v>
          </cell>
          <cell r="T765">
            <v>0</v>
          </cell>
          <cell r="U765">
            <v>0</v>
          </cell>
          <cell r="V765">
            <v>3</v>
          </cell>
          <cell r="W765">
            <v>121800</v>
          </cell>
        </row>
        <row r="766">
          <cell r="C766" t="str">
            <v>3.24.11.8</v>
          </cell>
          <cell r="D766" t="str">
            <v>Salida electrica bifasica o trifasica para toma, incluye lineas neutro y tierra en cable THHN no 10, tuberia coduit de 1"</v>
          </cell>
          <cell r="E766" t="str">
            <v>un</v>
          </cell>
          <cell r="F766">
            <v>2</v>
          </cell>
          <cell r="G766">
            <v>77720</v>
          </cell>
          <cell r="H766">
            <v>155440</v>
          </cell>
          <cell r="I766">
            <v>3.2753692261472178E-2</v>
          </cell>
          <cell r="J766">
            <v>2</v>
          </cell>
          <cell r="L766">
            <v>2</v>
          </cell>
          <cell r="M766">
            <v>155440</v>
          </cell>
          <cell r="N766">
            <v>0</v>
          </cell>
          <cell r="O766">
            <v>155440</v>
          </cell>
          <cell r="R766">
            <v>0</v>
          </cell>
          <cell r="S766">
            <v>0</v>
          </cell>
          <cell r="T766">
            <v>0</v>
          </cell>
          <cell r="U766">
            <v>0</v>
          </cell>
          <cell r="V766">
            <v>2</v>
          </cell>
          <cell r="W766">
            <v>155440</v>
          </cell>
        </row>
        <row r="767">
          <cell r="C767" t="str">
            <v>3.24.11.9</v>
          </cell>
          <cell r="D767" t="str">
            <v>Acometidas desde el tablero del soplador al motor de 30 HP 460 Vac 60 Hz en cable THHN calibre AWG (3 x 8) de 1000V aislamiento, incluye tuberia conduit PVC de 1 1/2", flexiconduit, conectores, terminales bimetalicos 3M, cintas 23 y 33 3M, accesorios para</v>
          </cell>
          <cell r="E767" t="str">
            <v>ml</v>
          </cell>
          <cell r="F767">
            <v>10</v>
          </cell>
          <cell r="G767">
            <v>30562.52</v>
          </cell>
          <cell r="H767">
            <v>305625.2</v>
          </cell>
          <cell r="I767">
            <v>6.4400114180075185E-2</v>
          </cell>
          <cell r="J767">
            <v>10</v>
          </cell>
          <cell r="L767">
            <v>10</v>
          </cell>
          <cell r="M767">
            <v>305625.2</v>
          </cell>
          <cell r="N767">
            <v>0</v>
          </cell>
          <cell r="O767">
            <v>305625.2</v>
          </cell>
          <cell r="R767">
            <v>0</v>
          </cell>
          <cell r="S767">
            <v>0</v>
          </cell>
          <cell r="T767">
            <v>0</v>
          </cell>
          <cell r="U767">
            <v>0</v>
          </cell>
          <cell r="V767">
            <v>10</v>
          </cell>
          <cell r="W767">
            <v>305625.2</v>
          </cell>
        </row>
        <row r="768">
          <cell r="C768" t="str">
            <v>3.24.12</v>
          </cell>
          <cell r="D768" t="str">
            <v>DERECHOS DE CONECCION</v>
          </cell>
          <cell r="I768" t="str">
            <v/>
          </cell>
          <cell r="L768" t="str">
            <v/>
          </cell>
          <cell r="M768" t="str">
            <v/>
          </cell>
          <cell r="N768" t="str">
            <v/>
          </cell>
          <cell r="O768" t="str">
            <v/>
          </cell>
          <cell r="R768" t="str">
            <v/>
          </cell>
          <cell r="S768" t="str">
            <v/>
          </cell>
          <cell r="T768" t="str">
            <v/>
          </cell>
          <cell r="U768" t="str">
            <v/>
          </cell>
          <cell r="V768" t="str">
            <v/>
          </cell>
          <cell r="W768" t="str">
            <v/>
          </cell>
        </row>
        <row r="769">
          <cell r="C769" t="str">
            <v>3.24.12.1</v>
          </cell>
          <cell r="D769" t="str">
            <v>Pagos derechos conexión y tramites ante operador de red electrica local, incluye elaboración y o actualización de planos, descripción de calculos y memorias, legalizacion del proyecto.</v>
          </cell>
          <cell r="E769" t="str">
            <v>Gl</v>
          </cell>
          <cell r="F769">
            <v>1</v>
          </cell>
          <cell r="G769">
            <v>5800000</v>
          </cell>
          <cell r="H769">
            <v>5800000</v>
          </cell>
          <cell r="I769">
            <v>1.2221526963235887</v>
          </cell>
          <cell r="J769">
            <v>1</v>
          </cell>
          <cell r="L769">
            <v>1</v>
          </cell>
          <cell r="M769">
            <v>5800000</v>
          </cell>
          <cell r="N769">
            <v>0</v>
          </cell>
          <cell r="O769">
            <v>5800000</v>
          </cell>
          <cell r="R769">
            <v>0</v>
          </cell>
          <cell r="S769">
            <v>0</v>
          </cell>
          <cell r="T769">
            <v>0</v>
          </cell>
          <cell r="U769">
            <v>0</v>
          </cell>
          <cell r="V769">
            <v>1</v>
          </cell>
          <cell r="W769">
            <v>5800000</v>
          </cell>
        </row>
        <row r="770">
          <cell r="D770" t="str">
            <v>COSTO DIRECTO</v>
          </cell>
          <cell r="H770">
            <v>474572450.51679999</v>
          </cell>
          <cell r="L770" t="str">
            <v/>
          </cell>
          <cell r="M770">
            <v>474572450.51679999</v>
          </cell>
          <cell r="N770">
            <v>215151278.40000001</v>
          </cell>
          <cell r="O770">
            <v>689723728.91680014</v>
          </cell>
          <cell r="R770" t="str">
            <v/>
          </cell>
          <cell r="S770">
            <v>0</v>
          </cell>
          <cell r="T770">
            <v>0</v>
          </cell>
          <cell r="U770">
            <v>0</v>
          </cell>
          <cell r="V770" t="str">
            <v/>
          </cell>
          <cell r="W770">
            <v>689723728.91680014</v>
          </cell>
        </row>
        <row r="771">
          <cell r="D771" t="str">
            <v>A.I.U. 12%</v>
          </cell>
          <cell r="E771">
            <v>0.12</v>
          </cell>
          <cell r="H771">
            <v>56948694.062015995</v>
          </cell>
          <cell r="M771">
            <v>56948694.062015995</v>
          </cell>
          <cell r="N771">
            <v>25818153.408</v>
          </cell>
          <cell r="O771">
            <v>82766847.470016018</v>
          </cell>
          <cell r="R771">
            <v>0</v>
          </cell>
          <cell r="S771">
            <v>0</v>
          </cell>
          <cell r="T771">
            <v>0</v>
          </cell>
          <cell r="U771">
            <v>0</v>
          </cell>
          <cell r="W771">
            <v>82766847.470016018</v>
          </cell>
        </row>
        <row r="772">
          <cell r="B772" t="str">
            <v>TO13</v>
          </cell>
          <cell r="D772" t="str">
            <v>COSTO SUMINISTRO</v>
          </cell>
          <cell r="H772">
            <v>531521145</v>
          </cell>
          <cell r="M772">
            <v>531521145</v>
          </cell>
          <cell r="N772">
            <v>240969432</v>
          </cell>
          <cell r="O772">
            <v>772490576</v>
          </cell>
          <cell r="R772" t="str">
            <v/>
          </cell>
          <cell r="S772">
            <v>0</v>
          </cell>
          <cell r="T772">
            <v>0</v>
          </cell>
          <cell r="U772">
            <v>0</v>
          </cell>
          <cell r="V772" t="str">
            <v/>
          </cell>
          <cell r="W772">
            <v>772490576</v>
          </cell>
        </row>
        <row r="773">
          <cell r="B773" t="str">
            <v>T14</v>
          </cell>
          <cell r="C773" t="str">
            <v>INSTALACIONES ELECTRICAS DE LA PLANTA DE TRATAMIENTO (773)</v>
          </cell>
          <cell r="M773" t="str">
            <v/>
          </cell>
          <cell r="N773" t="str">
            <v/>
          </cell>
          <cell r="O773" t="str">
            <v/>
          </cell>
          <cell r="R773" t="str">
            <v/>
          </cell>
          <cell r="S773" t="str">
            <v/>
          </cell>
          <cell r="T773" t="str">
            <v/>
          </cell>
          <cell r="U773" t="str">
            <v/>
          </cell>
          <cell r="V773" t="str">
            <v/>
          </cell>
          <cell r="W773" t="str">
            <v/>
          </cell>
        </row>
        <row r="774">
          <cell r="C774" t="str">
            <v xml:space="preserve">ITEM </v>
          </cell>
          <cell r="D774" t="str">
            <v xml:space="preserve">DESCRIPCION </v>
          </cell>
          <cell r="E774" t="str">
            <v xml:space="preserve">UNIDAD </v>
          </cell>
          <cell r="F774" t="str">
            <v xml:space="preserve">CANTIDAD </v>
          </cell>
          <cell r="G774" t="str">
            <v xml:space="preserve">V. UNITARIO </v>
          </cell>
          <cell r="H774" t="str">
            <v>V. PARCIAL</v>
          </cell>
          <cell r="R774">
            <v>0</v>
          </cell>
        </row>
        <row r="775">
          <cell r="C775" t="str">
            <v>3,25</v>
          </cell>
          <cell r="D775" t="str">
            <v>MANO DE OBRA INSTALACIONES ELECTROMECANICAS</v>
          </cell>
          <cell r="L775" t="str">
            <v/>
          </cell>
          <cell r="M775" t="str">
            <v/>
          </cell>
          <cell r="N775" t="str">
            <v/>
          </cell>
          <cell r="O775" t="str">
            <v/>
          </cell>
          <cell r="R775" t="str">
            <v/>
          </cell>
          <cell r="S775" t="str">
            <v/>
          </cell>
          <cell r="T775" t="str">
            <v/>
          </cell>
          <cell r="U775" t="str">
            <v/>
          </cell>
          <cell r="V775" t="str">
            <v/>
          </cell>
          <cell r="W775" t="str">
            <v/>
          </cell>
        </row>
        <row r="776">
          <cell r="C776" t="str">
            <v>3.25.1</v>
          </cell>
          <cell r="D776" t="str">
            <v>INSTALACION ACCESORIOS LINEA ELECTRICA DE 13.2 KV PARA ESTACIÓN DE CAPTACIÓN Y PLANTA DE TRATAMIENTO</v>
          </cell>
          <cell r="L776" t="str">
            <v/>
          </cell>
          <cell r="M776" t="str">
            <v/>
          </cell>
          <cell r="N776" t="str">
            <v/>
          </cell>
          <cell r="O776" t="str">
            <v/>
          </cell>
          <cell r="R776" t="str">
            <v/>
          </cell>
          <cell r="S776" t="str">
            <v/>
          </cell>
          <cell r="T776" t="str">
            <v/>
          </cell>
          <cell r="U776" t="str">
            <v/>
          </cell>
          <cell r="V776" t="str">
            <v/>
          </cell>
          <cell r="W776" t="str">
            <v/>
          </cell>
        </row>
        <row r="777">
          <cell r="C777" t="str">
            <v>3.25.1.1</v>
          </cell>
          <cell r="D777" t="str">
            <v>Desmontaje de red primaria de 13200 completa, incluye aisladores, crucetas, cortacircuitos, pararrayos, herrajes etc.</v>
          </cell>
          <cell r="E777" t="str">
            <v>gl</v>
          </cell>
          <cell r="F777">
            <v>1</v>
          </cell>
          <cell r="G777">
            <v>2000000</v>
          </cell>
          <cell r="H777">
            <v>2000000</v>
          </cell>
          <cell r="I777">
            <v>2.1652750083308954</v>
          </cell>
          <cell r="J777">
            <v>1</v>
          </cell>
          <cell r="L777">
            <v>1</v>
          </cell>
          <cell r="M777">
            <v>2000000</v>
          </cell>
          <cell r="N777">
            <v>0</v>
          </cell>
          <cell r="O777">
            <v>2000000</v>
          </cell>
          <cell r="R777">
            <v>0</v>
          </cell>
          <cell r="S777">
            <v>0</v>
          </cell>
          <cell r="T777">
            <v>0</v>
          </cell>
          <cell r="U777">
            <v>0</v>
          </cell>
          <cell r="V777">
            <v>1</v>
          </cell>
          <cell r="W777">
            <v>2000000</v>
          </cell>
        </row>
        <row r="778">
          <cell r="C778" t="str">
            <v>3.25.1.2</v>
          </cell>
          <cell r="D778" t="str">
            <v>Desmontaje y reinstalación de redes secundarias de acuerdo a lo encontrado</v>
          </cell>
          <cell r="E778" t="str">
            <v>gl</v>
          </cell>
          <cell r="F778">
            <v>1</v>
          </cell>
          <cell r="G778">
            <v>3250000</v>
          </cell>
          <cell r="H778">
            <v>3250000</v>
          </cell>
          <cell r="I778">
            <v>3.5185718885377053</v>
          </cell>
          <cell r="J778">
            <v>1</v>
          </cell>
          <cell r="L778">
            <v>1</v>
          </cell>
          <cell r="M778">
            <v>3250000</v>
          </cell>
          <cell r="N778">
            <v>0</v>
          </cell>
          <cell r="O778">
            <v>3250000</v>
          </cell>
          <cell r="R778">
            <v>0</v>
          </cell>
          <cell r="S778">
            <v>0</v>
          </cell>
          <cell r="T778">
            <v>0</v>
          </cell>
          <cell r="U778">
            <v>0</v>
          </cell>
          <cell r="V778">
            <v>1</v>
          </cell>
          <cell r="W778">
            <v>3250000</v>
          </cell>
        </row>
        <row r="779">
          <cell r="C779" t="str">
            <v>3.25.1.3</v>
          </cell>
          <cell r="D779" t="str">
            <v>Desmontaje y reinstalación de trasformador monofasico o trifasico en poste de 30 a 75 KVA</v>
          </cell>
          <cell r="E779" t="str">
            <v>un</v>
          </cell>
          <cell r="F779">
            <v>3</v>
          </cell>
          <cell r="G779">
            <v>700000</v>
          </cell>
          <cell r="H779">
            <v>2100000</v>
          </cell>
          <cell r="I779">
            <v>2.2735387587474407</v>
          </cell>
          <cell r="J779">
            <v>3</v>
          </cell>
          <cell r="L779">
            <v>3</v>
          </cell>
          <cell r="M779">
            <v>2100000</v>
          </cell>
          <cell r="N779">
            <v>0</v>
          </cell>
          <cell r="O779">
            <v>2100000</v>
          </cell>
          <cell r="R779">
            <v>0</v>
          </cell>
          <cell r="S779">
            <v>0</v>
          </cell>
          <cell r="T779">
            <v>0</v>
          </cell>
          <cell r="U779">
            <v>0</v>
          </cell>
          <cell r="V779">
            <v>3</v>
          </cell>
          <cell r="W779">
            <v>2100000</v>
          </cell>
        </row>
        <row r="780">
          <cell r="C780" t="str">
            <v>3.25.1.4</v>
          </cell>
          <cell r="D780" t="str">
            <v>Deshicada de postes primarios</v>
          </cell>
          <cell r="E780" t="str">
            <v>un</v>
          </cell>
          <cell r="F780">
            <v>7</v>
          </cell>
          <cell r="G780">
            <v>100000</v>
          </cell>
          <cell r="H780">
            <v>700000</v>
          </cell>
          <cell r="I780">
            <v>0.75784625291581342</v>
          </cell>
          <cell r="J780">
            <v>7</v>
          </cell>
          <cell r="L780">
            <v>7</v>
          </cell>
          <cell r="M780">
            <v>700000</v>
          </cell>
          <cell r="N780">
            <v>0</v>
          </cell>
          <cell r="O780">
            <v>700000</v>
          </cell>
          <cell r="R780">
            <v>0</v>
          </cell>
          <cell r="S780">
            <v>0</v>
          </cell>
          <cell r="T780">
            <v>0</v>
          </cell>
          <cell r="U780">
            <v>0</v>
          </cell>
          <cell r="V780">
            <v>7</v>
          </cell>
          <cell r="W780">
            <v>700000</v>
          </cell>
        </row>
        <row r="781">
          <cell r="C781" t="str">
            <v>3.25.1.5</v>
          </cell>
          <cell r="D781" t="str">
            <v>Deshincada de poste secundario</v>
          </cell>
          <cell r="E781" t="str">
            <v>u</v>
          </cell>
          <cell r="F781">
            <v>8</v>
          </cell>
          <cell r="G781">
            <v>80000</v>
          </cell>
          <cell r="H781">
            <v>640000</v>
          </cell>
          <cell r="I781">
            <v>0.69288800266588657</v>
          </cell>
          <cell r="J781">
            <v>8</v>
          </cell>
          <cell r="L781">
            <v>8</v>
          </cell>
          <cell r="M781">
            <v>640000</v>
          </cell>
          <cell r="N781">
            <v>0</v>
          </cell>
          <cell r="O781">
            <v>640000</v>
          </cell>
          <cell r="R781">
            <v>0</v>
          </cell>
          <cell r="S781">
            <v>0</v>
          </cell>
          <cell r="T781">
            <v>0</v>
          </cell>
          <cell r="U781">
            <v>0</v>
          </cell>
          <cell r="V781">
            <v>8</v>
          </cell>
          <cell r="W781">
            <v>640000</v>
          </cell>
        </row>
        <row r="782">
          <cell r="C782" t="str">
            <v>3.25.1.6</v>
          </cell>
          <cell r="D782" t="str">
            <v>Poste de concreto de 12 mts -1800 Kg, incluida base autosoportada</v>
          </cell>
          <cell r="E782" t="str">
            <v>un</v>
          </cell>
          <cell r="F782">
            <v>2</v>
          </cell>
          <cell r="G782">
            <v>190000</v>
          </cell>
          <cell r="H782">
            <v>380000</v>
          </cell>
          <cell r="I782">
            <v>0.41140225158287019</v>
          </cell>
          <cell r="J782">
            <v>2</v>
          </cell>
          <cell r="K782">
            <v>1</v>
          </cell>
          <cell r="L782">
            <v>3</v>
          </cell>
          <cell r="M782">
            <v>380000</v>
          </cell>
          <cell r="N782">
            <v>190000</v>
          </cell>
          <cell r="O782">
            <v>570000</v>
          </cell>
          <cell r="R782">
            <v>0</v>
          </cell>
          <cell r="S782">
            <v>0</v>
          </cell>
          <cell r="T782">
            <v>0</v>
          </cell>
          <cell r="U782">
            <v>0</v>
          </cell>
          <cell r="V782">
            <v>3</v>
          </cell>
          <cell r="W782">
            <v>570000</v>
          </cell>
        </row>
        <row r="783">
          <cell r="C783" t="str">
            <v>3.25.1.7</v>
          </cell>
          <cell r="D783" t="str">
            <v>Poste de concreto de 12 mts - 750 Kg</v>
          </cell>
          <cell r="E783" t="str">
            <v>un</v>
          </cell>
          <cell r="F783">
            <v>17</v>
          </cell>
          <cell r="G783">
            <v>100000</v>
          </cell>
          <cell r="H783">
            <v>1700000</v>
          </cell>
          <cell r="I783">
            <v>1.8404837570812613</v>
          </cell>
          <cell r="J783">
            <v>17</v>
          </cell>
          <cell r="K783">
            <v>115</v>
          </cell>
          <cell r="L783">
            <v>132</v>
          </cell>
          <cell r="M783">
            <v>1700000</v>
          </cell>
          <cell r="N783">
            <v>11500000</v>
          </cell>
          <cell r="O783">
            <v>13200000</v>
          </cell>
          <cell r="R783">
            <v>0</v>
          </cell>
          <cell r="S783">
            <v>0</v>
          </cell>
          <cell r="T783">
            <v>0</v>
          </cell>
          <cell r="U783">
            <v>0</v>
          </cell>
          <cell r="V783">
            <v>132</v>
          </cell>
          <cell r="W783">
            <v>13200000</v>
          </cell>
        </row>
        <row r="784">
          <cell r="C784" t="str">
            <v>3.25.1.8</v>
          </cell>
          <cell r="D784" t="str">
            <v>Cable de aluminio con nucleo de acero ACSR desnudo 3 x 1/0 - 15 KV</v>
          </cell>
          <cell r="E784" t="str">
            <v>ml</v>
          </cell>
          <cell r="F784">
            <v>800</v>
          </cell>
          <cell r="G784">
            <v>13500</v>
          </cell>
          <cell r="H784">
            <v>10800000</v>
          </cell>
          <cell r="I784">
            <v>11.692485044986837</v>
          </cell>
          <cell r="J784">
            <v>800</v>
          </cell>
          <cell r="K784">
            <v>4600</v>
          </cell>
          <cell r="L784">
            <v>5400</v>
          </cell>
          <cell r="M784">
            <v>10800000</v>
          </cell>
          <cell r="N784">
            <v>62100000</v>
          </cell>
          <cell r="O784">
            <v>72900000</v>
          </cell>
          <cell r="R784">
            <v>0</v>
          </cell>
          <cell r="S784">
            <v>0</v>
          </cell>
          <cell r="T784">
            <v>0</v>
          </cell>
          <cell r="U784">
            <v>0</v>
          </cell>
          <cell r="V784">
            <v>5400</v>
          </cell>
          <cell r="W784">
            <v>72900000</v>
          </cell>
        </row>
        <row r="785">
          <cell r="C785" t="str">
            <v>3.25.1.9</v>
          </cell>
          <cell r="D785" t="str">
            <v>Cruceta de galvanizada en caliente o de madera de 7 1/2" inmunizada, de acuerdo a exigencias del operador de red local, incluye silla para soporte en poste.</v>
          </cell>
          <cell r="E785" t="str">
            <v>un</v>
          </cell>
          <cell r="F785">
            <v>28</v>
          </cell>
          <cell r="G785">
            <v>30000</v>
          </cell>
          <cell r="H785">
            <v>840000</v>
          </cell>
          <cell r="I785">
            <v>0.90941550349897604</v>
          </cell>
          <cell r="J785">
            <v>28</v>
          </cell>
          <cell r="K785">
            <v>118</v>
          </cell>
          <cell r="L785">
            <v>146</v>
          </cell>
          <cell r="M785">
            <v>840000</v>
          </cell>
          <cell r="N785">
            <v>3540000</v>
          </cell>
          <cell r="O785">
            <v>4380000</v>
          </cell>
          <cell r="R785">
            <v>0</v>
          </cell>
          <cell r="S785">
            <v>0</v>
          </cell>
          <cell r="T785">
            <v>0</v>
          </cell>
          <cell r="U785">
            <v>0</v>
          </cell>
          <cell r="V785">
            <v>146</v>
          </cell>
          <cell r="W785">
            <v>4380000</v>
          </cell>
        </row>
        <row r="786">
          <cell r="C786" t="str">
            <v>3.25.1.10</v>
          </cell>
          <cell r="D786" t="str">
            <v>Aislador Line Post de 6 vueltas 15 KV, homologado incluido alfiler.</v>
          </cell>
          <cell r="E786" t="str">
            <v>un</v>
          </cell>
          <cell r="F786">
            <v>51</v>
          </cell>
          <cell r="G786">
            <v>20000</v>
          </cell>
          <cell r="H786">
            <v>1020000</v>
          </cell>
          <cell r="I786">
            <v>1.1042902542487567</v>
          </cell>
          <cell r="J786">
            <v>51</v>
          </cell>
          <cell r="K786">
            <v>309</v>
          </cell>
          <cell r="L786">
            <v>360</v>
          </cell>
          <cell r="M786">
            <v>1020000</v>
          </cell>
          <cell r="N786">
            <v>6180000</v>
          </cell>
          <cell r="O786">
            <v>7200000</v>
          </cell>
          <cell r="R786">
            <v>0</v>
          </cell>
          <cell r="S786">
            <v>0</v>
          </cell>
          <cell r="T786">
            <v>0</v>
          </cell>
          <cell r="U786">
            <v>0</v>
          </cell>
          <cell r="V786">
            <v>360</v>
          </cell>
          <cell r="W786">
            <v>7200000</v>
          </cell>
        </row>
        <row r="787">
          <cell r="C787" t="str">
            <v>3.25.1.11</v>
          </cell>
          <cell r="D787" t="str">
            <v>Aislador de Suspensión Sintetico homologado completo</v>
          </cell>
          <cell r="E787" t="str">
            <v>un</v>
          </cell>
          <cell r="F787">
            <v>12</v>
          </cell>
          <cell r="G787">
            <v>30000</v>
          </cell>
          <cell r="H787">
            <v>360000</v>
          </cell>
          <cell r="I787">
            <v>0.38974950149956117</v>
          </cell>
          <cell r="J787">
            <v>12</v>
          </cell>
          <cell r="K787">
            <v>66</v>
          </cell>
          <cell r="L787">
            <v>78</v>
          </cell>
          <cell r="M787">
            <v>360000</v>
          </cell>
          <cell r="N787">
            <v>1980000</v>
          </cell>
          <cell r="O787">
            <v>2340000</v>
          </cell>
          <cell r="R787">
            <v>0</v>
          </cell>
          <cell r="S787">
            <v>0</v>
          </cell>
          <cell r="T787">
            <v>0</v>
          </cell>
          <cell r="U787">
            <v>0</v>
          </cell>
          <cell r="V787">
            <v>78</v>
          </cell>
          <cell r="W787">
            <v>2340000</v>
          </cell>
        </row>
        <row r="788">
          <cell r="C788" t="str">
            <v>3.25.1.12</v>
          </cell>
          <cell r="D788" t="str">
            <v>Pararrayos Tipo Polimericos de 15 KV - 10 KA aterrizados Homologados</v>
          </cell>
          <cell r="E788" t="str">
            <v>un</v>
          </cell>
          <cell r="F788">
            <v>13</v>
          </cell>
          <cell r="G788">
            <v>100000</v>
          </cell>
          <cell r="H788">
            <v>1300000</v>
          </cell>
          <cell r="I788">
            <v>1.4074287554150822</v>
          </cell>
          <cell r="J788">
            <v>13</v>
          </cell>
          <cell r="L788">
            <v>13</v>
          </cell>
          <cell r="M788">
            <v>1300000</v>
          </cell>
          <cell r="N788">
            <v>0</v>
          </cell>
          <cell r="O788">
            <v>1300000</v>
          </cell>
          <cell r="R788">
            <v>0</v>
          </cell>
          <cell r="S788">
            <v>0</v>
          </cell>
          <cell r="T788">
            <v>0</v>
          </cell>
          <cell r="U788">
            <v>0</v>
          </cell>
          <cell r="V788">
            <v>13</v>
          </cell>
          <cell r="W788">
            <v>1300000</v>
          </cell>
        </row>
        <row r="789">
          <cell r="C789" t="str">
            <v>3.25.1.13</v>
          </cell>
          <cell r="D789" t="str">
            <v>Cortacircuitos en acero inoxidable buje largo de 18" de fuga MAC-GRAW 15 KV - 100 A Con sus fusibles</v>
          </cell>
          <cell r="E789" t="str">
            <v>un</v>
          </cell>
          <cell r="F789">
            <v>13</v>
          </cell>
          <cell r="G789">
            <v>100000</v>
          </cell>
          <cell r="H789">
            <v>1300000</v>
          </cell>
          <cell r="I789">
            <v>1.4074287554150822</v>
          </cell>
          <cell r="J789">
            <v>13</v>
          </cell>
          <cell r="L789">
            <v>13</v>
          </cell>
          <cell r="M789">
            <v>1300000</v>
          </cell>
          <cell r="N789">
            <v>0</v>
          </cell>
          <cell r="O789">
            <v>1300000</v>
          </cell>
          <cell r="R789">
            <v>0</v>
          </cell>
          <cell r="S789">
            <v>0</v>
          </cell>
          <cell r="T789">
            <v>0</v>
          </cell>
          <cell r="U789">
            <v>0</v>
          </cell>
          <cell r="V789">
            <v>13</v>
          </cell>
          <cell r="W789">
            <v>1300000</v>
          </cell>
        </row>
        <row r="790">
          <cell r="C790" t="str">
            <v>3.25.1.14</v>
          </cell>
          <cell r="D790" t="str">
            <v>Herrajes, Amarras y Accesorios galvanizados</v>
          </cell>
          <cell r="E790" t="str">
            <v>gl</v>
          </cell>
          <cell r="F790">
            <v>1</v>
          </cell>
          <cell r="G790">
            <v>90000</v>
          </cell>
          <cell r="H790">
            <v>90000</v>
          </cell>
          <cell r="I790">
            <v>9.7437375374890292E-2</v>
          </cell>
          <cell r="J790">
            <v>1</v>
          </cell>
          <cell r="L790">
            <v>1</v>
          </cell>
          <cell r="M790">
            <v>90000</v>
          </cell>
          <cell r="N790">
            <v>0</v>
          </cell>
          <cell r="O790">
            <v>90000</v>
          </cell>
          <cell r="R790">
            <v>0</v>
          </cell>
          <cell r="S790">
            <v>0</v>
          </cell>
          <cell r="T790">
            <v>0</v>
          </cell>
          <cell r="U790">
            <v>0</v>
          </cell>
          <cell r="V790">
            <v>1</v>
          </cell>
          <cell r="W790">
            <v>90000</v>
          </cell>
        </row>
        <row r="791">
          <cell r="C791" t="str">
            <v>3.25.1.15</v>
          </cell>
          <cell r="D791" t="str">
            <v>Puentes Primarios en caliente</v>
          </cell>
          <cell r="E791" t="str">
            <v>un</v>
          </cell>
          <cell r="F791">
            <v>3</v>
          </cell>
          <cell r="G791">
            <v>150000</v>
          </cell>
          <cell r="H791">
            <v>450000</v>
          </cell>
          <cell r="I791">
            <v>0.4871868768744515</v>
          </cell>
          <cell r="J791">
            <v>3</v>
          </cell>
          <cell r="L791">
            <v>3</v>
          </cell>
          <cell r="M791">
            <v>450000</v>
          </cell>
          <cell r="N791">
            <v>0</v>
          </cell>
          <cell r="O791">
            <v>450000</v>
          </cell>
          <cell r="R791">
            <v>0</v>
          </cell>
          <cell r="S791">
            <v>0</v>
          </cell>
          <cell r="T791">
            <v>0</v>
          </cell>
          <cell r="U791">
            <v>0</v>
          </cell>
          <cell r="V791">
            <v>3</v>
          </cell>
          <cell r="W791">
            <v>450000</v>
          </cell>
        </row>
        <row r="792">
          <cell r="C792" t="str">
            <v>3.25.1.16</v>
          </cell>
          <cell r="D792" t="str">
            <v>Polo a Tierra en poste terminal</v>
          </cell>
          <cell r="E792" t="str">
            <v>un</v>
          </cell>
          <cell r="F792">
            <v>5</v>
          </cell>
          <cell r="G792">
            <v>50000</v>
          </cell>
          <cell r="H792">
            <v>250000</v>
          </cell>
          <cell r="I792">
            <v>0.27065937604136192</v>
          </cell>
          <cell r="J792">
            <v>5</v>
          </cell>
          <cell r="K792">
            <v>115</v>
          </cell>
          <cell r="L792">
            <v>120</v>
          </cell>
          <cell r="M792">
            <v>250000</v>
          </cell>
          <cell r="N792">
            <v>5750000</v>
          </cell>
          <cell r="O792">
            <v>6000000</v>
          </cell>
          <cell r="R792">
            <v>0</v>
          </cell>
          <cell r="S792">
            <v>0</v>
          </cell>
          <cell r="T792">
            <v>0</v>
          </cell>
          <cell r="U792">
            <v>0</v>
          </cell>
          <cell r="V792">
            <v>120</v>
          </cell>
          <cell r="W792">
            <v>6000000</v>
          </cell>
        </row>
        <row r="793">
          <cell r="C793" t="str">
            <v>3.25.1.17</v>
          </cell>
          <cell r="D793" t="str">
            <v>Juego de premoldeados trifasicos tipo exterior 3M 15KV para cable No 2 monopolar con pantalla de cinta</v>
          </cell>
          <cell r="E793" t="str">
            <v>Jgo</v>
          </cell>
          <cell r="F793">
            <v>2</v>
          </cell>
          <cell r="G793">
            <v>90000</v>
          </cell>
          <cell r="H793">
            <v>180000</v>
          </cell>
          <cell r="I793">
            <v>0.19487475074978058</v>
          </cell>
          <cell r="J793">
            <v>2</v>
          </cell>
          <cell r="L793">
            <v>2</v>
          </cell>
          <cell r="M793">
            <v>180000</v>
          </cell>
          <cell r="N793">
            <v>0</v>
          </cell>
          <cell r="O793">
            <v>180000</v>
          </cell>
          <cell r="R793">
            <v>0</v>
          </cell>
          <cell r="S793">
            <v>0</v>
          </cell>
          <cell r="T793">
            <v>0</v>
          </cell>
          <cell r="U793">
            <v>0</v>
          </cell>
          <cell r="V793">
            <v>2</v>
          </cell>
          <cell r="W793">
            <v>180000</v>
          </cell>
        </row>
        <row r="794">
          <cell r="C794" t="str">
            <v>3.25.1.18</v>
          </cell>
          <cell r="D794" t="str">
            <v>Bajante en tuberia conduit Galvanizada de 3", incluye capacete y accesorios</v>
          </cell>
          <cell r="E794" t="str">
            <v>ml</v>
          </cell>
          <cell r="F794">
            <v>18</v>
          </cell>
          <cell r="G794">
            <v>7000</v>
          </cell>
          <cell r="H794">
            <v>126000</v>
          </cell>
          <cell r="I794">
            <v>0.13641232552484642</v>
          </cell>
          <cell r="J794">
            <v>18</v>
          </cell>
          <cell r="L794">
            <v>18</v>
          </cell>
          <cell r="M794">
            <v>126000</v>
          </cell>
          <cell r="N794">
            <v>0</v>
          </cell>
          <cell r="O794">
            <v>126000</v>
          </cell>
          <cell r="R794">
            <v>0</v>
          </cell>
          <cell r="S794">
            <v>0</v>
          </cell>
          <cell r="T794">
            <v>0</v>
          </cell>
          <cell r="U794">
            <v>0</v>
          </cell>
          <cell r="V794">
            <v>18</v>
          </cell>
          <cell r="W794">
            <v>126000</v>
          </cell>
        </row>
        <row r="795">
          <cell r="C795" t="str">
            <v>3.25.1.19</v>
          </cell>
          <cell r="D795" t="str">
            <v>Registro electrico de 1 x 1 x 1 en concreto con su tapa debidamente impermeabilizado</v>
          </cell>
          <cell r="E795" t="str">
            <v>un</v>
          </cell>
          <cell r="F795">
            <v>2</v>
          </cell>
          <cell r="G795">
            <v>40000</v>
          </cell>
          <cell r="H795">
            <v>80000</v>
          </cell>
          <cell r="I795">
            <v>8.6611000333235821E-2</v>
          </cell>
          <cell r="J795">
            <v>2</v>
          </cell>
          <cell r="L795">
            <v>2</v>
          </cell>
          <cell r="M795">
            <v>80000</v>
          </cell>
          <cell r="N795">
            <v>0</v>
          </cell>
          <cell r="O795">
            <v>80000</v>
          </cell>
          <cell r="R795">
            <v>0</v>
          </cell>
          <cell r="S795">
            <v>0</v>
          </cell>
          <cell r="T795">
            <v>0</v>
          </cell>
          <cell r="U795">
            <v>0</v>
          </cell>
          <cell r="V795">
            <v>2</v>
          </cell>
          <cell r="W795">
            <v>80000</v>
          </cell>
        </row>
        <row r="796">
          <cell r="C796" t="str">
            <v>3.25.2</v>
          </cell>
          <cell r="D796" t="str">
            <v>INSTALACION DE EQUIPOS Y ACCESORIOS SUBESTACION ELECTRICA PLANTA DE TRATAMIENTO</v>
          </cell>
          <cell r="I796" t="str">
            <v/>
          </cell>
          <cell r="L796" t="str">
            <v/>
          </cell>
          <cell r="M796" t="str">
            <v/>
          </cell>
          <cell r="N796" t="str">
            <v/>
          </cell>
          <cell r="O796" t="str">
            <v/>
          </cell>
          <cell r="R796" t="str">
            <v/>
          </cell>
          <cell r="S796" t="str">
            <v/>
          </cell>
          <cell r="T796" t="str">
            <v/>
          </cell>
          <cell r="U796" t="str">
            <v/>
          </cell>
          <cell r="V796" t="str">
            <v/>
          </cell>
          <cell r="W796" t="str">
            <v/>
          </cell>
        </row>
        <row r="797">
          <cell r="C797" t="str">
            <v>3.25.2.1</v>
          </cell>
          <cell r="D797" t="str">
            <v>Celda de medida de tres elementos ( 3 Tp y 3 TC ) Gama SM6 con remonte de barras ref GBC-A 750 mm.</v>
          </cell>
          <cell r="E797" t="str">
            <v>un</v>
          </cell>
          <cell r="F797">
            <v>1</v>
          </cell>
          <cell r="G797">
            <v>1403020.0000000002</v>
          </cell>
          <cell r="H797">
            <v>1403020.0000000002</v>
          </cell>
          <cell r="I797">
            <v>1.5189620710942069</v>
          </cell>
          <cell r="J797">
            <v>1</v>
          </cell>
          <cell r="L797">
            <v>1</v>
          </cell>
          <cell r="M797">
            <v>1403020.0000000002</v>
          </cell>
          <cell r="N797">
            <v>0</v>
          </cell>
          <cell r="O797">
            <v>1403020.0000000002</v>
          </cell>
          <cell r="R797">
            <v>0</v>
          </cell>
          <cell r="S797">
            <v>0</v>
          </cell>
          <cell r="T797">
            <v>0</v>
          </cell>
          <cell r="U797">
            <v>0</v>
          </cell>
          <cell r="V797">
            <v>1</v>
          </cell>
          <cell r="W797">
            <v>1403020.0000000002</v>
          </cell>
        </row>
        <row r="798">
          <cell r="C798" t="str">
            <v>3.25.2.2</v>
          </cell>
          <cell r="D798" t="str">
            <v>Interruptor primario automatico en SF6 gama SM6 referencia DM1-A 750 mm.</v>
          </cell>
          <cell r="E798" t="str">
            <v>un</v>
          </cell>
          <cell r="F798">
            <v>1</v>
          </cell>
          <cell r="G798">
            <v>1500000</v>
          </cell>
          <cell r="H798">
            <v>1500000</v>
          </cell>
          <cell r="I798">
            <v>1.6239562562481717</v>
          </cell>
          <cell r="J798">
            <v>1</v>
          </cell>
          <cell r="L798">
            <v>1</v>
          </cell>
          <cell r="M798">
            <v>1500000</v>
          </cell>
          <cell r="N798">
            <v>0</v>
          </cell>
          <cell r="O798">
            <v>1500000</v>
          </cell>
          <cell r="R798">
            <v>0</v>
          </cell>
          <cell r="S798">
            <v>0</v>
          </cell>
          <cell r="T798">
            <v>0</v>
          </cell>
          <cell r="U798">
            <v>0</v>
          </cell>
          <cell r="V798">
            <v>1</v>
          </cell>
          <cell r="W798">
            <v>1500000</v>
          </cell>
        </row>
        <row r="799">
          <cell r="C799" t="str">
            <v>3.25.2.3</v>
          </cell>
          <cell r="D799" t="str">
            <v>Transformador Trifasico 1000 KVA. 13200/460 V SIEMENS</v>
          </cell>
          <cell r="E799" t="str">
            <v>un</v>
          </cell>
          <cell r="F799">
            <v>1</v>
          </cell>
          <cell r="G799">
            <v>3250000</v>
          </cell>
          <cell r="H799">
            <v>3250000</v>
          </cell>
          <cell r="I799">
            <v>3.5185718885377053</v>
          </cell>
          <cell r="J799">
            <v>1</v>
          </cell>
          <cell r="L799">
            <v>1</v>
          </cell>
          <cell r="M799">
            <v>3250000</v>
          </cell>
          <cell r="N799">
            <v>0</v>
          </cell>
          <cell r="O799">
            <v>3250000</v>
          </cell>
          <cell r="R799">
            <v>0</v>
          </cell>
          <cell r="S799">
            <v>0</v>
          </cell>
          <cell r="T799">
            <v>0</v>
          </cell>
          <cell r="U799">
            <v>0</v>
          </cell>
          <cell r="V799">
            <v>1</v>
          </cell>
          <cell r="W799">
            <v>3250000</v>
          </cell>
        </row>
        <row r="800">
          <cell r="C800" t="str">
            <v>3.25.2.4</v>
          </cell>
          <cell r="D800" t="str">
            <v>Transformador Trifasico 112,5 KVA. 460/220 V SIEMENS</v>
          </cell>
          <cell r="E800" t="str">
            <v>un</v>
          </cell>
          <cell r="F800">
            <v>1</v>
          </cell>
          <cell r="G800">
            <v>1800000</v>
          </cell>
          <cell r="H800">
            <v>1800000</v>
          </cell>
          <cell r="I800">
            <v>1.948747507497806</v>
          </cell>
          <cell r="J800">
            <v>1</v>
          </cell>
          <cell r="L800">
            <v>1</v>
          </cell>
          <cell r="M800">
            <v>1800000</v>
          </cell>
          <cell r="N800">
            <v>0</v>
          </cell>
          <cell r="O800">
            <v>1800000</v>
          </cell>
          <cell r="R800">
            <v>0</v>
          </cell>
          <cell r="S800">
            <v>0</v>
          </cell>
          <cell r="T800">
            <v>0</v>
          </cell>
          <cell r="U800">
            <v>0</v>
          </cell>
          <cell r="V800">
            <v>1</v>
          </cell>
          <cell r="W800">
            <v>1800000</v>
          </cell>
        </row>
        <row r="801">
          <cell r="C801" t="str">
            <v>3.25.2.5</v>
          </cell>
          <cell r="D801" t="str">
            <v>Celda para transformador de 112,5 KVA</v>
          </cell>
          <cell r="E801" t="str">
            <v>un</v>
          </cell>
          <cell r="F801">
            <v>1</v>
          </cell>
          <cell r="G801">
            <v>650000</v>
          </cell>
          <cell r="H801">
            <v>650000</v>
          </cell>
          <cell r="I801">
            <v>0.70371437770754108</v>
          </cell>
          <cell r="J801">
            <v>1</v>
          </cell>
          <cell r="L801">
            <v>1</v>
          </cell>
          <cell r="M801">
            <v>650000</v>
          </cell>
          <cell r="N801">
            <v>0</v>
          </cell>
          <cell r="O801">
            <v>650000</v>
          </cell>
          <cell r="R801">
            <v>0</v>
          </cell>
          <cell r="S801">
            <v>0</v>
          </cell>
          <cell r="T801">
            <v>0</v>
          </cell>
          <cell r="U801">
            <v>0</v>
          </cell>
          <cell r="V801">
            <v>1</v>
          </cell>
          <cell r="W801">
            <v>650000</v>
          </cell>
        </row>
        <row r="802">
          <cell r="C802" t="str">
            <v>3.25.2.6</v>
          </cell>
          <cell r="D802" t="str">
            <v>Acometida en cable de Cu monopolar 3 x No 2 - XLPE 15 KV</v>
          </cell>
          <cell r="E802" t="str">
            <v>ml</v>
          </cell>
          <cell r="F802">
            <v>100</v>
          </cell>
          <cell r="G802">
            <v>28000</v>
          </cell>
          <cell r="H802">
            <v>2800000</v>
          </cell>
          <cell r="I802">
            <v>3.0313850116632537</v>
          </cell>
          <cell r="J802">
            <v>100</v>
          </cell>
          <cell r="L802">
            <v>100</v>
          </cell>
          <cell r="M802">
            <v>2800000</v>
          </cell>
          <cell r="N802">
            <v>0</v>
          </cell>
          <cell r="O802">
            <v>2800000</v>
          </cell>
          <cell r="R802">
            <v>0</v>
          </cell>
          <cell r="S802">
            <v>0</v>
          </cell>
          <cell r="T802">
            <v>0</v>
          </cell>
          <cell r="U802">
            <v>0</v>
          </cell>
          <cell r="V802">
            <v>100</v>
          </cell>
          <cell r="W802">
            <v>2800000</v>
          </cell>
        </row>
        <row r="803">
          <cell r="C803" t="str">
            <v>3.25.2.7</v>
          </cell>
          <cell r="D803" t="str">
            <v>Transferencia automatica con enclavamiento mecanico a 460 V.para planta de emergencia Stand By.</v>
          </cell>
          <cell r="E803" t="str">
            <v>un</v>
          </cell>
          <cell r="F803">
            <v>1</v>
          </cell>
          <cell r="G803">
            <v>1400000</v>
          </cell>
          <cell r="H803">
            <v>1400000</v>
          </cell>
          <cell r="I803">
            <v>1.5156925058316268</v>
          </cell>
          <cell r="J803">
            <v>1</v>
          </cell>
          <cell r="L803">
            <v>1</v>
          </cell>
          <cell r="M803">
            <v>1400000</v>
          </cell>
          <cell r="N803">
            <v>0</v>
          </cell>
          <cell r="O803">
            <v>1400000</v>
          </cell>
          <cell r="R803">
            <v>0</v>
          </cell>
          <cell r="S803">
            <v>0</v>
          </cell>
          <cell r="T803">
            <v>0</v>
          </cell>
          <cell r="U803">
            <v>0</v>
          </cell>
          <cell r="V803">
            <v>1</v>
          </cell>
          <cell r="W803">
            <v>1400000</v>
          </cell>
        </row>
        <row r="804">
          <cell r="C804" t="str">
            <v>3.25.2.8</v>
          </cell>
          <cell r="D804" t="str">
            <v xml:space="preserve">Centro de Control de Motores tipo Blokset autosoportados a 460 V ac 60 Hz, incluye interruptor secundario, 3 modulos con arrancadores suaves tipo altistar para bombas de 300 Hp con su banco de condensadores automatico asociados a cada unidad de bombeo. 2 </v>
          </cell>
          <cell r="E804" t="str">
            <v>un</v>
          </cell>
          <cell r="F804">
            <v>1</v>
          </cell>
          <cell r="G804">
            <v>13500000</v>
          </cell>
          <cell r="H804">
            <v>13500000</v>
          </cell>
          <cell r="I804">
            <v>14.615606306233545</v>
          </cell>
          <cell r="J804">
            <v>1</v>
          </cell>
          <cell r="L804">
            <v>1</v>
          </cell>
          <cell r="M804">
            <v>13500000</v>
          </cell>
          <cell r="N804">
            <v>0</v>
          </cell>
          <cell r="O804">
            <v>13500000</v>
          </cell>
          <cell r="R804">
            <v>0</v>
          </cell>
          <cell r="S804">
            <v>0</v>
          </cell>
          <cell r="T804">
            <v>0</v>
          </cell>
          <cell r="U804">
            <v>0</v>
          </cell>
          <cell r="V804">
            <v>1</v>
          </cell>
          <cell r="W804">
            <v>13500000</v>
          </cell>
        </row>
        <row r="805">
          <cell r="C805" t="str">
            <v>3.25.2.9</v>
          </cell>
          <cell r="D805" t="str">
            <v>Juego de premoldeados tipo interior 3M 15 KV cable monopolar No 2 con pantalla de cinta</v>
          </cell>
          <cell r="E805" t="str">
            <v>jgo</v>
          </cell>
          <cell r="F805">
            <v>2</v>
          </cell>
          <cell r="G805">
            <v>90000</v>
          </cell>
          <cell r="H805">
            <v>180000</v>
          </cell>
          <cell r="I805">
            <v>0.19487475074978058</v>
          </cell>
          <cell r="J805">
            <v>2</v>
          </cell>
          <cell r="L805">
            <v>2</v>
          </cell>
          <cell r="M805">
            <v>180000</v>
          </cell>
          <cell r="N805">
            <v>0</v>
          </cell>
          <cell r="O805">
            <v>180000</v>
          </cell>
          <cell r="R805">
            <v>0</v>
          </cell>
          <cell r="S805">
            <v>0</v>
          </cell>
          <cell r="T805">
            <v>0</v>
          </cell>
          <cell r="U805">
            <v>0</v>
          </cell>
          <cell r="V805">
            <v>2</v>
          </cell>
          <cell r="W805">
            <v>180000</v>
          </cell>
        </row>
        <row r="806">
          <cell r="C806" t="str">
            <v>3.25.2.10</v>
          </cell>
          <cell r="D806" t="str">
            <v>Tablero de fuerza y control para motor de 30 Hp del sistema de soplado a 460 V 60 Hz, incluye arrancador suave altistar y bancos de condensadores asociados, pulsadores etc.</v>
          </cell>
          <cell r="E806" t="str">
            <v>un</v>
          </cell>
          <cell r="F806">
            <v>1</v>
          </cell>
          <cell r="G806">
            <v>1450000</v>
          </cell>
          <cell r="H806">
            <v>1450000</v>
          </cell>
          <cell r="I806">
            <v>1.5698243810398991</v>
          </cell>
          <cell r="J806">
            <v>1</v>
          </cell>
          <cell r="L806">
            <v>1</v>
          </cell>
          <cell r="M806">
            <v>1450000</v>
          </cell>
          <cell r="N806">
            <v>0</v>
          </cell>
          <cell r="O806">
            <v>1450000</v>
          </cell>
          <cell r="R806">
            <v>0</v>
          </cell>
          <cell r="S806">
            <v>0</v>
          </cell>
          <cell r="T806">
            <v>0</v>
          </cell>
          <cell r="U806">
            <v>0</v>
          </cell>
          <cell r="V806">
            <v>1</v>
          </cell>
          <cell r="W806">
            <v>1450000</v>
          </cell>
        </row>
        <row r="807">
          <cell r="C807" t="str">
            <v>3.25.2.11</v>
          </cell>
          <cell r="D807" t="str">
            <v>Tablero de distribucion para sevicios auxiliares, inluye 10 interruptores automaticos tripolares Easy Pact de Merlin Gerin, de acuerdo a especificaciones</v>
          </cell>
          <cell r="E807" t="str">
            <v>un</v>
          </cell>
          <cell r="F807">
            <v>1</v>
          </cell>
          <cell r="G807">
            <v>1000000</v>
          </cell>
          <cell r="H807">
            <v>1000000</v>
          </cell>
          <cell r="I807">
            <v>1.0826375041654477</v>
          </cell>
          <cell r="J807">
            <v>1</v>
          </cell>
          <cell r="L807">
            <v>1</v>
          </cell>
          <cell r="M807">
            <v>1000000</v>
          </cell>
          <cell r="N807">
            <v>0</v>
          </cell>
          <cell r="O807">
            <v>1000000</v>
          </cell>
          <cell r="R807">
            <v>0</v>
          </cell>
          <cell r="S807">
            <v>0</v>
          </cell>
          <cell r="T807">
            <v>0</v>
          </cell>
          <cell r="U807">
            <v>0</v>
          </cell>
          <cell r="V807">
            <v>1</v>
          </cell>
          <cell r="W807">
            <v>1000000</v>
          </cell>
        </row>
        <row r="808">
          <cell r="C808" t="str">
            <v>3.25.2.12</v>
          </cell>
          <cell r="D808" t="str">
            <v>Tablero de distribucion trifasico para empotrar de 24 ctos, con sus breakers termomagneticos.</v>
          </cell>
          <cell r="E808" t="str">
            <v>un</v>
          </cell>
          <cell r="F808">
            <v>1</v>
          </cell>
          <cell r="G808">
            <v>500000</v>
          </cell>
          <cell r="H808">
            <v>500000</v>
          </cell>
          <cell r="I808">
            <v>0.54131875208272384</v>
          </cell>
          <cell r="J808">
            <v>1</v>
          </cell>
          <cell r="L808">
            <v>1</v>
          </cell>
          <cell r="M808">
            <v>500000</v>
          </cell>
          <cell r="N808">
            <v>0</v>
          </cell>
          <cell r="O808">
            <v>500000</v>
          </cell>
          <cell r="R808">
            <v>0</v>
          </cell>
          <cell r="S808">
            <v>0</v>
          </cell>
          <cell r="T808">
            <v>0</v>
          </cell>
          <cell r="U808">
            <v>0</v>
          </cell>
          <cell r="V808">
            <v>1</v>
          </cell>
          <cell r="W808">
            <v>500000</v>
          </cell>
        </row>
        <row r="809">
          <cell r="C809" t="str">
            <v>3.25.2.13</v>
          </cell>
          <cell r="D809" t="str">
            <v>Registro electrico de 1 x 1 x 1 en concreto con su tapa debidamente impermeabilizado</v>
          </cell>
          <cell r="E809" t="str">
            <v>un</v>
          </cell>
          <cell r="F809">
            <v>2</v>
          </cell>
          <cell r="G809">
            <v>50000</v>
          </cell>
          <cell r="H809">
            <v>100000</v>
          </cell>
          <cell r="I809">
            <v>0.10826375041654479</v>
          </cell>
          <cell r="J809">
            <v>2</v>
          </cell>
          <cell r="L809">
            <v>2</v>
          </cell>
          <cell r="M809">
            <v>100000</v>
          </cell>
          <cell r="N809">
            <v>0</v>
          </cell>
          <cell r="O809">
            <v>100000</v>
          </cell>
          <cell r="R809">
            <v>0</v>
          </cell>
          <cell r="S809">
            <v>0</v>
          </cell>
          <cell r="T809">
            <v>0</v>
          </cell>
          <cell r="U809">
            <v>0</v>
          </cell>
          <cell r="V809">
            <v>2</v>
          </cell>
          <cell r="W809">
            <v>100000</v>
          </cell>
        </row>
        <row r="810">
          <cell r="C810" t="str">
            <v>3.25.2.14</v>
          </cell>
          <cell r="D810" t="str">
            <v>Carcamo en concreto de acuerdo a especificaciones</v>
          </cell>
          <cell r="E810" t="str">
            <v>ml</v>
          </cell>
          <cell r="F810">
            <v>20</v>
          </cell>
          <cell r="G810">
            <v>12000</v>
          </cell>
          <cell r="H810">
            <v>240000</v>
          </cell>
          <cell r="I810">
            <v>0.25983300099970746</v>
          </cell>
          <cell r="J810">
            <v>20</v>
          </cell>
          <cell r="L810">
            <v>20</v>
          </cell>
          <cell r="M810">
            <v>240000</v>
          </cell>
          <cell r="N810">
            <v>0</v>
          </cell>
          <cell r="O810">
            <v>240000</v>
          </cell>
          <cell r="R810">
            <v>0</v>
          </cell>
          <cell r="S810">
            <v>0</v>
          </cell>
          <cell r="T810">
            <v>0</v>
          </cell>
          <cell r="U810">
            <v>0</v>
          </cell>
          <cell r="V810">
            <v>20</v>
          </cell>
          <cell r="W810">
            <v>240000</v>
          </cell>
        </row>
        <row r="811">
          <cell r="C811" t="str">
            <v>3.25.2.15</v>
          </cell>
          <cell r="D811" t="str">
            <v>Malla de tierra conformada por siete varillas Cu copperweld de 2.4 mts inmersas en hidrosolta unidas entre con cable de Cu desnudo No 2 empleando soldadura caldweld de de acuerdo a especificaciones</v>
          </cell>
          <cell r="E811" t="str">
            <v>un</v>
          </cell>
          <cell r="F811">
            <v>1</v>
          </cell>
          <cell r="G811">
            <v>1000000</v>
          </cell>
          <cell r="H811">
            <v>1000000</v>
          </cell>
          <cell r="I811">
            <v>1.0826375041654477</v>
          </cell>
          <cell r="J811">
            <v>1</v>
          </cell>
          <cell r="L811">
            <v>1</v>
          </cell>
          <cell r="M811">
            <v>1000000</v>
          </cell>
          <cell r="N811">
            <v>0</v>
          </cell>
          <cell r="O811">
            <v>1000000</v>
          </cell>
          <cell r="R811">
            <v>0</v>
          </cell>
          <cell r="S811">
            <v>0</v>
          </cell>
          <cell r="T811">
            <v>0</v>
          </cell>
          <cell r="U811">
            <v>0</v>
          </cell>
          <cell r="V811">
            <v>1</v>
          </cell>
          <cell r="W811">
            <v>1000000</v>
          </cell>
        </row>
        <row r="812">
          <cell r="C812" t="str">
            <v>3.25.2.16</v>
          </cell>
          <cell r="D812" t="str">
            <v>Luminaria Wall Pack 150 W 220 V,Vapor de mercurio</v>
          </cell>
          <cell r="E812" t="str">
            <v>un</v>
          </cell>
          <cell r="F812">
            <v>4</v>
          </cell>
          <cell r="G812">
            <v>60000</v>
          </cell>
          <cell r="H812">
            <v>240000</v>
          </cell>
          <cell r="I812">
            <v>0.25983300099970746</v>
          </cell>
          <cell r="J812">
            <v>4</v>
          </cell>
          <cell r="L812">
            <v>4</v>
          </cell>
          <cell r="M812">
            <v>240000</v>
          </cell>
          <cell r="N812">
            <v>0</v>
          </cell>
          <cell r="O812">
            <v>240000</v>
          </cell>
          <cell r="R812">
            <v>0</v>
          </cell>
          <cell r="S812">
            <v>0</v>
          </cell>
          <cell r="T812">
            <v>0</v>
          </cell>
          <cell r="U812">
            <v>0</v>
          </cell>
          <cell r="V812">
            <v>4</v>
          </cell>
          <cell r="W812">
            <v>240000</v>
          </cell>
        </row>
        <row r="813">
          <cell r="C813" t="str">
            <v>3.25.2.17</v>
          </cell>
          <cell r="D813" t="str">
            <v>Toma trifasica de tres elementos 50A</v>
          </cell>
          <cell r="E813" t="str">
            <v>un</v>
          </cell>
          <cell r="F813">
            <v>1</v>
          </cell>
          <cell r="G813">
            <v>8000</v>
          </cell>
          <cell r="H813">
            <v>8000</v>
          </cell>
          <cell r="I813">
            <v>8.6611000333235832E-3</v>
          </cell>
          <cell r="J813">
            <v>1</v>
          </cell>
          <cell r="L813">
            <v>1</v>
          </cell>
          <cell r="M813">
            <v>8000</v>
          </cell>
          <cell r="N813">
            <v>0</v>
          </cell>
          <cell r="O813">
            <v>8000</v>
          </cell>
          <cell r="R813">
            <v>0</v>
          </cell>
          <cell r="S813">
            <v>0</v>
          </cell>
          <cell r="T813">
            <v>0</v>
          </cell>
          <cell r="U813">
            <v>0</v>
          </cell>
          <cell r="V813">
            <v>1</v>
          </cell>
          <cell r="W813">
            <v>8000</v>
          </cell>
        </row>
        <row r="814">
          <cell r="C814" t="str">
            <v>3.25.2.18</v>
          </cell>
          <cell r="D814" t="str">
            <v>Toma bifasica de tres elementos 30A</v>
          </cell>
          <cell r="E814" t="str">
            <v>un</v>
          </cell>
          <cell r="F814">
            <v>1</v>
          </cell>
          <cell r="G814">
            <v>8000</v>
          </cell>
          <cell r="H814">
            <v>8000</v>
          </cell>
          <cell r="I814">
            <v>8.6611000333235832E-3</v>
          </cell>
          <cell r="J814">
            <v>1</v>
          </cell>
          <cell r="L814">
            <v>1</v>
          </cell>
          <cell r="M814">
            <v>8000</v>
          </cell>
          <cell r="N814">
            <v>0</v>
          </cell>
          <cell r="O814">
            <v>8000</v>
          </cell>
          <cell r="R814">
            <v>0</v>
          </cell>
          <cell r="S814">
            <v>0</v>
          </cell>
          <cell r="T814">
            <v>0</v>
          </cell>
          <cell r="U814">
            <v>0</v>
          </cell>
          <cell r="V814">
            <v>1</v>
          </cell>
          <cell r="W814">
            <v>8000</v>
          </cell>
        </row>
        <row r="815">
          <cell r="C815" t="str">
            <v>3.25.2.19</v>
          </cell>
          <cell r="D815" t="str">
            <v>Toma monofasica de tres elementos</v>
          </cell>
          <cell r="E815" t="str">
            <v>un</v>
          </cell>
          <cell r="F815">
            <v>4</v>
          </cell>
          <cell r="G815">
            <v>8000</v>
          </cell>
          <cell r="H815">
            <v>32000</v>
          </cell>
          <cell r="I815">
            <v>3.4644400133294333E-2</v>
          </cell>
          <cell r="J815">
            <v>4</v>
          </cell>
          <cell r="L815">
            <v>4</v>
          </cell>
          <cell r="M815">
            <v>32000</v>
          </cell>
          <cell r="N815">
            <v>0</v>
          </cell>
          <cell r="O815">
            <v>32000</v>
          </cell>
          <cell r="R815">
            <v>0</v>
          </cell>
          <cell r="S815">
            <v>0</v>
          </cell>
          <cell r="T815">
            <v>0</v>
          </cell>
          <cell r="U815">
            <v>0</v>
          </cell>
          <cell r="V815">
            <v>4</v>
          </cell>
          <cell r="W815">
            <v>32000</v>
          </cell>
        </row>
        <row r="816">
          <cell r="C816" t="str">
            <v>3.25.2.20</v>
          </cell>
          <cell r="D816" t="str">
            <v>Salida electrica monofasica para toma o iluminacion, incluye linea neutro y tierra en cable THHN no 12, tuberia coduit de 1"</v>
          </cell>
          <cell r="E816" t="str">
            <v>un</v>
          </cell>
          <cell r="F816">
            <v>4</v>
          </cell>
          <cell r="G816">
            <v>21000</v>
          </cell>
          <cell r="H816">
            <v>84000</v>
          </cell>
          <cell r="I816">
            <v>9.0941550349897607E-2</v>
          </cell>
          <cell r="J816">
            <v>4</v>
          </cell>
          <cell r="L816">
            <v>4</v>
          </cell>
          <cell r="M816">
            <v>84000</v>
          </cell>
          <cell r="N816">
            <v>0</v>
          </cell>
          <cell r="O816">
            <v>84000</v>
          </cell>
          <cell r="R816">
            <v>0</v>
          </cell>
          <cell r="S816">
            <v>0</v>
          </cell>
          <cell r="T816">
            <v>0</v>
          </cell>
          <cell r="U816">
            <v>0</v>
          </cell>
          <cell r="V816">
            <v>4</v>
          </cell>
          <cell r="W816">
            <v>84000</v>
          </cell>
        </row>
        <row r="817">
          <cell r="C817" t="str">
            <v>3.25.2.21</v>
          </cell>
          <cell r="D817" t="str">
            <v>Salida electrica bifasica para iluminacion, incluye lineas neutro y tierra en cable THHN no 12, tuberia coduit de 1"</v>
          </cell>
          <cell r="E817" t="str">
            <v>un</v>
          </cell>
          <cell r="F817">
            <v>4</v>
          </cell>
          <cell r="G817">
            <v>21000</v>
          </cell>
          <cell r="H817">
            <v>84000</v>
          </cell>
          <cell r="I817">
            <v>9.0941550349897607E-2</v>
          </cell>
          <cell r="J817">
            <v>4</v>
          </cell>
          <cell r="L817">
            <v>4</v>
          </cell>
          <cell r="M817">
            <v>84000</v>
          </cell>
          <cell r="N817">
            <v>0</v>
          </cell>
          <cell r="O817">
            <v>84000</v>
          </cell>
          <cell r="R817">
            <v>0</v>
          </cell>
          <cell r="S817">
            <v>0</v>
          </cell>
          <cell r="T817">
            <v>0</v>
          </cell>
          <cell r="U817">
            <v>0</v>
          </cell>
          <cell r="V817">
            <v>4</v>
          </cell>
          <cell r="W817">
            <v>84000</v>
          </cell>
        </row>
        <row r="818">
          <cell r="C818" t="str">
            <v>3.25.2.22</v>
          </cell>
          <cell r="D818" t="str">
            <v>Salida electrica bifasica o trifasica para toma, incluye lineas neutro y tierra en cable THHN no 10, tuberia coduit de 1"</v>
          </cell>
          <cell r="E818" t="str">
            <v>un</v>
          </cell>
          <cell r="F818">
            <v>2</v>
          </cell>
          <cell r="G818">
            <v>21000</v>
          </cell>
          <cell r="H818">
            <v>42000</v>
          </cell>
          <cell r="I818">
            <v>4.5470775174948803E-2</v>
          </cell>
          <cell r="J818">
            <v>2</v>
          </cell>
          <cell r="L818">
            <v>2</v>
          </cell>
          <cell r="M818">
            <v>42000</v>
          </cell>
          <cell r="N818">
            <v>0</v>
          </cell>
          <cell r="O818">
            <v>42000</v>
          </cell>
          <cell r="R818">
            <v>0</v>
          </cell>
          <cell r="S818">
            <v>0</v>
          </cell>
          <cell r="T818">
            <v>0</v>
          </cell>
          <cell r="U818">
            <v>0</v>
          </cell>
          <cell r="V818">
            <v>2</v>
          </cell>
          <cell r="W818">
            <v>42000</v>
          </cell>
        </row>
        <row r="819">
          <cell r="C819" t="str">
            <v>3.25.3</v>
          </cell>
          <cell r="D819" t="str">
            <v>INSTALACION DE EQUIPOS AUXILIARES</v>
          </cell>
          <cell r="I819" t="str">
            <v/>
          </cell>
          <cell r="L819" t="str">
            <v/>
          </cell>
          <cell r="M819" t="str">
            <v/>
          </cell>
          <cell r="N819" t="str">
            <v/>
          </cell>
          <cell r="O819" t="str">
            <v/>
          </cell>
          <cell r="R819" t="str">
            <v/>
          </cell>
          <cell r="S819" t="str">
            <v/>
          </cell>
          <cell r="T819" t="str">
            <v/>
          </cell>
          <cell r="U819" t="str">
            <v/>
          </cell>
          <cell r="V819" t="str">
            <v/>
          </cell>
          <cell r="W819" t="str">
            <v/>
          </cell>
        </row>
        <row r="820">
          <cell r="C820" t="str">
            <v>3.25.3.1</v>
          </cell>
          <cell r="D820" t="str">
            <v>Bandeja portacables tipo Semipesada de 40 cm incluido tapa y accesorios para fijacion en piso o pared, Mecano.</v>
          </cell>
          <cell r="E820" t="str">
            <v>ml</v>
          </cell>
          <cell r="F820">
            <v>40</v>
          </cell>
          <cell r="G820">
            <v>25000</v>
          </cell>
          <cell r="H820">
            <v>1000000</v>
          </cell>
          <cell r="I820">
            <v>1.0826375041654477</v>
          </cell>
          <cell r="J820">
            <v>40</v>
          </cell>
          <cell r="L820">
            <v>40</v>
          </cell>
          <cell r="M820">
            <v>1000000</v>
          </cell>
          <cell r="N820">
            <v>0</v>
          </cell>
          <cell r="O820">
            <v>1000000</v>
          </cell>
          <cell r="R820">
            <v>0</v>
          </cell>
          <cell r="S820">
            <v>0</v>
          </cell>
          <cell r="T820">
            <v>0</v>
          </cell>
          <cell r="U820">
            <v>0</v>
          </cell>
          <cell r="V820">
            <v>40</v>
          </cell>
          <cell r="W820">
            <v>1000000</v>
          </cell>
        </row>
        <row r="821">
          <cell r="C821" t="str">
            <v>3.25.3.2</v>
          </cell>
          <cell r="D821" t="str">
            <v>Bandeja portacables tipo Semipesada de 30 cm incluido tapa y accesorios para fijacion en piso o pared, Mecano.</v>
          </cell>
          <cell r="E821" t="str">
            <v>ml</v>
          </cell>
          <cell r="F821">
            <v>30</v>
          </cell>
          <cell r="G821">
            <v>25000</v>
          </cell>
          <cell r="H821">
            <v>750000</v>
          </cell>
          <cell r="I821">
            <v>0.81197812812408587</v>
          </cell>
          <cell r="J821">
            <v>30</v>
          </cell>
          <cell r="L821">
            <v>30</v>
          </cell>
          <cell r="M821">
            <v>750000</v>
          </cell>
          <cell r="N821">
            <v>0</v>
          </cell>
          <cell r="O821">
            <v>750000</v>
          </cell>
          <cell r="R821">
            <v>0</v>
          </cell>
          <cell r="S821">
            <v>0</v>
          </cell>
          <cell r="T821">
            <v>0</v>
          </cell>
          <cell r="U821">
            <v>0</v>
          </cell>
          <cell r="V821">
            <v>30</v>
          </cell>
          <cell r="W821">
            <v>750000</v>
          </cell>
        </row>
        <row r="822">
          <cell r="C822" t="str">
            <v>3.25.3.3</v>
          </cell>
          <cell r="D822" t="str">
            <v>Polipasto eléctrico 2 Ton 220 V ac incluido botonera</v>
          </cell>
          <cell r="E822" t="str">
            <v>un</v>
          </cell>
          <cell r="F822">
            <v>1</v>
          </cell>
          <cell r="G822">
            <v>2350000</v>
          </cell>
          <cell r="H822">
            <v>2350000</v>
          </cell>
          <cell r="I822">
            <v>2.5441981347888021</v>
          </cell>
          <cell r="J822">
            <v>1</v>
          </cell>
          <cell r="L822">
            <v>1</v>
          </cell>
          <cell r="M822">
            <v>2350000</v>
          </cell>
          <cell r="N822">
            <v>0</v>
          </cell>
          <cell r="O822">
            <v>2350000</v>
          </cell>
          <cell r="R822">
            <v>0</v>
          </cell>
          <cell r="S822">
            <v>0</v>
          </cell>
          <cell r="T822">
            <v>0</v>
          </cell>
          <cell r="U822">
            <v>0</v>
          </cell>
          <cell r="V822">
            <v>1</v>
          </cell>
          <cell r="W822">
            <v>2350000</v>
          </cell>
        </row>
        <row r="823">
          <cell r="C823" t="str">
            <v>3.25.4</v>
          </cell>
          <cell r="D823" t="str">
            <v>INSTALACION ACOMETIDAS ELECTRICAS a 440 V ac</v>
          </cell>
          <cell r="I823" t="str">
            <v/>
          </cell>
          <cell r="L823" t="str">
            <v/>
          </cell>
          <cell r="M823" t="str">
            <v/>
          </cell>
          <cell r="N823" t="str">
            <v/>
          </cell>
          <cell r="O823" t="str">
            <v/>
          </cell>
          <cell r="R823" t="str">
            <v/>
          </cell>
          <cell r="S823" t="str">
            <v/>
          </cell>
          <cell r="T823" t="str">
            <v/>
          </cell>
          <cell r="U823" t="str">
            <v/>
          </cell>
          <cell r="V823" t="str">
            <v/>
          </cell>
          <cell r="W823" t="str">
            <v/>
          </cell>
        </row>
        <row r="824">
          <cell r="C824" t="str">
            <v>3.25.4.5</v>
          </cell>
          <cell r="D824" t="str">
            <v>Acometidas desde transformador de alimentación a barraje de entrada de la transferencia automatica en cable monopolar THHN de Cu AWG ( 3(4x500) + (3x500) ) a 1000 V - 90° aislamiento, incluye conectores terminal bimetalicos 3M, cintas 23 y 33 3M, accesori</v>
          </cell>
          <cell r="E824" t="str">
            <v>ml</v>
          </cell>
          <cell r="F824">
            <v>20</v>
          </cell>
          <cell r="G824">
            <v>215000</v>
          </cell>
          <cell r="H824">
            <v>4300000</v>
          </cell>
          <cell r="I824">
            <v>4.6553412679114254</v>
          </cell>
          <cell r="J824">
            <v>20</v>
          </cell>
          <cell r="L824">
            <v>20</v>
          </cell>
          <cell r="M824">
            <v>4300000</v>
          </cell>
          <cell r="N824">
            <v>0</v>
          </cell>
          <cell r="O824">
            <v>4300000</v>
          </cell>
          <cell r="R824">
            <v>0</v>
          </cell>
          <cell r="S824">
            <v>0</v>
          </cell>
          <cell r="T824">
            <v>0</v>
          </cell>
          <cell r="U824">
            <v>0</v>
          </cell>
          <cell r="V824">
            <v>20</v>
          </cell>
          <cell r="W824">
            <v>4300000</v>
          </cell>
        </row>
        <row r="825">
          <cell r="C825" t="str">
            <v>3.25.4.6</v>
          </cell>
          <cell r="D825" t="str">
            <v>Acometidas del CCM a cada unidad de bombeo de la linea de impulsión de 300 HP 460 Vac 60 Hz en cable THHN calibre AWG (6 x 4/0) + (1x 4/0) de 1000V aislamiento, incluye tuberia conduit PVC de 3", flexiconduit, conectores, terminales bimetalicos 3M, cintas</v>
          </cell>
          <cell r="E825" t="str">
            <v>ml</v>
          </cell>
          <cell r="F825">
            <v>80</v>
          </cell>
          <cell r="G825">
            <v>80000</v>
          </cell>
          <cell r="H825">
            <v>6400000</v>
          </cell>
          <cell r="I825">
            <v>6.9288800266588666</v>
          </cell>
          <cell r="J825">
            <v>80</v>
          </cell>
          <cell r="L825">
            <v>80</v>
          </cell>
          <cell r="M825">
            <v>6400000</v>
          </cell>
          <cell r="N825">
            <v>0</v>
          </cell>
          <cell r="O825">
            <v>6400000</v>
          </cell>
          <cell r="R825">
            <v>0</v>
          </cell>
          <cell r="S825">
            <v>0</v>
          </cell>
          <cell r="T825">
            <v>0</v>
          </cell>
          <cell r="U825">
            <v>0</v>
          </cell>
          <cell r="V825">
            <v>80</v>
          </cell>
          <cell r="W825">
            <v>6400000</v>
          </cell>
        </row>
        <row r="826">
          <cell r="C826" t="str">
            <v>3.25.4.7</v>
          </cell>
          <cell r="D826" t="str">
            <v>Acometidas del CCM a cada unidad de bombeo de lavado de filtros de 25 HP 460 Vac 60 Hz en cable THHN calibre AWG (3 x 8) de 1000V aislamiento, incluye tuberia conduit PVC de 1 1/2", flexiconduit, conectores, terminales bimetalicos 3M, cintas 23 y 33 3M, a</v>
          </cell>
          <cell r="E826" t="str">
            <v>ml</v>
          </cell>
          <cell r="F826">
            <v>50</v>
          </cell>
          <cell r="G826">
            <v>20000</v>
          </cell>
          <cell r="H826">
            <v>1000000</v>
          </cell>
          <cell r="I826">
            <v>1.0826375041654477</v>
          </cell>
          <cell r="J826">
            <v>50</v>
          </cell>
          <cell r="L826">
            <v>50</v>
          </cell>
          <cell r="M826">
            <v>1000000</v>
          </cell>
          <cell r="N826">
            <v>0</v>
          </cell>
          <cell r="O826">
            <v>1000000</v>
          </cell>
          <cell r="R826">
            <v>0</v>
          </cell>
          <cell r="S826">
            <v>0</v>
          </cell>
          <cell r="T826">
            <v>0</v>
          </cell>
          <cell r="U826">
            <v>0</v>
          </cell>
          <cell r="V826">
            <v>50</v>
          </cell>
          <cell r="W826">
            <v>1000000</v>
          </cell>
        </row>
        <row r="827">
          <cell r="C827" t="str">
            <v>3.25.4.8</v>
          </cell>
          <cell r="D827" t="str">
            <v>Acometidas del CCM al tablero del motor del soplador de 30 HP 460 Vac 60 Hz en cable THHN calibre AWG (3 x 8) de 1000V aislamiento, incluye tuberia conduit PVC de 1 1/2", flexiconduit, conectores, terminales bimetalicos 3M, cintas 23 y 33 3M, accesorios p</v>
          </cell>
          <cell r="E827" t="str">
            <v>ml</v>
          </cell>
          <cell r="F827">
            <v>45</v>
          </cell>
          <cell r="G827">
            <v>20000</v>
          </cell>
          <cell r="H827">
            <v>900000</v>
          </cell>
          <cell r="I827">
            <v>0.974373753748903</v>
          </cell>
          <cell r="J827">
            <v>45</v>
          </cell>
          <cell r="L827">
            <v>45</v>
          </cell>
          <cell r="M827">
            <v>900000</v>
          </cell>
          <cell r="N827">
            <v>0</v>
          </cell>
          <cell r="O827">
            <v>900000</v>
          </cell>
          <cell r="R827">
            <v>0</v>
          </cell>
          <cell r="S827">
            <v>0</v>
          </cell>
          <cell r="T827">
            <v>0</v>
          </cell>
          <cell r="U827">
            <v>0</v>
          </cell>
          <cell r="V827">
            <v>45</v>
          </cell>
          <cell r="W827">
            <v>900000</v>
          </cell>
        </row>
        <row r="828">
          <cell r="C828" t="str">
            <v>3.25.4.9</v>
          </cell>
          <cell r="D828" t="str">
            <v>Acometidas del CCM a Tranformador servicios auxiliares en cable THHN 4 x No 1 de 600V aislamiento, incluye conectores cintas y accesorios</v>
          </cell>
          <cell r="E828" t="str">
            <v>ml</v>
          </cell>
          <cell r="F828">
            <v>10</v>
          </cell>
          <cell r="G828">
            <v>28000</v>
          </cell>
          <cell r="H828">
            <v>280000</v>
          </cell>
          <cell r="I828">
            <v>0.3031385011663254</v>
          </cell>
          <cell r="J828">
            <v>10</v>
          </cell>
          <cell r="L828">
            <v>10</v>
          </cell>
          <cell r="M828">
            <v>280000</v>
          </cell>
          <cell r="N828">
            <v>0</v>
          </cell>
          <cell r="O828">
            <v>280000</v>
          </cell>
          <cell r="R828">
            <v>0</v>
          </cell>
          <cell r="S828">
            <v>0</v>
          </cell>
          <cell r="T828">
            <v>0</v>
          </cell>
          <cell r="U828">
            <v>0</v>
          </cell>
          <cell r="V828">
            <v>10</v>
          </cell>
          <cell r="W828">
            <v>280000</v>
          </cell>
        </row>
        <row r="829">
          <cell r="C829" t="str">
            <v>3.25.5</v>
          </cell>
          <cell r="D829" t="str">
            <v>INSTALACION ACOMETIDAS ELECTRICAS a 220 V ac</v>
          </cell>
          <cell r="I829" t="str">
            <v/>
          </cell>
          <cell r="L829" t="str">
            <v/>
          </cell>
          <cell r="M829" t="str">
            <v/>
          </cell>
          <cell r="N829" t="str">
            <v/>
          </cell>
          <cell r="O829" t="str">
            <v/>
          </cell>
          <cell r="R829" t="str">
            <v/>
          </cell>
          <cell r="S829" t="str">
            <v/>
          </cell>
          <cell r="T829" t="str">
            <v/>
          </cell>
          <cell r="U829" t="str">
            <v/>
          </cell>
          <cell r="V829" t="str">
            <v/>
          </cell>
          <cell r="W829" t="str">
            <v/>
          </cell>
        </row>
        <row r="830">
          <cell r="C830" t="str">
            <v>3.25.5.1</v>
          </cell>
          <cell r="D830" t="str">
            <v xml:space="preserve">Acometidas del Tranformador servicios auxiliares al tablero de distribución general en cable THHN 4 x No 1 de 600V aislamiento, incluye conectores cintas y accesorios </v>
          </cell>
          <cell r="E830" t="str">
            <v>ml</v>
          </cell>
          <cell r="F830">
            <v>10</v>
          </cell>
          <cell r="G830">
            <v>30000</v>
          </cell>
          <cell r="H830">
            <v>300000</v>
          </cell>
          <cell r="I830">
            <v>0.32479125124963437</v>
          </cell>
          <cell r="J830">
            <v>10</v>
          </cell>
          <cell r="L830">
            <v>10</v>
          </cell>
          <cell r="M830">
            <v>300000</v>
          </cell>
          <cell r="N830">
            <v>0</v>
          </cell>
          <cell r="O830">
            <v>300000</v>
          </cell>
          <cell r="R830">
            <v>0</v>
          </cell>
          <cell r="S830">
            <v>0</v>
          </cell>
          <cell r="T830">
            <v>0</v>
          </cell>
          <cell r="U830">
            <v>0</v>
          </cell>
          <cell r="V830">
            <v>10</v>
          </cell>
          <cell r="W830">
            <v>300000</v>
          </cell>
        </row>
        <row r="831">
          <cell r="C831" t="str">
            <v>3.25.5.2</v>
          </cell>
          <cell r="D831" t="str">
            <v>Acometidas desde el tablero de servicios auxiliares al edificio de cloración cable THHN No 10 incluye 3 fases neutro y tierra instalado ido tuberias conduit de 11/2", conectores y accesorios.</v>
          </cell>
          <cell r="E831" t="str">
            <v>ml</v>
          </cell>
          <cell r="F831">
            <v>120</v>
          </cell>
          <cell r="G831">
            <v>15000</v>
          </cell>
          <cell r="H831">
            <v>1800000</v>
          </cell>
          <cell r="I831">
            <v>1.948747507497806</v>
          </cell>
          <cell r="J831">
            <v>120</v>
          </cell>
          <cell r="L831">
            <v>120</v>
          </cell>
          <cell r="M831">
            <v>1800000</v>
          </cell>
          <cell r="N831">
            <v>0</v>
          </cell>
          <cell r="O831">
            <v>1800000</v>
          </cell>
          <cell r="R831">
            <v>0</v>
          </cell>
          <cell r="S831">
            <v>0</v>
          </cell>
          <cell r="T831">
            <v>0</v>
          </cell>
          <cell r="U831">
            <v>0</v>
          </cell>
          <cell r="V831">
            <v>120</v>
          </cell>
          <cell r="W831">
            <v>1800000</v>
          </cell>
        </row>
        <row r="832">
          <cell r="C832" t="str">
            <v>3.25.5.3</v>
          </cell>
          <cell r="D832" t="str">
            <v>Acometidas para bomba sentina en cable THHN No 12 incluido tuberia conduit Galvanizada de 1/2"conectores y accesorios</v>
          </cell>
          <cell r="E832" t="str">
            <v>ml</v>
          </cell>
          <cell r="F832">
            <v>10</v>
          </cell>
          <cell r="G832">
            <v>10000</v>
          </cell>
          <cell r="H832">
            <v>100000</v>
          </cell>
          <cell r="I832">
            <v>0.10826375041654479</v>
          </cell>
          <cell r="J832">
            <v>10</v>
          </cell>
          <cell r="L832">
            <v>10</v>
          </cell>
          <cell r="M832">
            <v>100000</v>
          </cell>
          <cell r="N832">
            <v>0</v>
          </cell>
          <cell r="O832">
            <v>100000</v>
          </cell>
          <cell r="R832">
            <v>0</v>
          </cell>
          <cell r="S832">
            <v>0</v>
          </cell>
          <cell r="T832">
            <v>0</v>
          </cell>
          <cell r="U832">
            <v>0</v>
          </cell>
          <cell r="V832">
            <v>10</v>
          </cell>
          <cell r="W832">
            <v>100000</v>
          </cell>
        </row>
        <row r="833">
          <cell r="C833" t="str">
            <v>3.25.5.4</v>
          </cell>
          <cell r="D833" t="str">
            <v>Acometidas para actuadores electricos valvulas en cable THHN No 12 incluido tuberia conduit galvanizad 1", conectores y accesorios</v>
          </cell>
          <cell r="E833" t="str">
            <v>ml</v>
          </cell>
          <cell r="F833">
            <v>150</v>
          </cell>
          <cell r="G833">
            <v>10000</v>
          </cell>
          <cell r="H833">
            <v>1500000</v>
          </cell>
          <cell r="I833">
            <v>1.6239562562481717</v>
          </cell>
          <cell r="J833">
            <v>150</v>
          </cell>
          <cell r="L833">
            <v>150</v>
          </cell>
          <cell r="M833">
            <v>1500000</v>
          </cell>
          <cell r="N833">
            <v>0</v>
          </cell>
          <cell r="O833">
            <v>1500000</v>
          </cell>
          <cell r="R833">
            <v>0</v>
          </cell>
          <cell r="S833">
            <v>0</v>
          </cell>
          <cell r="T833">
            <v>0</v>
          </cell>
          <cell r="U833">
            <v>0</v>
          </cell>
          <cell r="V833">
            <v>150</v>
          </cell>
          <cell r="W833">
            <v>1500000</v>
          </cell>
        </row>
        <row r="834">
          <cell r="C834" t="str">
            <v>3.25.5.5</v>
          </cell>
          <cell r="D834" t="str">
            <v>Acometidas desde el tablero de servicios auxiliares al Cuarto del equipo Soplador en cable THHN No 10 incluye 3 fases neutro y tierra instalado ido tuberias conduit de 11/2", conectores y accesorios.</v>
          </cell>
          <cell r="E834" t="str">
            <v>ml</v>
          </cell>
          <cell r="F834">
            <v>30</v>
          </cell>
          <cell r="G834">
            <v>15000</v>
          </cell>
          <cell r="H834">
            <v>450000</v>
          </cell>
          <cell r="I834">
            <v>0.4871868768744515</v>
          </cell>
          <cell r="J834">
            <v>30</v>
          </cell>
          <cell r="L834">
            <v>30</v>
          </cell>
          <cell r="M834">
            <v>450000</v>
          </cell>
          <cell r="N834">
            <v>0</v>
          </cell>
          <cell r="O834">
            <v>450000</v>
          </cell>
          <cell r="R834">
            <v>0</v>
          </cell>
          <cell r="S834">
            <v>0</v>
          </cell>
          <cell r="T834">
            <v>0</v>
          </cell>
          <cell r="U834">
            <v>0</v>
          </cell>
          <cell r="V834">
            <v>30</v>
          </cell>
          <cell r="W834">
            <v>450000</v>
          </cell>
        </row>
        <row r="835">
          <cell r="C835" t="str">
            <v>3.25.5.6</v>
          </cell>
          <cell r="D835" t="str">
            <v>Acometidas desde el tablero de servicios auxiliares al Cuarto Dosificación o coagulación de quimicos en cable THHN No 10 incluye 3 fases neutro y tierra instalado ido tuberias conduit de 11/2", conectores y accesorios.</v>
          </cell>
          <cell r="E835" t="str">
            <v>ml</v>
          </cell>
          <cell r="F835">
            <v>90</v>
          </cell>
          <cell r="G835">
            <v>15000</v>
          </cell>
          <cell r="H835">
            <v>1350000</v>
          </cell>
          <cell r="I835">
            <v>1.4615606306233546</v>
          </cell>
          <cell r="J835">
            <v>90</v>
          </cell>
          <cell r="L835">
            <v>90</v>
          </cell>
          <cell r="M835">
            <v>1350000</v>
          </cell>
          <cell r="N835">
            <v>0</v>
          </cell>
          <cell r="O835">
            <v>1350000</v>
          </cell>
          <cell r="R835">
            <v>0</v>
          </cell>
          <cell r="S835">
            <v>0</v>
          </cell>
          <cell r="T835">
            <v>0</v>
          </cell>
          <cell r="U835">
            <v>0</v>
          </cell>
          <cell r="V835">
            <v>90</v>
          </cell>
          <cell r="W835">
            <v>1350000</v>
          </cell>
        </row>
        <row r="836">
          <cell r="C836" t="str">
            <v>3.25.5.7</v>
          </cell>
          <cell r="D836" t="str">
            <v>Acometidas desde el tablero de servicios auxiliares al tablero del sistema de Floculación y sedimentación en cable THHN No 10 incluye 3 fases neutro y tierra instalado ido tuberias conduit de 11/2", conectores y accesorios.</v>
          </cell>
          <cell r="E836" t="str">
            <v>ml</v>
          </cell>
          <cell r="F836">
            <v>70</v>
          </cell>
          <cell r="G836">
            <v>15000</v>
          </cell>
          <cell r="H836">
            <v>1050000</v>
          </cell>
          <cell r="I836">
            <v>1.1367693793737204</v>
          </cell>
          <cell r="J836">
            <v>70</v>
          </cell>
          <cell r="L836">
            <v>70</v>
          </cell>
          <cell r="M836">
            <v>1050000</v>
          </cell>
          <cell r="N836">
            <v>0</v>
          </cell>
          <cell r="O836">
            <v>1050000</v>
          </cell>
          <cell r="R836">
            <v>0</v>
          </cell>
          <cell r="S836">
            <v>0</v>
          </cell>
          <cell r="T836">
            <v>0</v>
          </cell>
          <cell r="U836">
            <v>0</v>
          </cell>
          <cell r="V836">
            <v>70</v>
          </cell>
          <cell r="W836">
            <v>1050000</v>
          </cell>
        </row>
        <row r="837">
          <cell r="C837" t="str">
            <v>3.25.5.8</v>
          </cell>
          <cell r="D837" t="str">
            <v>Acometidas desde el tablero de servicios auxiliares al edificio de laboratorio, casino y oficina en cable THHN No 6 incluye 3 fases neutro y tierra instalado ido tuberias conduit de 11/2", conectores y accesorios.</v>
          </cell>
          <cell r="E837" t="str">
            <v>ml</v>
          </cell>
          <cell r="F837">
            <v>85</v>
          </cell>
          <cell r="G837">
            <v>20000</v>
          </cell>
          <cell r="H837">
            <v>1700000</v>
          </cell>
          <cell r="I837">
            <v>1.8404837570812613</v>
          </cell>
          <cell r="J837">
            <v>85</v>
          </cell>
          <cell r="L837">
            <v>85</v>
          </cell>
          <cell r="M837">
            <v>1700000</v>
          </cell>
          <cell r="N837">
            <v>0</v>
          </cell>
          <cell r="O837">
            <v>1700000</v>
          </cell>
          <cell r="R837">
            <v>0</v>
          </cell>
          <cell r="S837">
            <v>0</v>
          </cell>
          <cell r="T837">
            <v>0</v>
          </cell>
          <cell r="U837">
            <v>0</v>
          </cell>
          <cell r="V837">
            <v>85</v>
          </cell>
          <cell r="W837">
            <v>1700000</v>
          </cell>
        </row>
        <row r="838">
          <cell r="C838" t="str">
            <v>3.25.5.9</v>
          </cell>
          <cell r="D838" t="str">
            <v>Acometidas desde el tablero de servicios auxiliares al tablero de 24 ctos en la subestación electrica en cable THHN No 10 incluye 3 fases neutro y tierra instalado ido tuberias conduit de 11/2", conectores y accesorios.</v>
          </cell>
          <cell r="E838" t="str">
            <v>ml</v>
          </cell>
          <cell r="F838">
            <v>10</v>
          </cell>
          <cell r="G838">
            <v>15000</v>
          </cell>
          <cell r="H838">
            <v>150000</v>
          </cell>
          <cell r="I838">
            <v>0.16239562562481719</v>
          </cell>
          <cell r="J838">
            <v>10</v>
          </cell>
          <cell r="L838">
            <v>10</v>
          </cell>
          <cell r="M838">
            <v>150000</v>
          </cell>
          <cell r="N838">
            <v>0</v>
          </cell>
          <cell r="O838">
            <v>150000</v>
          </cell>
          <cell r="R838">
            <v>0</v>
          </cell>
          <cell r="S838">
            <v>0</v>
          </cell>
          <cell r="T838">
            <v>0</v>
          </cell>
          <cell r="U838">
            <v>0</v>
          </cell>
          <cell r="V838">
            <v>10</v>
          </cell>
          <cell r="W838">
            <v>150000</v>
          </cell>
        </row>
        <row r="839">
          <cell r="C839" t="str">
            <v>3.25.5.10</v>
          </cell>
          <cell r="D839" t="str">
            <v>Registro electrico de .6 x .6 x .6 mt en concreto con su tapa debidamente impermeabilizado</v>
          </cell>
          <cell r="E839" t="str">
            <v>un</v>
          </cell>
          <cell r="F839">
            <v>20</v>
          </cell>
          <cell r="G839">
            <v>35000</v>
          </cell>
          <cell r="H839">
            <v>700000</v>
          </cell>
          <cell r="I839">
            <v>0.75784625291581342</v>
          </cell>
          <cell r="J839">
            <v>20</v>
          </cell>
          <cell r="L839">
            <v>20</v>
          </cell>
          <cell r="M839">
            <v>700000</v>
          </cell>
          <cell r="N839">
            <v>0</v>
          </cell>
          <cell r="O839">
            <v>700000</v>
          </cell>
          <cell r="R839">
            <v>0</v>
          </cell>
          <cell r="S839">
            <v>0</v>
          </cell>
          <cell r="T839">
            <v>0</v>
          </cell>
          <cell r="U839">
            <v>0</v>
          </cell>
          <cell r="V839">
            <v>20</v>
          </cell>
          <cell r="W839">
            <v>700000</v>
          </cell>
        </row>
        <row r="840">
          <cell r="C840" t="str">
            <v>3.25.6</v>
          </cell>
          <cell r="D840" t="str">
            <v>INSTALACION ACCESORIOS PARA ILUMINACION EXTERIOR</v>
          </cell>
          <cell r="I840" t="str">
            <v/>
          </cell>
          <cell r="L840" t="str">
            <v/>
          </cell>
          <cell r="M840" t="str">
            <v/>
          </cell>
          <cell r="N840" t="str">
            <v/>
          </cell>
          <cell r="O840" t="str">
            <v/>
          </cell>
          <cell r="R840" t="str">
            <v/>
          </cell>
          <cell r="S840" t="str">
            <v/>
          </cell>
          <cell r="T840" t="str">
            <v/>
          </cell>
          <cell r="U840" t="str">
            <v/>
          </cell>
          <cell r="V840" t="str">
            <v/>
          </cell>
          <cell r="W840" t="str">
            <v/>
          </cell>
        </row>
        <row r="841">
          <cell r="C841" t="str">
            <v>3.25.6.1</v>
          </cell>
          <cell r="D841" t="str">
            <v>Poste de concreto de 9 mts - 510 Kg para iluminacion</v>
          </cell>
          <cell r="E841" t="str">
            <v>un</v>
          </cell>
          <cell r="F841">
            <v>8</v>
          </cell>
          <cell r="G841">
            <v>100000</v>
          </cell>
          <cell r="H841">
            <v>800000</v>
          </cell>
          <cell r="I841">
            <v>0.86611000333235832</v>
          </cell>
          <cell r="J841">
            <v>8</v>
          </cell>
          <cell r="L841">
            <v>8</v>
          </cell>
          <cell r="M841">
            <v>800000</v>
          </cell>
          <cell r="N841">
            <v>0</v>
          </cell>
          <cell r="O841">
            <v>800000</v>
          </cell>
          <cell r="R841">
            <v>0</v>
          </cell>
          <cell r="S841">
            <v>0</v>
          </cell>
          <cell r="T841">
            <v>0</v>
          </cell>
          <cell r="U841">
            <v>0</v>
          </cell>
          <cell r="V841">
            <v>8</v>
          </cell>
          <cell r="W841">
            <v>800000</v>
          </cell>
        </row>
        <row r="842">
          <cell r="C842" t="str">
            <v>3.25.6.2</v>
          </cell>
          <cell r="D842" t="str">
            <v>Luminaria horizontal cerrada de Vapor de MercurioTipo LTP 250 W , 220 V, incluye fotocelda</v>
          </cell>
          <cell r="E842" t="str">
            <v>un</v>
          </cell>
          <cell r="F842">
            <v>12</v>
          </cell>
          <cell r="G842">
            <v>50000</v>
          </cell>
          <cell r="H842">
            <v>600000</v>
          </cell>
          <cell r="I842">
            <v>0.64958250249926874</v>
          </cell>
          <cell r="J842">
            <v>12</v>
          </cell>
          <cell r="L842">
            <v>12</v>
          </cell>
          <cell r="M842">
            <v>600000</v>
          </cell>
          <cell r="N842">
            <v>0</v>
          </cell>
          <cell r="O842">
            <v>600000</v>
          </cell>
          <cell r="R842">
            <v>0</v>
          </cell>
          <cell r="S842">
            <v>0</v>
          </cell>
          <cell r="T842">
            <v>0</v>
          </cell>
          <cell r="U842">
            <v>0</v>
          </cell>
          <cell r="V842">
            <v>12</v>
          </cell>
          <cell r="W842">
            <v>600000</v>
          </cell>
        </row>
        <row r="843">
          <cell r="C843" t="str">
            <v>3.25.6.3</v>
          </cell>
          <cell r="D843" t="str">
            <v>Poste para luminaria en tuberia galvanizada de 2" de 3 mts de altura incluye base en concretode.</v>
          </cell>
          <cell r="E843" t="str">
            <v>un</v>
          </cell>
          <cell r="F843">
            <v>4</v>
          </cell>
          <cell r="G843">
            <v>60000</v>
          </cell>
          <cell r="H843">
            <v>240000</v>
          </cell>
          <cell r="I843">
            <v>0.25983300099970746</v>
          </cell>
          <cell r="J843">
            <v>4</v>
          </cell>
          <cell r="L843">
            <v>4</v>
          </cell>
          <cell r="M843">
            <v>240000</v>
          </cell>
          <cell r="N843">
            <v>0</v>
          </cell>
          <cell r="O843">
            <v>240000</v>
          </cell>
          <cell r="R843">
            <v>0</v>
          </cell>
          <cell r="S843">
            <v>0</v>
          </cell>
          <cell r="T843">
            <v>0</v>
          </cell>
          <cell r="U843">
            <v>0</v>
          </cell>
          <cell r="V843">
            <v>4</v>
          </cell>
          <cell r="W843">
            <v>240000</v>
          </cell>
        </row>
        <row r="844">
          <cell r="C844" t="str">
            <v>3.25.6.4</v>
          </cell>
          <cell r="D844" t="str">
            <v>Salida electrica monofasica para toma o iluminacion, incluye linea neutro y tierra en cable THHN no 12, tuberia coduit de 1"</v>
          </cell>
          <cell r="E844" t="str">
            <v>un</v>
          </cell>
          <cell r="F844">
            <v>12</v>
          </cell>
          <cell r="G844">
            <v>18000</v>
          </cell>
          <cell r="H844">
            <v>216000</v>
          </cell>
          <cell r="I844">
            <v>0.23384970089973672</v>
          </cell>
          <cell r="J844">
            <v>12</v>
          </cell>
          <cell r="L844">
            <v>12</v>
          </cell>
          <cell r="M844">
            <v>216000</v>
          </cell>
          <cell r="N844">
            <v>0</v>
          </cell>
          <cell r="O844">
            <v>216000</v>
          </cell>
          <cell r="R844">
            <v>0</v>
          </cell>
          <cell r="S844">
            <v>0</v>
          </cell>
          <cell r="T844">
            <v>0</v>
          </cell>
          <cell r="U844">
            <v>0</v>
          </cell>
          <cell r="V844">
            <v>12</v>
          </cell>
          <cell r="W844">
            <v>216000</v>
          </cell>
        </row>
        <row r="845">
          <cell r="C845" t="str">
            <v>3.25.6.5</v>
          </cell>
          <cell r="D845" t="str">
            <v>Registro electrico de .6 x .6 x .6 mt en concreto con su tapa debidamente impermeabilizado</v>
          </cell>
          <cell r="E845" t="str">
            <v>un</v>
          </cell>
          <cell r="F845">
            <v>8</v>
          </cell>
          <cell r="G845">
            <v>35000</v>
          </cell>
          <cell r="H845">
            <v>280000</v>
          </cell>
          <cell r="I845">
            <v>0.3031385011663254</v>
          </cell>
          <cell r="J845">
            <v>8</v>
          </cell>
          <cell r="L845">
            <v>8</v>
          </cell>
          <cell r="M845">
            <v>280000</v>
          </cell>
          <cell r="N845">
            <v>0</v>
          </cell>
          <cell r="O845">
            <v>280000</v>
          </cell>
          <cell r="R845">
            <v>0</v>
          </cell>
          <cell r="S845">
            <v>0</v>
          </cell>
          <cell r="T845">
            <v>0</v>
          </cell>
          <cell r="U845">
            <v>0</v>
          </cell>
          <cell r="V845">
            <v>8</v>
          </cell>
          <cell r="W845">
            <v>280000</v>
          </cell>
        </row>
        <row r="846">
          <cell r="C846" t="str">
            <v>3.25.7</v>
          </cell>
          <cell r="D846" t="str">
            <v>INSTALACION DE OFICINAS, LABORATORIO Y CASINO.</v>
          </cell>
          <cell r="I846" t="str">
            <v/>
          </cell>
          <cell r="L846" t="str">
            <v/>
          </cell>
          <cell r="M846" t="str">
            <v/>
          </cell>
          <cell r="N846" t="str">
            <v/>
          </cell>
          <cell r="O846" t="str">
            <v/>
          </cell>
          <cell r="R846" t="str">
            <v/>
          </cell>
          <cell r="S846" t="str">
            <v/>
          </cell>
          <cell r="T846" t="str">
            <v/>
          </cell>
          <cell r="U846" t="str">
            <v/>
          </cell>
          <cell r="V846" t="str">
            <v/>
          </cell>
          <cell r="W846" t="str">
            <v/>
          </cell>
        </row>
        <row r="847">
          <cell r="C847" t="str">
            <v>3.25.7.1</v>
          </cell>
          <cell r="D847" t="str">
            <v>Tablero de distribucion trifasico para empotrar de 24 ctos, con sus breakers termomagneticos</v>
          </cell>
          <cell r="E847" t="str">
            <v>un</v>
          </cell>
          <cell r="F847">
            <v>1</v>
          </cell>
          <cell r="G847">
            <v>100000</v>
          </cell>
          <cell r="H847">
            <v>100000</v>
          </cell>
          <cell r="I847">
            <v>0.10826375041654479</v>
          </cell>
          <cell r="J847">
            <v>1</v>
          </cell>
          <cell r="L847">
            <v>1</v>
          </cell>
          <cell r="M847">
            <v>100000</v>
          </cell>
          <cell r="N847">
            <v>0</v>
          </cell>
          <cell r="O847">
            <v>100000</v>
          </cell>
          <cell r="R847">
            <v>0</v>
          </cell>
          <cell r="S847">
            <v>0</v>
          </cell>
          <cell r="T847">
            <v>0</v>
          </cell>
          <cell r="U847">
            <v>0</v>
          </cell>
          <cell r="V847">
            <v>1</v>
          </cell>
          <cell r="W847">
            <v>100000</v>
          </cell>
        </row>
        <row r="848">
          <cell r="C848" t="str">
            <v>3.25.7.2</v>
          </cell>
          <cell r="D848" t="str">
            <v>Luminaria Fluorescente 4 x 32 para sobreponer reticulada 110 V, incluye tubo T 8 e interruptor.</v>
          </cell>
          <cell r="E848" t="str">
            <v>un</v>
          </cell>
          <cell r="F848">
            <v>20</v>
          </cell>
          <cell r="G848">
            <v>40000</v>
          </cell>
          <cell r="H848">
            <v>800000</v>
          </cell>
          <cell r="I848">
            <v>0.86611000333235832</v>
          </cell>
          <cell r="J848">
            <v>20</v>
          </cell>
          <cell r="L848">
            <v>20</v>
          </cell>
          <cell r="M848">
            <v>800000</v>
          </cell>
          <cell r="N848">
            <v>0</v>
          </cell>
          <cell r="O848">
            <v>800000</v>
          </cell>
          <cell r="R848">
            <v>0</v>
          </cell>
          <cell r="S848">
            <v>0</v>
          </cell>
          <cell r="T848">
            <v>0</v>
          </cell>
          <cell r="U848">
            <v>0</v>
          </cell>
          <cell r="V848">
            <v>20</v>
          </cell>
          <cell r="W848">
            <v>800000</v>
          </cell>
        </row>
        <row r="849">
          <cell r="C849" t="str">
            <v>3.25.7.3</v>
          </cell>
          <cell r="D849" t="str">
            <v>Toma trifasica de tres elementos 50A</v>
          </cell>
          <cell r="E849" t="str">
            <v>un</v>
          </cell>
          <cell r="F849">
            <v>4</v>
          </cell>
          <cell r="G849">
            <v>1800</v>
          </cell>
          <cell r="H849">
            <v>7200</v>
          </cell>
          <cell r="I849">
            <v>7.7949900299912238E-3</v>
          </cell>
          <cell r="J849">
            <v>4</v>
          </cell>
          <cell r="L849">
            <v>4</v>
          </cell>
          <cell r="M849">
            <v>7200</v>
          </cell>
          <cell r="N849">
            <v>0</v>
          </cell>
          <cell r="O849">
            <v>7200</v>
          </cell>
          <cell r="R849">
            <v>0</v>
          </cell>
          <cell r="S849">
            <v>0</v>
          </cell>
          <cell r="T849">
            <v>0</v>
          </cell>
          <cell r="U849">
            <v>0</v>
          </cell>
          <cell r="V849">
            <v>4</v>
          </cell>
          <cell r="W849">
            <v>7200</v>
          </cell>
        </row>
        <row r="850">
          <cell r="C850" t="str">
            <v>3.25.7.4</v>
          </cell>
          <cell r="D850" t="str">
            <v>Toma bifasica de tres elementos 30A</v>
          </cell>
          <cell r="E850" t="str">
            <v>un</v>
          </cell>
          <cell r="F850">
            <v>4</v>
          </cell>
          <cell r="G850">
            <v>1800</v>
          </cell>
          <cell r="H850">
            <v>7200</v>
          </cell>
          <cell r="I850">
            <v>7.7949900299912238E-3</v>
          </cell>
          <cell r="J850">
            <v>4</v>
          </cell>
          <cell r="L850">
            <v>4</v>
          </cell>
          <cell r="M850">
            <v>7200</v>
          </cell>
          <cell r="N850">
            <v>0</v>
          </cell>
          <cell r="O850">
            <v>7200</v>
          </cell>
          <cell r="R850">
            <v>0</v>
          </cell>
          <cell r="S850">
            <v>0</v>
          </cell>
          <cell r="T850">
            <v>0</v>
          </cell>
          <cell r="U850">
            <v>0</v>
          </cell>
          <cell r="V850">
            <v>4</v>
          </cell>
          <cell r="W850">
            <v>7200</v>
          </cell>
        </row>
        <row r="851">
          <cell r="C851" t="str">
            <v>3.25.7.5</v>
          </cell>
          <cell r="D851" t="str">
            <v>Toma monofasica de tres elementos</v>
          </cell>
          <cell r="E851" t="str">
            <v>un</v>
          </cell>
          <cell r="F851">
            <v>14</v>
          </cell>
          <cell r="G851">
            <v>1800</v>
          </cell>
          <cell r="H851">
            <v>25200</v>
          </cell>
          <cell r="I851">
            <v>2.7282465104969286E-2</v>
          </cell>
          <cell r="J851">
            <v>14</v>
          </cell>
          <cell r="L851">
            <v>14</v>
          </cell>
          <cell r="M851">
            <v>25200</v>
          </cell>
          <cell r="N851">
            <v>0</v>
          </cell>
          <cell r="O851">
            <v>25200</v>
          </cell>
          <cell r="R851">
            <v>0</v>
          </cell>
          <cell r="S851">
            <v>0</v>
          </cell>
          <cell r="T851">
            <v>0</v>
          </cell>
          <cell r="U851">
            <v>0</v>
          </cell>
          <cell r="V851">
            <v>14</v>
          </cell>
          <cell r="W851">
            <v>25200</v>
          </cell>
        </row>
        <row r="852">
          <cell r="C852" t="str">
            <v>3.25.7.6</v>
          </cell>
          <cell r="D852" t="str">
            <v>Salida electrica monofasica para toma o iluminacion, incluye linea neutro y tierra en cable THHN no 12, tuberia coduit de 1"</v>
          </cell>
          <cell r="E852" t="str">
            <v>un</v>
          </cell>
          <cell r="F852">
            <v>34</v>
          </cell>
          <cell r="G852">
            <v>18000</v>
          </cell>
          <cell r="H852">
            <v>612000</v>
          </cell>
          <cell r="I852">
            <v>0.662574152549254</v>
          </cell>
          <cell r="J852">
            <v>34</v>
          </cell>
          <cell r="L852">
            <v>34</v>
          </cell>
          <cell r="M852">
            <v>612000</v>
          </cell>
          <cell r="N852">
            <v>0</v>
          </cell>
          <cell r="O852">
            <v>612000</v>
          </cell>
          <cell r="R852">
            <v>0</v>
          </cell>
          <cell r="S852">
            <v>0</v>
          </cell>
          <cell r="T852">
            <v>0</v>
          </cell>
          <cell r="U852">
            <v>0</v>
          </cell>
          <cell r="V852">
            <v>34</v>
          </cell>
          <cell r="W852">
            <v>612000</v>
          </cell>
        </row>
        <row r="853">
          <cell r="C853" t="str">
            <v>3.25.7.7</v>
          </cell>
          <cell r="D853" t="str">
            <v>Salida electrica bifasica o trifasica para toma, incluye lineas neutro y tierra en cable THHN no 10, tuberia coduit de 1"</v>
          </cell>
          <cell r="E853" t="str">
            <v>un</v>
          </cell>
          <cell r="F853">
            <v>8</v>
          </cell>
          <cell r="G853">
            <v>18000</v>
          </cell>
          <cell r="H853">
            <v>144000</v>
          </cell>
          <cell r="I853">
            <v>0.1558998005998245</v>
          </cell>
          <cell r="J853">
            <v>8</v>
          </cell>
          <cell r="L853">
            <v>8</v>
          </cell>
          <cell r="M853">
            <v>144000</v>
          </cell>
          <cell r="N853">
            <v>0</v>
          </cell>
          <cell r="O853">
            <v>144000</v>
          </cell>
          <cell r="R853">
            <v>0</v>
          </cell>
          <cell r="S853">
            <v>0</v>
          </cell>
          <cell r="T853">
            <v>0</v>
          </cell>
          <cell r="U853">
            <v>0</v>
          </cell>
          <cell r="V853">
            <v>8</v>
          </cell>
          <cell r="W853">
            <v>144000</v>
          </cell>
        </row>
        <row r="854">
          <cell r="C854" t="str">
            <v>3.25.7.8</v>
          </cell>
          <cell r="D854" t="str">
            <v>Salida telefonica, para voz y datos</v>
          </cell>
          <cell r="E854" t="str">
            <v>un</v>
          </cell>
          <cell r="F854">
            <v>1</v>
          </cell>
          <cell r="G854">
            <v>18000</v>
          </cell>
          <cell r="H854">
            <v>18000</v>
          </cell>
          <cell r="I854">
            <v>1.9487475074978063E-2</v>
          </cell>
          <cell r="J854">
            <v>1</v>
          </cell>
          <cell r="L854">
            <v>1</v>
          </cell>
          <cell r="M854">
            <v>18000</v>
          </cell>
          <cell r="N854">
            <v>0</v>
          </cell>
          <cell r="O854">
            <v>18000</v>
          </cell>
          <cell r="R854">
            <v>0</v>
          </cell>
          <cell r="S854">
            <v>0</v>
          </cell>
          <cell r="T854">
            <v>0</v>
          </cell>
          <cell r="U854">
            <v>0</v>
          </cell>
          <cell r="V854">
            <v>1</v>
          </cell>
          <cell r="W854">
            <v>18000</v>
          </cell>
        </row>
        <row r="855">
          <cell r="C855" t="str">
            <v>3.25.8</v>
          </cell>
          <cell r="D855" t="str">
            <v>INSTALACION SISTEMA DE DOSIFICACIÖN DE QUIMICOS</v>
          </cell>
          <cell r="I855" t="str">
            <v/>
          </cell>
          <cell r="L855" t="str">
            <v/>
          </cell>
          <cell r="M855" t="str">
            <v/>
          </cell>
          <cell r="N855" t="str">
            <v/>
          </cell>
          <cell r="O855" t="str">
            <v/>
          </cell>
          <cell r="R855" t="str">
            <v/>
          </cell>
          <cell r="S855" t="str">
            <v/>
          </cell>
          <cell r="T855" t="str">
            <v/>
          </cell>
          <cell r="U855" t="str">
            <v/>
          </cell>
          <cell r="V855" t="str">
            <v/>
          </cell>
          <cell r="W855" t="str">
            <v/>
          </cell>
        </row>
        <row r="856">
          <cell r="C856" t="str">
            <v>3.25.8.1</v>
          </cell>
          <cell r="D856" t="str">
            <v>Tablero de distribucion trifasico para empotrar de 12 ctos, con sus breakers termomagneticos.</v>
          </cell>
          <cell r="E856" t="str">
            <v>un</v>
          </cell>
          <cell r="F856">
            <v>1</v>
          </cell>
          <cell r="G856">
            <v>100000</v>
          </cell>
          <cell r="H856">
            <v>100000</v>
          </cell>
          <cell r="I856">
            <v>0.10826375041654479</v>
          </cell>
          <cell r="J856">
            <v>1</v>
          </cell>
          <cell r="L856">
            <v>1</v>
          </cell>
          <cell r="M856">
            <v>100000</v>
          </cell>
          <cell r="N856">
            <v>0</v>
          </cell>
          <cell r="O856">
            <v>100000</v>
          </cell>
          <cell r="R856">
            <v>0</v>
          </cell>
          <cell r="S856">
            <v>0</v>
          </cell>
          <cell r="T856">
            <v>0</v>
          </cell>
          <cell r="U856">
            <v>0</v>
          </cell>
          <cell r="V856">
            <v>1</v>
          </cell>
          <cell r="W856">
            <v>100000</v>
          </cell>
        </row>
        <row r="857">
          <cell r="C857" t="str">
            <v>3.25.8.2</v>
          </cell>
          <cell r="D857" t="str">
            <v>Luminaria Fluorescente 4 x 32 para sobreponer reticulada 110 V, incluye tubo T 8 e interruptor.</v>
          </cell>
          <cell r="E857" t="str">
            <v>un</v>
          </cell>
          <cell r="F857">
            <v>6</v>
          </cell>
          <cell r="G857">
            <v>40000</v>
          </cell>
          <cell r="H857">
            <v>240000</v>
          </cell>
          <cell r="I857">
            <v>0.25983300099970746</v>
          </cell>
          <cell r="J857">
            <v>6</v>
          </cell>
          <cell r="L857">
            <v>6</v>
          </cell>
          <cell r="M857">
            <v>240000</v>
          </cell>
          <cell r="N857">
            <v>0</v>
          </cell>
          <cell r="O857">
            <v>240000</v>
          </cell>
          <cell r="R857">
            <v>0</v>
          </cell>
          <cell r="S857">
            <v>0</v>
          </cell>
          <cell r="T857">
            <v>0</v>
          </cell>
          <cell r="U857">
            <v>0</v>
          </cell>
          <cell r="V857">
            <v>6</v>
          </cell>
          <cell r="W857">
            <v>240000</v>
          </cell>
        </row>
        <row r="858">
          <cell r="C858" t="str">
            <v>3.25.8.3</v>
          </cell>
          <cell r="D858" t="str">
            <v>Toma trifasica de tres elementos 50A</v>
          </cell>
          <cell r="E858" t="str">
            <v>un</v>
          </cell>
          <cell r="F858">
            <v>1</v>
          </cell>
          <cell r="G858">
            <v>1800</v>
          </cell>
          <cell r="H858">
            <v>1800</v>
          </cell>
          <cell r="I858">
            <v>1.948747507497806E-3</v>
          </cell>
          <cell r="J858">
            <v>1</v>
          </cell>
          <cell r="L858">
            <v>1</v>
          </cell>
          <cell r="M858">
            <v>1800</v>
          </cell>
          <cell r="N858">
            <v>0</v>
          </cell>
          <cell r="O858">
            <v>1800</v>
          </cell>
          <cell r="R858">
            <v>0</v>
          </cell>
          <cell r="S858">
            <v>0</v>
          </cell>
          <cell r="T858">
            <v>0</v>
          </cell>
          <cell r="U858">
            <v>0</v>
          </cell>
          <cell r="V858">
            <v>1</v>
          </cell>
          <cell r="W858">
            <v>1800</v>
          </cell>
        </row>
        <row r="859">
          <cell r="C859" t="str">
            <v>3.25.8.4</v>
          </cell>
          <cell r="D859" t="str">
            <v>Toma bifasica de tres elementos 30A</v>
          </cell>
          <cell r="E859" t="str">
            <v>un</v>
          </cell>
          <cell r="F859">
            <v>1</v>
          </cell>
          <cell r="G859">
            <v>1800</v>
          </cell>
          <cell r="H859">
            <v>1800</v>
          </cell>
          <cell r="I859">
            <v>1.948747507497806E-3</v>
          </cell>
          <cell r="J859">
            <v>1</v>
          </cell>
          <cell r="L859">
            <v>1</v>
          </cell>
          <cell r="M859">
            <v>1800</v>
          </cell>
          <cell r="N859">
            <v>0</v>
          </cell>
          <cell r="O859">
            <v>1800</v>
          </cell>
          <cell r="R859">
            <v>0</v>
          </cell>
          <cell r="S859">
            <v>0</v>
          </cell>
          <cell r="T859">
            <v>0</v>
          </cell>
          <cell r="U859">
            <v>0</v>
          </cell>
          <cell r="V859">
            <v>1</v>
          </cell>
          <cell r="W859">
            <v>1800</v>
          </cell>
        </row>
        <row r="860">
          <cell r="C860" t="str">
            <v>3.25.8.5</v>
          </cell>
          <cell r="D860" t="str">
            <v>Toma monofasica de tres elementos</v>
          </cell>
          <cell r="E860" t="str">
            <v>un</v>
          </cell>
          <cell r="F860">
            <v>4</v>
          </cell>
          <cell r="G860">
            <v>1800</v>
          </cell>
          <cell r="H860">
            <v>7200</v>
          </cell>
          <cell r="I860">
            <v>7.7949900299912238E-3</v>
          </cell>
          <cell r="J860">
            <v>4</v>
          </cell>
          <cell r="L860">
            <v>4</v>
          </cell>
          <cell r="M860">
            <v>7200</v>
          </cell>
          <cell r="N860">
            <v>0</v>
          </cell>
          <cell r="O860">
            <v>7200</v>
          </cell>
          <cell r="R860">
            <v>0</v>
          </cell>
          <cell r="S860">
            <v>0</v>
          </cell>
          <cell r="T860">
            <v>0</v>
          </cell>
          <cell r="U860">
            <v>0</v>
          </cell>
          <cell r="V860">
            <v>4</v>
          </cell>
          <cell r="W860">
            <v>7200</v>
          </cell>
        </row>
        <row r="861">
          <cell r="C861" t="str">
            <v>3.25.8.6</v>
          </cell>
          <cell r="D861" t="str">
            <v>Salida electrica monofasica para toma o iluminacion, incluye linea neutro y tierra en cable THHN no 12, tuberia coduit de 1"</v>
          </cell>
          <cell r="E861" t="str">
            <v>un</v>
          </cell>
          <cell r="F861">
            <v>10</v>
          </cell>
          <cell r="G861">
            <v>18000</v>
          </cell>
          <cell r="H861">
            <v>180000</v>
          </cell>
          <cell r="I861">
            <v>0.19487475074978058</v>
          </cell>
          <cell r="J861">
            <v>10</v>
          </cell>
          <cell r="L861">
            <v>10</v>
          </cell>
          <cell r="M861">
            <v>180000</v>
          </cell>
          <cell r="N861">
            <v>0</v>
          </cell>
          <cell r="O861">
            <v>180000</v>
          </cell>
          <cell r="R861">
            <v>0</v>
          </cell>
          <cell r="S861">
            <v>0</v>
          </cell>
          <cell r="T861">
            <v>0</v>
          </cell>
          <cell r="U861">
            <v>0</v>
          </cell>
          <cell r="V861">
            <v>10</v>
          </cell>
          <cell r="W861">
            <v>180000</v>
          </cell>
        </row>
        <row r="862">
          <cell r="C862" t="str">
            <v>3.25.8.7</v>
          </cell>
          <cell r="D862" t="str">
            <v>Salida electrica bifasica o trifasica para toma, incluye lineas neutro y tierra en cable THHN no 10, tuberia coduit de 1"</v>
          </cell>
          <cell r="E862" t="str">
            <v>un</v>
          </cell>
          <cell r="F862">
            <v>2</v>
          </cell>
          <cell r="G862">
            <v>18000</v>
          </cell>
          <cell r="H862">
            <v>36000</v>
          </cell>
          <cell r="I862">
            <v>3.8974950149956125E-2</v>
          </cell>
          <cell r="J862">
            <v>2</v>
          </cell>
          <cell r="L862">
            <v>2</v>
          </cell>
          <cell r="M862">
            <v>36000</v>
          </cell>
          <cell r="N862">
            <v>0</v>
          </cell>
          <cell r="O862">
            <v>36000</v>
          </cell>
          <cell r="R862">
            <v>0</v>
          </cell>
          <cell r="S862">
            <v>0</v>
          </cell>
          <cell r="T862">
            <v>0</v>
          </cell>
          <cell r="U862">
            <v>0</v>
          </cell>
          <cell r="V862">
            <v>2</v>
          </cell>
          <cell r="W862">
            <v>36000</v>
          </cell>
        </row>
        <row r="863">
          <cell r="C863" t="str">
            <v>3.25.8.8</v>
          </cell>
          <cell r="D863" t="str">
            <v>Tablero en fibra de vidrio con 4 Arrancadores para bombas de dosificación de quimicos 220 V ac, potencia de 2 a 3 Hp.</v>
          </cell>
          <cell r="E863" t="str">
            <v>un</v>
          </cell>
          <cell r="F863">
            <v>1</v>
          </cell>
          <cell r="G863">
            <v>750000</v>
          </cell>
          <cell r="H863">
            <v>750000</v>
          </cell>
          <cell r="I863">
            <v>0.81197812812408587</v>
          </cell>
          <cell r="J863">
            <v>1</v>
          </cell>
          <cell r="L863">
            <v>1</v>
          </cell>
          <cell r="M863">
            <v>750000</v>
          </cell>
          <cell r="N863">
            <v>0</v>
          </cell>
          <cell r="O863">
            <v>750000</v>
          </cell>
          <cell r="R863">
            <v>0</v>
          </cell>
          <cell r="S863">
            <v>0</v>
          </cell>
          <cell r="T863">
            <v>0</v>
          </cell>
          <cell r="U863">
            <v>0</v>
          </cell>
          <cell r="V863">
            <v>1</v>
          </cell>
          <cell r="W863">
            <v>750000</v>
          </cell>
        </row>
        <row r="864">
          <cell r="C864" t="str">
            <v>3.25.8.9</v>
          </cell>
          <cell r="D864" t="str">
            <v>Acometidas para bombas de dosificación en cable THHN No 12 incluido tuberia conduit galvanizad 3/4", flexiconduit, conectores, accesorios etc</v>
          </cell>
          <cell r="E864" t="str">
            <v>ml</v>
          </cell>
          <cell r="F864">
            <v>40</v>
          </cell>
          <cell r="G864">
            <v>10000</v>
          </cell>
          <cell r="H864">
            <v>400000</v>
          </cell>
          <cell r="I864">
            <v>0.43305500166617916</v>
          </cell>
          <cell r="J864">
            <v>40</v>
          </cell>
          <cell r="L864">
            <v>40</v>
          </cell>
          <cell r="M864">
            <v>400000</v>
          </cell>
          <cell r="N864">
            <v>0</v>
          </cell>
          <cell r="O864">
            <v>400000</v>
          </cell>
          <cell r="R864">
            <v>0</v>
          </cell>
          <cell r="S864">
            <v>0</v>
          </cell>
          <cell r="T864">
            <v>0</v>
          </cell>
          <cell r="U864">
            <v>0</v>
          </cell>
          <cell r="V864">
            <v>40</v>
          </cell>
          <cell r="W864">
            <v>400000</v>
          </cell>
        </row>
        <row r="865">
          <cell r="C865" t="str">
            <v>3.25.9</v>
          </cell>
          <cell r="D865" t="str">
            <v>INSTALACION CUARTO DE CLORACIÖN</v>
          </cell>
          <cell r="I865" t="str">
            <v/>
          </cell>
          <cell r="L865" t="str">
            <v/>
          </cell>
          <cell r="M865" t="str">
            <v/>
          </cell>
          <cell r="N865" t="str">
            <v/>
          </cell>
          <cell r="O865" t="str">
            <v/>
          </cell>
          <cell r="R865" t="str">
            <v/>
          </cell>
          <cell r="S865" t="str">
            <v/>
          </cell>
          <cell r="T865" t="str">
            <v/>
          </cell>
          <cell r="U865" t="str">
            <v/>
          </cell>
          <cell r="V865" t="str">
            <v/>
          </cell>
          <cell r="W865" t="str">
            <v/>
          </cell>
        </row>
        <row r="866">
          <cell r="C866" t="str">
            <v>3.25.9.1</v>
          </cell>
          <cell r="D866" t="str">
            <v>Tablero de distribucion trifasico para empotrar de 6 ctos, con sus breakers termomagneticos.</v>
          </cell>
          <cell r="E866" t="str">
            <v>un</v>
          </cell>
          <cell r="F866">
            <v>1</v>
          </cell>
          <cell r="G866">
            <v>100000</v>
          </cell>
          <cell r="H866">
            <v>100000</v>
          </cell>
          <cell r="I866">
            <v>0.10826375041654479</v>
          </cell>
          <cell r="J866">
            <v>1</v>
          </cell>
          <cell r="L866">
            <v>1</v>
          </cell>
          <cell r="M866">
            <v>100000</v>
          </cell>
          <cell r="N866">
            <v>0</v>
          </cell>
          <cell r="O866">
            <v>100000</v>
          </cell>
          <cell r="R866">
            <v>0</v>
          </cell>
          <cell r="S866">
            <v>0</v>
          </cell>
          <cell r="T866">
            <v>0</v>
          </cell>
          <cell r="U866">
            <v>0</v>
          </cell>
          <cell r="V866">
            <v>1</v>
          </cell>
          <cell r="W866">
            <v>100000</v>
          </cell>
        </row>
        <row r="867">
          <cell r="C867" t="str">
            <v>3.25.9.2</v>
          </cell>
          <cell r="D867" t="str">
            <v>Luminaria Wall Pack 150 W 220 V,Vapor de mercurio</v>
          </cell>
          <cell r="E867" t="str">
            <v>un</v>
          </cell>
          <cell r="F867">
            <v>4</v>
          </cell>
          <cell r="G867">
            <v>50000</v>
          </cell>
          <cell r="H867">
            <v>200000</v>
          </cell>
          <cell r="I867">
            <v>0.21652750083308958</v>
          </cell>
          <cell r="J867">
            <v>4</v>
          </cell>
          <cell r="L867">
            <v>4</v>
          </cell>
          <cell r="M867">
            <v>200000</v>
          </cell>
          <cell r="N867">
            <v>0</v>
          </cell>
          <cell r="O867">
            <v>200000</v>
          </cell>
          <cell r="R867">
            <v>0</v>
          </cell>
          <cell r="S867">
            <v>0</v>
          </cell>
          <cell r="T867">
            <v>0</v>
          </cell>
          <cell r="U867">
            <v>0</v>
          </cell>
          <cell r="V867">
            <v>4</v>
          </cell>
          <cell r="W867">
            <v>200000</v>
          </cell>
        </row>
        <row r="868">
          <cell r="C868" t="str">
            <v>3.25.9.3</v>
          </cell>
          <cell r="D868" t="str">
            <v>Toma trifasica de tres elementos 50A</v>
          </cell>
          <cell r="E868" t="str">
            <v>un</v>
          </cell>
          <cell r="F868">
            <v>1</v>
          </cell>
          <cell r="G868">
            <v>1800</v>
          </cell>
          <cell r="H868">
            <v>1800</v>
          </cell>
          <cell r="I868">
            <v>1.948747507497806E-3</v>
          </cell>
          <cell r="J868">
            <v>1</v>
          </cell>
          <cell r="L868">
            <v>1</v>
          </cell>
          <cell r="M868">
            <v>1800</v>
          </cell>
          <cell r="N868">
            <v>0</v>
          </cell>
          <cell r="O868">
            <v>1800</v>
          </cell>
          <cell r="R868">
            <v>0</v>
          </cell>
          <cell r="S868">
            <v>0</v>
          </cell>
          <cell r="T868">
            <v>0</v>
          </cell>
          <cell r="U868">
            <v>0</v>
          </cell>
          <cell r="V868">
            <v>1</v>
          </cell>
          <cell r="W868">
            <v>1800</v>
          </cell>
        </row>
        <row r="869">
          <cell r="C869" t="str">
            <v>3.25.9.4</v>
          </cell>
          <cell r="D869" t="str">
            <v>Toma bifasica de tres elementos 30A</v>
          </cell>
          <cell r="E869" t="str">
            <v>un</v>
          </cell>
          <cell r="F869">
            <v>1</v>
          </cell>
          <cell r="G869">
            <v>1800</v>
          </cell>
          <cell r="H869">
            <v>1800</v>
          </cell>
          <cell r="I869">
            <v>1.948747507497806E-3</v>
          </cell>
          <cell r="J869">
            <v>1</v>
          </cell>
          <cell r="L869">
            <v>1</v>
          </cell>
          <cell r="M869">
            <v>1800</v>
          </cell>
          <cell r="N869">
            <v>0</v>
          </cell>
          <cell r="O869">
            <v>1800</v>
          </cell>
          <cell r="R869">
            <v>0</v>
          </cell>
          <cell r="S869">
            <v>0</v>
          </cell>
          <cell r="T869">
            <v>0</v>
          </cell>
          <cell r="U869">
            <v>0</v>
          </cell>
          <cell r="V869">
            <v>1</v>
          </cell>
          <cell r="W869">
            <v>1800</v>
          </cell>
        </row>
        <row r="870">
          <cell r="C870" t="str">
            <v>3.25.9.5</v>
          </cell>
          <cell r="D870" t="str">
            <v>Toma monofasica de tres elementos</v>
          </cell>
          <cell r="E870" t="str">
            <v>un</v>
          </cell>
          <cell r="F870">
            <v>4</v>
          </cell>
          <cell r="G870">
            <v>1800</v>
          </cell>
          <cell r="H870">
            <v>7200</v>
          </cell>
          <cell r="I870">
            <v>7.7949900299912238E-3</v>
          </cell>
          <cell r="J870">
            <v>4</v>
          </cell>
          <cell r="L870">
            <v>4</v>
          </cell>
          <cell r="M870">
            <v>7200</v>
          </cell>
          <cell r="N870">
            <v>0</v>
          </cell>
          <cell r="O870">
            <v>7200</v>
          </cell>
          <cell r="R870">
            <v>0</v>
          </cell>
          <cell r="S870">
            <v>0</v>
          </cell>
          <cell r="T870">
            <v>0</v>
          </cell>
          <cell r="U870">
            <v>0</v>
          </cell>
          <cell r="V870">
            <v>4</v>
          </cell>
          <cell r="W870">
            <v>7200</v>
          </cell>
        </row>
        <row r="871">
          <cell r="C871" t="str">
            <v>3.25.9.6</v>
          </cell>
          <cell r="D871" t="str">
            <v>Salida electrica bifasica para iluminacion, incluye lineas neutro y tierra en cable THHN no 12, tuberia coduit de 1"</v>
          </cell>
          <cell r="E871" t="str">
            <v>un</v>
          </cell>
          <cell r="F871">
            <v>4</v>
          </cell>
          <cell r="G871">
            <v>18000</v>
          </cell>
          <cell r="H871">
            <v>72000</v>
          </cell>
          <cell r="I871">
            <v>7.794990029991225E-2</v>
          </cell>
          <cell r="J871">
            <v>4</v>
          </cell>
          <cell r="L871">
            <v>4</v>
          </cell>
          <cell r="M871">
            <v>72000</v>
          </cell>
          <cell r="N871">
            <v>0</v>
          </cell>
          <cell r="O871">
            <v>72000</v>
          </cell>
          <cell r="R871">
            <v>0</v>
          </cell>
          <cell r="S871">
            <v>0</v>
          </cell>
          <cell r="T871">
            <v>0</v>
          </cell>
          <cell r="U871">
            <v>0</v>
          </cell>
          <cell r="V871">
            <v>4</v>
          </cell>
          <cell r="W871">
            <v>72000</v>
          </cell>
        </row>
        <row r="872">
          <cell r="C872" t="str">
            <v>3.25.9.7</v>
          </cell>
          <cell r="D872" t="str">
            <v>Salida electrica monofasica para toma o iluminacion, incluye linea neutro y tierra en cable THHN no 12, tuberia coduit de 1"</v>
          </cell>
          <cell r="E872" t="str">
            <v>un</v>
          </cell>
          <cell r="F872">
            <v>4</v>
          </cell>
          <cell r="G872">
            <v>18000</v>
          </cell>
          <cell r="H872">
            <v>72000</v>
          </cell>
          <cell r="I872">
            <v>7.794990029991225E-2</v>
          </cell>
          <cell r="J872">
            <v>4</v>
          </cell>
          <cell r="L872">
            <v>4</v>
          </cell>
          <cell r="M872">
            <v>72000</v>
          </cell>
          <cell r="N872">
            <v>0</v>
          </cell>
          <cell r="O872">
            <v>72000</v>
          </cell>
          <cell r="R872">
            <v>0</v>
          </cell>
          <cell r="S872">
            <v>0</v>
          </cell>
          <cell r="T872">
            <v>0</v>
          </cell>
          <cell r="U872">
            <v>0</v>
          </cell>
          <cell r="V872">
            <v>4</v>
          </cell>
          <cell r="W872">
            <v>72000</v>
          </cell>
        </row>
        <row r="873">
          <cell r="C873" t="str">
            <v>3.25.9.8</v>
          </cell>
          <cell r="D873" t="str">
            <v>Salida electrica bifasica o trifasica para toma, incluye lineas neutro y tierra en cable THHN no 10, tuberia coduit de 1"</v>
          </cell>
          <cell r="E873" t="str">
            <v>un</v>
          </cell>
          <cell r="F873">
            <v>2</v>
          </cell>
          <cell r="G873">
            <v>18000</v>
          </cell>
          <cell r="H873">
            <v>36000</v>
          </cell>
          <cell r="I873">
            <v>3.8974950149956125E-2</v>
          </cell>
          <cell r="J873">
            <v>2</v>
          </cell>
          <cell r="L873">
            <v>2</v>
          </cell>
          <cell r="M873">
            <v>36000</v>
          </cell>
          <cell r="N873">
            <v>0</v>
          </cell>
          <cell r="O873">
            <v>36000</v>
          </cell>
          <cell r="R873">
            <v>0</v>
          </cell>
          <cell r="S873">
            <v>0</v>
          </cell>
          <cell r="T873">
            <v>0</v>
          </cell>
          <cell r="U873">
            <v>0</v>
          </cell>
          <cell r="V873">
            <v>2</v>
          </cell>
          <cell r="W873">
            <v>36000</v>
          </cell>
        </row>
        <row r="874">
          <cell r="C874" t="str">
            <v>3.25.9.9</v>
          </cell>
          <cell r="D874" t="str">
            <v>Acometidas para Puente Grua en cable THHN No 12 incluido tuberia conduit galvanizado 3/4", flexiconduit, conectores, accesorios etc</v>
          </cell>
          <cell r="E874" t="str">
            <v>ml</v>
          </cell>
          <cell r="F874">
            <v>20</v>
          </cell>
          <cell r="G874">
            <v>10000</v>
          </cell>
          <cell r="H874">
            <v>200000</v>
          </cell>
          <cell r="I874">
            <v>0.21652750083308958</v>
          </cell>
          <cell r="J874">
            <v>20</v>
          </cell>
          <cell r="L874">
            <v>20</v>
          </cell>
          <cell r="M874">
            <v>200000</v>
          </cell>
          <cell r="N874">
            <v>0</v>
          </cell>
          <cell r="O874">
            <v>200000</v>
          </cell>
          <cell r="R874">
            <v>0</v>
          </cell>
          <cell r="S874">
            <v>0</v>
          </cell>
          <cell r="T874">
            <v>0</v>
          </cell>
          <cell r="U874">
            <v>0</v>
          </cell>
          <cell r="V874">
            <v>20</v>
          </cell>
          <cell r="W874">
            <v>200000</v>
          </cell>
        </row>
        <row r="875">
          <cell r="C875" t="str">
            <v>3.25.10</v>
          </cell>
          <cell r="D875" t="str">
            <v>INSTALACION SISTEMA DE FLOCULACIÖN Y SEDIMENTACIÖN</v>
          </cell>
          <cell r="I875" t="str">
            <v/>
          </cell>
          <cell r="L875" t="str">
            <v/>
          </cell>
          <cell r="M875" t="str">
            <v/>
          </cell>
          <cell r="N875" t="str">
            <v/>
          </cell>
          <cell r="O875" t="str">
            <v/>
          </cell>
          <cell r="R875" t="str">
            <v/>
          </cell>
          <cell r="S875" t="str">
            <v/>
          </cell>
          <cell r="T875" t="str">
            <v/>
          </cell>
          <cell r="U875" t="str">
            <v/>
          </cell>
          <cell r="V875" t="str">
            <v/>
          </cell>
          <cell r="W875" t="str">
            <v/>
          </cell>
        </row>
        <row r="876">
          <cell r="C876" t="str">
            <v>3.25.10.1</v>
          </cell>
          <cell r="D876" t="str">
            <v>Tablero general a 220 V ac trifasico , incluye barraje general, totalizador easy pact, arrancadores directos par dos motores de 3 HP, pulsadores ON-OFF, selectores de 3 posiciones Manual-Off-Automatico, amperimetro y voltimetro con su respectivos selector</v>
          </cell>
          <cell r="E876" t="str">
            <v>un</v>
          </cell>
          <cell r="F876">
            <v>1</v>
          </cell>
          <cell r="G876">
            <v>200000</v>
          </cell>
          <cell r="H876">
            <v>200000</v>
          </cell>
          <cell r="I876">
            <v>0.21652750083308958</v>
          </cell>
          <cell r="J876">
            <v>1</v>
          </cell>
          <cell r="L876">
            <v>1</v>
          </cell>
          <cell r="M876">
            <v>200000</v>
          </cell>
          <cell r="N876">
            <v>0</v>
          </cell>
          <cell r="O876">
            <v>200000</v>
          </cell>
          <cell r="R876">
            <v>0</v>
          </cell>
          <cell r="S876">
            <v>0</v>
          </cell>
          <cell r="T876">
            <v>0</v>
          </cell>
          <cell r="U876">
            <v>0</v>
          </cell>
          <cell r="V876">
            <v>1</v>
          </cell>
          <cell r="W876">
            <v>200000</v>
          </cell>
        </row>
        <row r="877">
          <cell r="C877" t="str">
            <v>3.25.10.2</v>
          </cell>
          <cell r="D877" t="str">
            <v>Toma monofasica de tres elementos</v>
          </cell>
          <cell r="E877" t="str">
            <v>un</v>
          </cell>
          <cell r="F877">
            <v>1</v>
          </cell>
          <cell r="G877">
            <v>1800</v>
          </cell>
          <cell r="H877">
            <v>1800</v>
          </cell>
          <cell r="I877">
            <v>1.948747507497806E-3</v>
          </cell>
          <cell r="J877">
            <v>1</v>
          </cell>
          <cell r="L877">
            <v>1</v>
          </cell>
          <cell r="M877">
            <v>1800</v>
          </cell>
          <cell r="N877">
            <v>0</v>
          </cell>
          <cell r="O877">
            <v>1800</v>
          </cell>
          <cell r="R877">
            <v>0</v>
          </cell>
          <cell r="S877">
            <v>0</v>
          </cell>
          <cell r="T877">
            <v>0</v>
          </cell>
          <cell r="U877">
            <v>0</v>
          </cell>
          <cell r="V877">
            <v>1</v>
          </cell>
          <cell r="W877">
            <v>1800</v>
          </cell>
        </row>
        <row r="878">
          <cell r="C878" t="str">
            <v>3.25.10.3</v>
          </cell>
          <cell r="D878" t="str">
            <v>Salida electrica monofasica para toma o iluminacion, incluye linea neutro y tierra en cable THHN no 12, tuberia coduit de 1"</v>
          </cell>
          <cell r="E878" t="str">
            <v>un</v>
          </cell>
          <cell r="F878">
            <v>2</v>
          </cell>
          <cell r="G878">
            <v>18000</v>
          </cell>
          <cell r="H878">
            <v>36000</v>
          </cell>
          <cell r="I878">
            <v>3.8974950149956125E-2</v>
          </cell>
          <cell r="J878">
            <v>2</v>
          </cell>
          <cell r="L878">
            <v>2</v>
          </cell>
          <cell r="M878">
            <v>36000</v>
          </cell>
          <cell r="N878">
            <v>0</v>
          </cell>
          <cell r="O878">
            <v>36000</v>
          </cell>
          <cell r="R878">
            <v>0</v>
          </cell>
          <cell r="S878">
            <v>0</v>
          </cell>
          <cell r="T878">
            <v>0</v>
          </cell>
          <cell r="U878">
            <v>0</v>
          </cell>
          <cell r="V878">
            <v>2</v>
          </cell>
          <cell r="W878">
            <v>36000</v>
          </cell>
        </row>
        <row r="879">
          <cell r="C879" t="str">
            <v>3.25.10.4</v>
          </cell>
          <cell r="D879" t="str">
            <v>Acometidas para Cada motor de 3 HP en cable THHN No 12 incluido tuberia conduit galvanizad 3/4", flexiconduit, conectores, accesorios etc</v>
          </cell>
          <cell r="E879" t="str">
            <v>ml</v>
          </cell>
          <cell r="F879">
            <v>40</v>
          </cell>
          <cell r="G879">
            <v>10000</v>
          </cell>
          <cell r="H879">
            <v>400000</v>
          </cell>
          <cell r="I879">
            <v>0.43305500166617916</v>
          </cell>
          <cell r="J879">
            <v>40</v>
          </cell>
          <cell r="L879">
            <v>40</v>
          </cell>
          <cell r="M879">
            <v>400000</v>
          </cell>
          <cell r="N879">
            <v>0</v>
          </cell>
          <cell r="O879">
            <v>400000</v>
          </cell>
          <cell r="R879">
            <v>0</v>
          </cell>
          <cell r="S879">
            <v>0</v>
          </cell>
          <cell r="T879">
            <v>0</v>
          </cell>
          <cell r="U879">
            <v>0</v>
          </cell>
          <cell r="V879">
            <v>40</v>
          </cell>
          <cell r="W879">
            <v>400000</v>
          </cell>
        </row>
        <row r="880">
          <cell r="C880" t="str">
            <v>3.25.11</v>
          </cell>
          <cell r="D880" t="str">
            <v>INSTALACION CUARTO SOPLADOR.</v>
          </cell>
          <cell r="I880" t="str">
            <v/>
          </cell>
          <cell r="L880" t="str">
            <v/>
          </cell>
          <cell r="M880" t="str">
            <v/>
          </cell>
          <cell r="N880" t="str">
            <v/>
          </cell>
          <cell r="O880" t="str">
            <v/>
          </cell>
          <cell r="R880" t="str">
            <v/>
          </cell>
          <cell r="S880" t="str">
            <v/>
          </cell>
          <cell r="T880" t="str">
            <v/>
          </cell>
          <cell r="U880" t="str">
            <v/>
          </cell>
          <cell r="V880" t="str">
            <v/>
          </cell>
          <cell r="W880" t="str">
            <v/>
          </cell>
        </row>
        <row r="881">
          <cell r="C881" t="str">
            <v>3.25.11.1</v>
          </cell>
          <cell r="D881" t="str">
            <v>Tablero de distribucion trifasico para empotrar de 6 ctos, con sus breakers termomagneticos.</v>
          </cell>
          <cell r="E881" t="str">
            <v>un</v>
          </cell>
          <cell r="F881">
            <v>1</v>
          </cell>
          <cell r="G881">
            <v>100000</v>
          </cell>
          <cell r="H881">
            <v>100000</v>
          </cell>
          <cell r="I881">
            <v>0.10826375041654479</v>
          </cell>
          <cell r="J881">
            <v>1</v>
          </cell>
          <cell r="L881">
            <v>1</v>
          </cell>
          <cell r="M881">
            <v>100000</v>
          </cell>
          <cell r="N881">
            <v>0</v>
          </cell>
          <cell r="O881">
            <v>100000</v>
          </cell>
          <cell r="R881">
            <v>0</v>
          </cell>
          <cell r="S881">
            <v>0</v>
          </cell>
          <cell r="T881">
            <v>0</v>
          </cell>
          <cell r="U881">
            <v>0</v>
          </cell>
          <cell r="V881">
            <v>1</v>
          </cell>
          <cell r="W881">
            <v>100000</v>
          </cell>
        </row>
        <row r="882">
          <cell r="C882" t="str">
            <v>3.25.11.2</v>
          </cell>
          <cell r="D882" t="str">
            <v>Luminaria Wall Pack 150 W 220 V,Vapor de mercurio</v>
          </cell>
          <cell r="E882" t="str">
            <v>un</v>
          </cell>
          <cell r="F882">
            <v>2</v>
          </cell>
          <cell r="G882">
            <v>50000</v>
          </cell>
          <cell r="H882">
            <v>100000</v>
          </cell>
          <cell r="I882">
            <v>0.10826375041654479</v>
          </cell>
          <cell r="J882">
            <v>2</v>
          </cell>
          <cell r="L882">
            <v>2</v>
          </cell>
          <cell r="M882">
            <v>100000</v>
          </cell>
          <cell r="N882">
            <v>0</v>
          </cell>
          <cell r="O882">
            <v>100000</v>
          </cell>
          <cell r="R882">
            <v>0</v>
          </cell>
          <cell r="S882">
            <v>0</v>
          </cell>
          <cell r="T882">
            <v>0</v>
          </cell>
          <cell r="U882">
            <v>0</v>
          </cell>
          <cell r="V882">
            <v>2</v>
          </cell>
          <cell r="W882">
            <v>100000</v>
          </cell>
        </row>
        <row r="883">
          <cell r="C883" t="str">
            <v>3.25.11.3</v>
          </cell>
          <cell r="D883" t="str">
            <v>Toma trifasica de tres elementos 50A</v>
          </cell>
          <cell r="E883" t="str">
            <v>un</v>
          </cell>
          <cell r="F883">
            <v>1</v>
          </cell>
          <cell r="G883">
            <v>1800</v>
          </cell>
          <cell r="H883">
            <v>1800</v>
          </cell>
          <cell r="I883">
            <v>1.948747507497806E-3</v>
          </cell>
          <cell r="J883">
            <v>1</v>
          </cell>
          <cell r="L883">
            <v>1</v>
          </cell>
          <cell r="M883">
            <v>1800</v>
          </cell>
          <cell r="N883">
            <v>0</v>
          </cell>
          <cell r="O883">
            <v>1800</v>
          </cell>
          <cell r="R883">
            <v>0</v>
          </cell>
          <cell r="S883">
            <v>0</v>
          </cell>
          <cell r="T883">
            <v>0</v>
          </cell>
          <cell r="U883">
            <v>0</v>
          </cell>
          <cell r="V883">
            <v>1</v>
          </cell>
          <cell r="W883">
            <v>1800</v>
          </cell>
        </row>
        <row r="884">
          <cell r="C884" t="str">
            <v>3.25.11.4</v>
          </cell>
          <cell r="D884" t="str">
            <v>Toma bifasica de tres elementos 30A</v>
          </cell>
          <cell r="E884" t="str">
            <v>un</v>
          </cell>
          <cell r="F884">
            <v>1</v>
          </cell>
          <cell r="G884">
            <v>1800</v>
          </cell>
          <cell r="H884">
            <v>1800</v>
          </cell>
          <cell r="I884">
            <v>1.948747507497806E-3</v>
          </cell>
          <cell r="J884">
            <v>1</v>
          </cell>
          <cell r="L884">
            <v>1</v>
          </cell>
          <cell r="M884">
            <v>1800</v>
          </cell>
          <cell r="N884">
            <v>0</v>
          </cell>
          <cell r="O884">
            <v>1800</v>
          </cell>
          <cell r="R884">
            <v>0</v>
          </cell>
          <cell r="S884">
            <v>0</v>
          </cell>
          <cell r="T884">
            <v>0</v>
          </cell>
          <cell r="U884">
            <v>0</v>
          </cell>
          <cell r="V884">
            <v>1</v>
          </cell>
          <cell r="W884">
            <v>1800</v>
          </cell>
        </row>
        <row r="885">
          <cell r="C885" t="str">
            <v>3.25.11.5</v>
          </cell>
          <cell r="D885" t="str">
            <v>Toma monofasica de tres elementos</v>
          </cell>
          <cell r="E885" t="str">
            <v>un</v>
          </cell>
          <cell r="F885">
            <v>3</v>
          </cell>
          <cell r="G885">
            <v>1800</v>
          </cell>
          <cell r="H885">
            <v>5400</v>
          </cell>
          <cell r="I885">
            <v>5.8462425224934181E-3</v>
          </cell>
          <cell r="J885">
            <v>3</v>
          </cell>
          <cell r="L885">
            <v>3</v>
          </cell>
          <cell r="M885">
            <v>5400</v>
          </cell>
          <cell r="N885">
            <v>0</v>
          </cell>
          <cell r="O885">
            <v>5400</v>
          </cell>
          <cell r="R885">
            <v>0</v>
          </cell>
          <cell r="S885">
            <v>0</v>
          </cell>
          <cell r="T885">
            <v>0</v>
          </cell>
          <cell r="U885">
            <v>0</v>
          </cell>
          <cell r="V885">
            <v>3</v>
          </cell>
          <cell r="W885">
            <v>5400</v>
          </cell>
        </row>
        <row r="886">
          <cell r="C886" t="str">
            <v>3.25.11.6</v>
          </cell>
          <cell r="D886" t="str">
            <v>Salida electrica bifasica para iluminacion, incluye lineas neutro y tierra en cable THHN no 12, tuberia coduit de 1"</v>
          </cell>
          <cell r="E886" t="str">
            <v>un</v>
          </cell>
          <cell r="F886">
            <v>2</v>
          </cell>
          <cell r="G886">
            <v>18000</v>
          </cell>
          <cell r="H886">
            <v>36000</v>
          </cell>
          <cell r="I886">
            <v>3.8974950149956125E-2</v>
          </cell>
          <cell r="J886">
            <v>2</v>
          </cell>
          <cell r="L886">
            <v>2</v>
          </cell>
          <cell r="M886">
            <v>36000</v>
          </cell>
          <cell r="N886">
            <v>0</v>
          </cell>
          <cell r="O886">
            <v>36000</v>
          </cell>
          <cell r="R886">
            <v>0</v>
          </cell>
          <cell r="S886">
            <v>0</v>
          </cell>
          <cell r="T886">
            <v>0</v>
          </cell>
          <cell r="U886">
            <v>0</v>
          </cell>
          <cell r="V886">
            <v>2</v>
          </cell>
          <cell r="W886">
            <v>36000</v>
          </cell>
        </row>
        <row r="887">
          <cell r="C887" t="str">
            <v>3.25.11.7</v>
          </cell>
          <cell r="D887" t="str">
            <v>Salida electrica monofasica para toma o iluminacion, incluye linea neutro y tierra en cable THHN no 12, tuberia coduit de 1"</v>
          </cell>
          <cell r="E887" t="str">
            <v>un</v>
          </cell>
          <cell r="F887">
            <v>3</v>
          </cell>
          <cell r="G887">
            <v>18000</v>
          </cell>
          <cell r="H887">
            <v>54000</v>
          </cell>
          <cell r="I887">
            <v>5.8462425224934181E-2</v>
          </cell>
          <cell r="J887">
            <v>3</v>
          </cell>
          <cell r="L887">
            <v>3</v>
          </cell>
          <cell r="M887">
            <v>54000</v>
          </cell>
          <cell r="N887">
            <v>0</v>
          </cell>
          <cell r="O887">
            <v>54000</v>
          </cell>
          <cell r="R887">
            <v>0</v>
          </cell>
          <cell r="S887">
            <v>0</v>
          </cell>
          <cell r="T887">
            <v>0</v>
          </cell>
          <cell r="U887">
            <v>0</v>
          </cell>
          <cell r="V887">
            <v>3</v>
          </cell>
          <cell r="W887">
            <v>54000</v>
          </cell>
        </row>
        <row r="888">
          <cell r="C888" t="str">
            <v>3.25.11.8</v>
          </cell>
          <cell r="D888" t="str">
            <v>Salida electrica bifasica o trifasica para toma, incluye lineas neutro y tierra en cable THHN no 10, tuberia coduit de 1"</v>
          </cell>
          <cell r="E888" t="str">
            <v>un</v>
          </cell>
          <cell r="F888">
            <v>2</v>
          </cell>
          <cell r="G888">
            <v>18000</v>
          </cell>
          <cell r="H888">
            <v>36000</v>
          </cell>
          <cell r="I888">
            <v>3.8974950149956125E-2</v>
          </cell>
          <cell r="J888">
            <v>2</v>
          </cell>
          <cell r="L888">
            <v>2</v>
          </cell>
          <cell r="M888">
            <v>36000</v>
          </cell>
          <cell r="N888">
            <v>0</v>
          </cell>
          <cell r="O888">
            <v>36000</v>
          </cell>
          <cell r="R888">
            <v>0</v>
          </cell>
          <cell r="S888">
            <v>0</v>
          </cell>
          <cell r="T888">
            <v>0</v>
          </cell>
          <cell r="U888">
            <v>0</v>
          </cell>
          <cell r="V888">
            <v>2</v>
          </cell>
          <cell r="W888">
            <v>36000</v>
          </cell>
        </row>
        <row r="889">
          <cell r="C889" t="str">
            <v>3.25.11.9</v>
          </cell>
          <cell r="D889" t="str">
            <v>Acometidas desde el tablero del soplador al motor de 30 HP 460 Vac 60 Hz en cable THHN calibre AWG (3 x 8) de 1000V aislamiento, incluye tuberia conduit PVC de 1 1/2",  fijación etc</v>
          </cell>
          <cell r="E889" t="str">
            <v>ml</v>
          </cell>
          <cell r="F889">
            <v>10</v>
          </cell>
          <cell r="G889">
            <v>22000</v>
          </cell>
          <cell r="H889">
            <v>220000</v>
          </cell>
          <cell r="I889">
            <v>0.23818025091639849</v>
          </cell>
          <cell r="J889">
            <v>10</v>
          </cell>
          <cell r="L889">
            <v>10</v>
          </cell>
          <cell r="M889">
            <v>220000</v>
          </cell>
          <cell r="N889">
            <v>0</v>
          </cell>
          <cell r="O889">
            <v>220000</v>
          </cell>
          <cell r="R889">
            <v>0</v>
          </cell>
          <cell r="S889">
            <v>0</v>
          </cell>
          <cell r="T889">
            <v>0</v>
          </cell>
          <cell r="U889">
            <v>0</v>
          </cell>
          <cell r="V889">
            <v>10</v>
          </cell>
          <cell r="W889">
            <v>220000</v>
          </cell>
        </row>
        <row r="890">
          <cell r="D890" t="str">
            <v>COSTO DIRECTO</v>
          </cell>
          <cell r="H890">
            <v>92367020</v>
          </cell>
          <cell r="L890" t="str">
            <v/>
          </cell>
          <cell r="M890">
            <v>92367020</v>
          </cell>
          <cell r="N890">
            <v>91240000</v>
          </cell>
          <cell r="O890">
            <v>183607020</v>
          </cell>
          <cell r="R890" t="str">
            <v/>
          </cell>
          <cell r="S890">
            <v>0</v>
          </cell>
          <cell r="T890">
            <v>0</v>
          </cell>
          <cell r="U890">
            <v>0</v>
          </cell>
          <cell r="V890" t="str">
            <v/>
          </cell>
          <cell r="W890">
            <v>183607020</v>
          </cell>
        </row>
        <row r="891">
          <cell r="D891" t="str">
            <v>A,I,U, (25% )</v>
          </cell>
          <cell r="E891">
            <v>0.25</v>
          </cell>
          <cell r="H891">
            <v>23091755</v>
          </cell>
          <cell r="M891">
            <v>23091755</v>
          </cell>
          <cell r="N891">
            <v>22810000</v>
          </cell>
          <cell r="O891">
            <v>45901755</v>
          </cell>
          <cell r="R891">
            <v>0</v>
          </cell>
          <cell r="S891">
            <v>0</v>
          </cell>
          <cell r="T891">
            <v>0</v>
          </cell>
          <cell r="U891">
            <v>0</v>
          </cell>
          <cell r="W891">
            <v>45901755</v>
          </cell>
        </row>
        <row r="892">
          <cell r="B892" t="str">
            <v>TO14</v>
          </cell>
          <cell r="D892" t="str">
            <v>COSTO SUMINISTRO</v>
          </cell>
          <cell r="H892">
            <v>115458775</v>
          </cell>
          <cell r="M892">
            <v>115458775</v>
          </cell>
          <cell r="N892">
            <v>114050000</v>
          </cell>
          <cell r="O892">
            <v>229508775</v>
          </cell>
          <cell r="R892" t="str">
            <v/>
          </cell>
          <cell r="S892">
            <v>0</v>
          </cell>
          <cell r="T892">
            <v>0</v>
          </cell>
          <cell r="U892">
            <v>0</v>
          </cell>
          <cell r="V892" t="str">
            <v/>
          </cell>
          <cell r="W892">
            <v>229508775</v>
          </cell>
        </row>
        <row r="893">
          <cell r="B893" t="str">
            <v>T15</v>
          </cell>
          <cell r="C893" t="str">
            <v>OBRA CIVIL ESTRUCTURAL DE LA BODEGA DEL SISTEMA DE CLORACION DEL AGUA (893)</v>
          </cell>
          <cell r="M893" t="str">
            <v/>
          </cell>
          <cell r="N893" t="str">
            <v/>
          </cell>
          <cell r="O893" t="str">
            <v/>
          </cell>
          <cell r="R893" t="str">
            <v/>
          </cell>
          <cell r="S893" t="str">
            <v/>
          </cell>
          <cell r="T893" t="str">
            <v/>
          </cell>
          <cell r="U893" t="str">
            <v/>
          </cell>
          <cell r="V893" t="str">
            <v/>
          </cell>
          <cell r="W893" t="str">
            <v/>
          </cell>
        </row>
        <row r="894">
          <cell r="C894" t="str">
            <v xml:space="preserve">ITEM </v>
          </cell>
          <cell r="D894" t="str">
            <v xml:space="preserve">DESCRIPCION </v>
          </cell>
          <cell r="E894" t="str">
            <v xml:space="preserve">UNIDAD </v>
          </cell>
          <cell r="F894" t="str">
            <v xml:space="preserve">CANTIDAD </v>
          </cell>
          <cell r="G894" t="str">
            <v xml:space="preserve">V. UNITARIO </v>
          </cell>
          <cell r="H894" t="str">
            <v>V. PARCIAL</v>
          </cell>
          <cell r="R894">
            <v>0</v>
          </cell>
        </row>
        <row r="895">
          <cell r="C895">
            <v>3.1</v>
          </cell>
          <cell r="D895" t="str">
            <v>SEÑALIZACION Y SEGURIDAD EN LA OBRA</v>
          </cell>
          <cell r="L895" t="str">
            <v/>
          </cell>
          <cell r="M895" t="str">
            <v/>
          </cell>
          <cell r="N895" t="str">
            <v/>
          </cell>
          <cell r="O895" t="str">
            <v/>
          </cell>
          <cell r="R895" t="str">
            <v/>
          </cell>
          <cell r="S895" t="str">
            <v/>
          </cell>
          <cell r="T895" t="str">
            <v/>
          </cell>
          <cell r="U895" t="str">
            <v/>
          </cell>
          <cell r="V895" t="str">
            <v/>
          </cell>
          <cell r="W895" t="str">
            <v/>
          </cell>
        </row>
        <row r="896">
          <cell r="C896" t="str">
            <v>3.1.1</v>
          </cell>
          <cell r="D896" t="str">
            <v>Señalización de la obra</v>
          </cell>
          <cell r="L896" t="str">
            <v/>
          </cell>
          <cell r="M896" t="str">
            <v/>
          </cell>
          <cell r="N896" t="str">
            <v/>
          </cell>
          <cell r="O896" t="str">
            <v/>
          </cell>
          <cell r="R896" t="str">
            <v/>
          </cell>
          <cell r="S896" t="str">
            <v/>
          </cell>
          <cell r="T896" t="str">
            <v/>
          </cell>
          <cell r="U896" t="str">
            <v/>
          </cell>
          <cell r="V896" t="str">
            <v/>
          </cell>
          <cell r="W896" t="str">
            <v/>
          </cell>
        </row>
        <row r="897">
          <cell r="C897" t="str">
            <v>3.1.1.1</v>
          </cell>
          <cell r="D897" t="str">
            <v>Soporte para cinta demarcadora. Esquema No.1</v>
          </cell>
          <cell r="E897" t="str">
            <v>un</v>
          </cell>
          <cell r="F897">
            <v>6</v>
          </cell>
          <cell r="G897">
            <v>10100</v>
          </cell>
          <cell r="H897">
            <v>60600</v>
          </cell>
          <cell r="I897">
            <v>0.12307844038818615</v>
          </cell>
          <cell r="J897">
            <v>6</v>
          </cell>
          <cell r="L897">
            <v>6</v>
          </cell>
          <cell r="M897">
            <v>60600</v>
          </cell>
          <cell r="N897">
            <v>0</v>
          </cell>
          <cell r="O897">
            <v>60600</v>
          </cell>
          <cell r="R897">
            <v>0</v>
          </cell>
          <cell r="S897">
            <v>0</v>
          </cell>
          <cell r="T897">
            <v>0</v>
          </cell>
          <cell r="U897">
            <v>0</v>
          </cell>
          <cell r="V897">
            <v>6</v>
          </cell>
          <cell r="W897">
            <v>60600</v>
          </cell>
        </row>
        <row r="898">
          <cell r="C898" t="str">
            <v>3.1.1.2</v>
          </cell>
          <cell r="D898" t="str">
            <v>Cinta demarcadora, sin soportes. Esquema No. 2</v>
          </cell>
          <cell r="E898" t="str">
            <v>m</v>
          </cell>
          <cell r="F898">
            <v>50</v>
          </cell>
          <cell r="G898">
            <v>830</v>
          </cell>
          <cell r="H898">
            <v>41500</v>
          </cell>
          <cell r="I898">
            <v>8.4286390694879962E-2</v>
          </cell>
          <cell r="J898">
            <v>50</v>
          </cell>
          <cell r="L898">
            <v>50</v>
          </cell>
          <cell r="M898">
            <v>41500</v>
          </cell>
          <cell r="N898">
            <v>0</v>
          </cell>
          <cell r="O898">
            <v>41500</v>
          </cell>
          <cell r="R898">
            <v>0</v>
          </cell>
          <cell r="S898">
            <v>0</v>
          </cell>
          <cell r="T898">
            <v>0</v>
          </cell>
          <cell r="U898">
            <v>0</v>
          </cell>
          <cell r="V898">
            <v>50</v>
          </cell>
          <cell r="W898">
            <v>41500</v>
          </cell>
        </row>
        <row r="899">
          <cell r="C899" t="str">
            <v>3.1.1.3</v>
          </cell>
          <cell r="D899" t="str">
            <v>Vallas móviles. Barreras</v>
          </cell>
          <cell r="I899" t="str">
            <v/>
          </cell>
          <cell r="L899" t="str">
            <v/>
          </cell>
          <cell r="M899" t="str">
            <v/>
          </cell>
          <cell r="N899" t="str">
            <v/>
          </cell>
          <cell r="O899" t="str">
            <v/>
          </cell>
          <cell r="R899" t="str">
            <v/>
          </cell>
          <cell r="S899" t="str">
            <v/>
          </cell>
          <cell r="T899" t="str">
            <v/>
          </cell>
          <cell r="U899" t="str">
            <v/>
          </cell>
          <cell r="V899" t="str">
            <v/>
          </cell>
          <cell r="W899" t="str">
            <v/>
          </cell>
        </row>
        <row r="900">
          <cell r="C900" t="str">
            <v>3.1.1.3.4</v>
          </cell>
          <cell r="D900" t="str">
            <v>Valla móvil Tipo 4. Valla doble cara. Esquema No. 6</v>
          </cell>
          <cell r="E900" t="str">
            <v>un</v>
          </cell>
          <cell r="F900">
            <v>1</v>
          </cell>
          <cell r="G900">
            <v>155000</v>
          </cell>
          <cell r="H900">
            <v>155000</v>
          </cell>
          <cell r="I900">
            <v>0.31480459175196129</v>
          </cell>
          <cell r="J900">
            <v>1</v>
          </cell>
          <cell r="L900">
            <v>1</v>
          </cell>
          <cell r="M900">
            <v>155000</v>
          </cell>
          <cell r="N900">
            <v>0</v>
          </cell>
          <cell r="O900">
            <v>155000</v>
          </cell>
          <cell r="R900">
            <v>0</v>
          </cell>
          <cell r="S900">
            <v>0</v>
          </cell>
          <cell r="T900">
            <v>0</v>
          </cell>
          <cell r="U900">
            <v>0</v>
          </cell>
          <cell r="V900">
            <v>1</v>
          </cell>
          <cell r="W900">
            <v>155000</v>
          </cell>
        </row>
        <row r="901">
          <cell r="C901">
            <v>3.3</v>
          </cell>
          <cell r="D901" t="str">
            <v>EXCAVACIONES Y ENTIBADOS</v>
          </cell>
          <cell r="I901" t="str">
            <v/>
          </cell>
          <cell r="L901" t="str">
            <v/>
          </cell>
          <cell r="M901" t="str">
            <v/>
          </cell>
          <cell r="N901" t="str">
            <v/>
          </cell>
          <cell r="O901" t="str">
            <v/>
          </cell>
          <cell r="R901" t="str">
            <v/>
          </cell>
          <cell r="S901" t="str">
            <v/>
          </cell>
          <cell r="T901" t="str">
            <v/>
          </cell>
          <cell r="U901" t="str">
            <v/>
          </cell>
          <cell r="V901" t="str">
            <v/>
          </cell>
          <cell r="W901" t="str">
            <v/>
          </cell>
        </row>
        <row r="902">
          <cell r="C902" t="str">
            <v>3.3.4</v>
          </cell>
          <cell r="D902" t="str">
            <v>EXCAVACIONES PARA ESTRUCTURAS</v>
          </cell>
          <cell r="I902" t="str">
            <v/>
          </cell>
          <cell r="L902" t="str">
            <v/>
          </cell>
          <cell r="M902" t="str">
            <v/>
          </cell>
          <cell r="N902" t="str">
            <v/>
          </cell>
          <cell r="O902" t="str">
            <v/>
          </cell>
          <cell r="R902" t="str">
            <v/>
          </cell>
          <cell r="S902" t="str">
            <v/>
          </cell>
          <cell r="T902" t="str">
            <v/>
          </cell>
          <cell r="U902" t="str">
            <v/>
          </cell>
          <cell r="V902" t="str">
            <v/>
          </cell>
          <cell r="W902" t="str">
            <v/>
          </cell>
        </row>
        <row r="903">
          <cell r="C903" t="str">
            <v>3.3.4.2</v>
          </cell>
          <cell r="D903" t="str">
            <v xml:space="preserve">Excavación para estructuras a máquina en material común, roca descompuesta a cualquier profundidad y bajo cualquier condición de humedad. Incluye retiro a lugar autorizado. </v>
          </cell>
          <cell r="E903" t="str">
            <v>m3</v>
          </cell>
          <cell r="F903">
            <v>13.5</v>
          </cell>
          <cell r="G903">
            <v>8200</v>
          </cell>
          <cell r="H903">
            <v>110700</v>
          </cell>
          <cell r="I903">
            <v>0.22483140843188462</v>
          </cell>
          <cell r="J903">
            <v>13.5</v>
          </cell>
          <cell r="L903">
            <v>13.5</v>
          </cell>
          <cell r="M903">
            <v>110700</v>
          </cell>
          <cell r="N903">
            <v>0</v>
          </cell>
          <cell r="O903">
            <v>110700</v>
          </cell>
          <cell r="R903">
            <v>0</v>
          </cell>
          <cell r="S903">
            <v>0</v>
          </cell>
          <cell r="T903">
            <v>0</v>
          </cell>
          <cell r="U903">
            <v>0</v>
          </cell>
          <cell r="V903">
            <v>13.5</v>
          </cell>
          <cell r="W903">
            <v>110700</v>
          </cell>
        </row>
        <row r="904">
          <cell r="C904">
            <v>3.4</v>
          </cell>
          <cell r="D904" t="str">
            <v>INSTALACION Y CIMENTACION DE TUBERIA</v>
          </cell>
          <cell r="I904" t="str">
            <v/>
          </cell>
          <cell r="L904" t="str">
            <v/>
          </cell>
          <cell r="M904" t="str">
            <v/>
          </cell>
          <cell r="N904" t="str">
            <v/>
          </cell>
          <cell r="O904" t="str">
            <v/>
          </cell>
          <cell r="R904" t="str">
            <v/>
          </cell>
          <cell r="S904" t="str">
            <v/>
          </cell>
          <cell r="T904" t="str">
            <v/>
          </cell>
          <cell r="U904" t="str">
            <v/>
          </cell>
          <cell r="V904" t="str">
            <v/>
          </cell>
          <cell r="W904" t="str">
            <v/>
          </cell>
        </row>
        <row r="905">
          <cell r="C905">
            <v>3.5</v>
          </cell>
          <cell r="D905" t="str">
            <v>RELLENOS</v>
          </cell>
          <cell r="I905" t="str">
            <v/>
          </cell>
          <cell r="L905" t="str">
            <v/>
          </cell>
          <cell r="M905" t="str">
            <v/>
          </cell>
          <cell r="N905" t="str">
            <v/>
          </cell>
          <cell r="O905" t="str">
            <v/>
          </cell>
          <cell r="R905" t="str">
            <v/>
          </cell>
          <cell r="S905" t="str">
            <v/>
          </cell>
          <cell r="T905" t="str">
            <v/>
          </cell>
          <cell r="U905" t="str">
            <v/>
          </cell>
          <cell r="V905" t="str">
            <v/>
          </cell>
          <cell r="W905" t="str">
            <v/>
          </cell>
        </row>
        <row r="906">
          <cell r="C906" t="str">
            <v>3.5.1</v>
          </cell>
          <cell r="D906" t="str">
            <v>Relleno de Zanjas y obras de mampostería</v>
          </cell>
          <cell r="I906" t="str">
            <v/>
          </cell>
          <cell r="L906" t="str">
            <v/>
          </cell>
          <cell r="M906" t="str">
            <v/>
          </cell>
          <cell r="N906" t="str">
            <v/>
          </cell>
          <cell r="O906" t="str">
            <v/>
          </cell>
          <cell r="R906" t="str">
            <v/>
          </cell>
          <cell r="S906" t="str">
            <v/>
          </cell>
          <cell r="T906" t="str">
            <v/>
          </cell>
          <cell r="U906" t="str">
            <v/>
          </cell>
          <cell r="V906" t="str">
            <v/>
          </cell>
          <cell r="W906" t="str">
            <v/>
          </cell>
        </row>
        <row r="907">
          <cell r="C907" t="str">
            <v>3.5.1.1</v>
          </cell>
          <cell r="D907" t="str">
            <v>Rellenos de Zanjas y obras de mampostería con material seleccionado de sitio, compactado al 90% del Proctor Modificado</v>
          </cell>
          <cell r="E907" t="str">
            <v>m3</v>
          </cell>
          <cell r="F907">
            <v>5</v>
          </cell>
          <cell r="G907">
            <v>9800</v>
          </cell>
          <cell r="H907">
            <v>49000</v>
          </cell>
          <cell r="I907">
            <v>9.9518870940942583E-2</v>
          </cell>
          <cell r="J907">
            <v>5</v>
          </cell>
          <cell r="L907">
            <v>5</v>
          </cell>
          <cell r="M907">
            <v>49000</v>
          </cell>
          <cell r="N907">
            <v>0</v>
          </cell>
          <cell r="O907">
            <v>49000</v>
          </cell>
          <cell r="R907">
            <v>0</v>
          </cell>
          <cell r="S907">
            <v>0</v>
          </cell>
          <cell r="T907">
            <v>0</v>
          </cell>
          <cell r="U907">
            <v>0</v>
          </cell>
          <cell r="V907">
            <v>5</v>
          </cell>
          <cell r="W907">
            <v>49000</v>
          </cell>
        </row>
        <row r="908">
          <cell r="C908" t="str">
            <v>3.5.1.2</v>
          </cell>
          <cell r="D908" t="str">
            <v>Rellenos de Zanjas y obras de mampostería con material seleccionado de cantera, compactado al 95% del Proctor Modifiicado</v>
          </cell>
          <cell r="E908" t="str">
            <v>m3</v>
          </cell>
          <cell r="F908">
            <v>8.5</v>
          </cell>
          <cell r="G908">
            <v>27000</v>
          </cell>
          <cell r="H908">
            <v>229500</v>
          </cell>
          <cell r="I908">
            <v>0.46611389552951688</v>
          </cell>
          <cell r="J908">
            <v>8.5</v>
          </cell>
          <cell r="L908">
            <v>8.5</v>
          </cell>
          <cell r="M908">
            <v>229500</v>
          </cell>
          <cell r="N908">
            <v>0</v>
          </cell>
          <cell r="O908">
            <v>229500</v>
          </cell>
          <cell r="R908">
            <v>0</v>
          </cell>
          <cell r="S908">
            <v>0</v>
          </cell>
          <cell r="T908">
            <v>0</v>
          </cell>
          <cell r="U908">
            <v>0</v>
          </cell>
          <cell r="V908">
            <v>8.5</v>
          </cell>
          <cell r="W908">
            <v>229500</v>
          </cell>
        </row>
        <row r="909">
          <cell r="C909">
            <v>3.7</v>
          </cell>
          <cell r="D909" t="str">
            <v>CONSTRUCCIÓN DE OBRAS ACCESORIAS</v>
          </cell>
          <cell r="I909" t="str">
            <v/>
          </cell>
          <cell r="L909" t="str">
            <v/>
          </cell>
          <cell r="M909" t="str">
            <v/>
          </cell>
          <cell r="N909" t="str">
            <v/>
          </cell>
          <cell r="O909" t="str">
            <v/>
          </cell>
          <cell r="R909" t="str">
            <v/>
          </cell>
          <cell r="S909" t="str">
            <v/>
          </cell>
          <cell r="T909" t="str">
            <v/>
          </cell>
          <cell r="U909" t="str">
            <v/>
          </cell>
          <cell r="V909" t="str">
            <v/>
          </cell>
          <cell r="W909" t="str">
            <v/>
          </cell>
        </row>
        <row r="910">
          <cell r="C910" t="str">
            <v>3.7.1</v>
          </cell>
          <cell r="D910" t="str">
            <v>Obra de mampostería en ladrillo.</v>
          </cell>
          <cell r="I910" t="str">
            <v/>
          </cell>
          <cell r="L910" t="str">
            <v/>
          </cell>
          <cell r="M910" t="str">
            <v/>
          </cell>
          <cell r="N910" t="str">
            <v/>
          </cell>
          <cell r="O910" t="str">
            <v/>
          </cell>
          <cell r="R910" t="str">
            <v/>
          </cell>
          <cell r="S910" t="str">
            <v/>
          </cell>
          <cell r="T910" t="str">
            <v/>
          </cell>
          <cell r="U910" t="str">
            <v/>
          </cell>
          <cell r="V910" t="str">
            <v/>
          </cell>
          <cell r="W910" t="str">
            <v/>
          </cell>
        </row>
        <row r="911">
          <cell r="C911" t="str">
            <v>3.7.1.4</v>
          </cell>
          <cell r="D911" t="str">
            <v>CONCRETOS DE LIMPIEZA, ALISTADO Y MEDIACAÑAS</v>
          </cell>
          <cell r="I911" t="str">
            <v/>
          </cell>
          <cell r="L911" t="str">
            <v/>
          </cell>
          <cell r="M911" t="str">
            <v/>
          </cell>
          <cell r="N911" t="str">
            <v/>
          </cell>
          <cell r="O911" t="str">
            <v/>
          </cell>
          <cell r="R911" t="str">
            <v/>
          </cell>
          <cell r="S911" t="str">
            <v/>
          </cell>
          <cell r="T911" t="str">
            <v/>
          </cell>
          <cell r="U911" t="str">
            <v/>
          </cell>
          <cell r="V911" t="str">
            <v/>
          </cell>
          <cell r="W911" t="str">
            <v/>
          </cell>
        </row>
        <row r="912">
          <cell r="C912" t="str">
            <v>3.7.1.4.1</v>
          </cell>
          <cell r="D912" t="str">
            <v>ALISTADO Y PENDIENTADO</v>
          </cell>
          <cell r="I912" t="str">
            <v/>
          </cell>
          <cell r="L912" t="str">
            <v/>
          </cell>
          <cell r="M912" t="str">
            <v/>
          </cell>
          <cell r="N912" t="str">
            <v/>
          </cell>
          <cell r="O912" t="str">
            <v/>
          </cell>
          <cell r="R912" t="str">
            <v/>
          </cell>
          <cell r="S912" t="str">
            <v/>
          </cell>
          <cell r="T912" t="str">
            <v/>
          </cell>
          <cell r="U912" t="str">
            <v/>
          </cell>
          <cell r="V912" t="str">
            <v/>
          </cell>
          <cell r="W912" t="str">
            <v/>
          </cell>
        </row>
        <row r="913">
          <cell r="C913" t="str">
            <v>3.7.1.4.1.2</v>
          </cell>
          <cell r="D913" t="str">
            <v>Alistado y pendientado de losas y pisos en mortero impermeabilizado 1:4 e=0.04</v>
          </cell>
          <cell r="E913" t="str">
            <v>m2</v>
          </cell>
          <cell r="F913">
            <v>55</v>
          </cell>
          <cell r="G913">
            <v>10490</v>
          </cell>
          <cell r="H913">
            <v>576950</v>
          </cell>
          <cell r="I913">
            <v>1.1717839303954456</v>
          </cell>
          <cell r="J913">
            <v>55</v>
          </cell>
          <cell r="L913">
            <v>55</v>
          </cell>
          <cell r="M913">
            <v>576950</v>
          </cell>
          <cell r="N913">
            <v>0</v>
          </cell>
          <cell r="O913">
            <v>576950</v>
          </cell>
          <cell r="R913">
            <v>0</v>
          </cell>
          <cell r="S913">
            <v>0</v>
          </cell>
          <cell r="T913">
            <v>0</v>
          </cell>
          <cell r="U913">
            <v>0</v>
          </cell>
          <cell r="V913">
            <v>55</v>
          </cell>
          <cell r="W913">
            <v>576950</v>
          </cell>
        </row>
        <row r="914">
          <cell r="C914" t="str">
            <v>3.7.2</v>
          </cell>
          <cell r="D914" t="str">
            <v>Obras de mampostería en bloque</v>
          </cell>
          <cell r="I914" t="str">
            <v/>
          </cell>
          <cell r="L914" t="str">
            <v/>
          </cell>
          <cell r="M914" t="str">
            <v/>
          </cell>
          <cell r="N914" t="str">
            <v/>
          </cell>
          <cell r="O914" t="str">
            <v/>
          </cell>
          <cell r="R914" t="str">
            <v/>
          </cell>
          <cell r="S914" t="str">
            <v/>
          </cell>
          <cell r="T914" t="str">
            <v/>
          </cell>
          <cell r="U914" t="str">
            <v/>
          </cell>
          <cell r="V914" t="str">
            <v/>
          </cell>
          <cell r="W914" t="str">
            <v/>
          </cell>
        </row>
        <row r="915">
          <cell r="C915" t="str">
            <v>3.7.2.1.8</v>
          </cell>
          <cell r="D915" t="str">
            <v>Mampostería en bloque de concreto (sin incluir pañete, mortero de relleno, refuerzo e=0.10 m</v>
          </cell>
          <cell r="E915" t="str">
            <v>m2</v>
          </cell>
          <cell r="F915">
            <v>13</v>
          </cell>
          <cell r="G915">
            <v>21300</v>
          </cell>
          <cell r="H915">
            <v>276900</v>
          </cell>
          <cell r="I915">
            <v>0.56238317068463273</v>
          </cell>
          <cell r="J915">
            <v>13</v>
          </cell>
          <cell r="L915">
            <v>13</v>
          </cell>
          <cell r="M915">
            <v>276900</v>
          </cell>
          <cell r="N915">
            <v>0</v>
          </cell>
          <cell r="O915">
            <v>276900</v>
          </cell>
          <cell r="R915">
            <v>0</v>
          </cell>
          <cell r="S915">
            <v>0</v>
          </cell>
          <cell r="T915">
            <v>0</v>
          </cell>
          <cell r="U915">
            <v>0</v>
          </cell>
          <cell r="V915">
            <v>13</v>
          </cell>
          <cell r="W915">
            <v>276900</v>
          </cell>
        </row>
        <row r="916">
          <cell r="C916" t="str">
            <v>3.7.2.1.9</v>
          </cell>
          <cell r="D916" t="str">
            <v>Mampostería en bloque de concreto (sin incluir pañete, mortero de relleno, refuerzo e=0.15 m</v>
          </cell>
          <cell r="E916" t="str">
            <v>m2</v>
          </cell>
          <cell r="F916">
            <v>131.30000000000001</v>
          </cell>
          <cell r="G916">
            <v>27150</v>
          </cell>
          <cell r="H916">
            <v>3564795</v>
          </cell>
          <cell r="I916">
            <v>7.2400892558350503</v>
          </cell>
          <cell r="J916">
            <v>131.30000000000001</v>
          </cell>
          <cell r="L916">
            <v>131.30000000000001</v>
          </cell>
          <cell r="M916">
            <v>3564795.0000000005</v>
          </cell>
          <cell r="N916">
            <v>0</v>
          </cell>
          <cell r="O916">
            <v>3564795.0000000005</v>
          </cell>
          <cell r="R916">
            <v>0</v>
          </cell>
          <cell r="S916">
            <v>0</v>
          </cell>
          <cell r="T916">
            <v>0</v>
          </cell>
          <cell r="U916">
            <v>0</v>
          </cell>
          <cell r="V916">
            <v>131.30000000000001</v>
          </cell>
          <cell r="W916">
            <v>3564795.0000000005</v>
          </cell>
        </row>
        <row r="917">
          <cell r="C917" t="str">
            <v>3.7.3</v>
          </cell>
          <cell r="D917" t="str">
            <v>Estructuras de concreto reforzado</v>
          </cell>
          <cell r="I917" t="str">
            <v/>
          </cell>
          <cell r="L917" t="str">
            <v/>
          </cell>
          <cell r="M917" t="str">
            <v/>
          </cell>
          <cell r="N917" t="str">
            <v/>
          </cell>
          <cell r="O917" t="str">
            <v/>
          </cell>
          <cell r="R917" t="str">
            <v/>
          </cell>
          <cell r="S917" t="str">
            <v/>
          </cell>
          <cell r="T917" t="str">
            <v/>
          </cell>
          <cell r="U917" t="str">
            <v/>
          </cell>
          <cell r="V917" t="str">
            <v/>
          </cell>
          <cell r="W917" t="str">
            <v/>
          </cell>
        </row>
        <row r="918">
          <cell r="C918" t="str">
            <v>3.7.3.2</v>
          </cell>
          <cell r="D918" t="str">
            <v>Concreto para estructuras tipo edificaciones</v>
          </cell>
          <cell r="I918" t="str">
            <v/>
          </cell>
          <cell r="L918" t="str">
            <v/>
          </cell>
          <cell r="M918" t="str">
            <v/>
          </cell>
          <cell r="N918" t="str">
            <v/>
          </cell>
          <cell r="O918" t="str">
            <v/>
          </cell>
          <cell r="R918" t="str">
            <v/>
          </cell>
          <cell r="S918" t="str">
            <v/>
          </cell>
          <cell r="T918" t="str">
            <v/>
          </cell>
          <cell r="U918" t="str">
            <v/>
          </cell>
          <cell r="V918" t="str">
            <v/>
          </cell>
          <cell r="W918" t="str">
            <v/>
          </cell>
        </row>
        <row r="919">
          <cell r="C919" t="str">
            <v>3.7.3.2.1</v>
          </cell>
          <cell r="D919" t="str">
            <v>VIGAS, COLUMNAS, ZAPATAS, MUROS, ESCALERAS</v>
          </cell>
          <cell r="I919" t="str">
            <v/>
          </cell>
          <cell r="L919" t="str">
            <v/>
          </cell>
          <cell r="M919" t="str">
            <v/>
          </cell>
          <cell r="N919" t="str">
            <v/>
          </cell>
          <cell r="O919" t="str">
            <v/>
          </cell>
          <cell r="R919" t="str">
            <v/>
          </cell>
          <cell r="S919" t="str">
            <v/>
          </cell>
          <cell r="T919" t="str">
            <v/>
          </cell>
          <cell r="U919" t="str">
            <v/>
          </cell>
          <cell r="V919" t="str">
            <v/>
          </cell>
          <cell r="W919" t="str">
            <v/>
          </cell>
        </row>
        <row r="920">
          <cell r="C920" t="str">
            <v>3.7.3.2.1.2</v>
          </cell>
          <cell r="D920" t="str">
            <v>Concreto para vigas f´c=21 Mpa (3000 PSI)</v>
          </cell>
          <cell r="E920" t="str">
            <v>m3</v>
          </cell>
          <cell r="F920">
            <v>10.4</v>
          </cell>
          <cell r="G920">
            <v>314100</v>
          </cell>
          <cell r="H920">
            <v>3266640</v>
          </cell>
          <cell r="I920">
            <v>6.6345372361330757</v>
          </cell>
          <cell r="J920">
            <v>10.4</v>
          </cell>
          <cell r="L920">
            <v>10.4</v>
          </cell>
          <cell r="M920">
            <v>3266640</v>
          </cell>
          <cell r="N920">
            <v>0</v>
          </cell>
          <cell r="O920">
            <v>3266640</v>
          </cell>
          <cell r="R920">
            <v>0</v>
          </cell>
          <cell r="S920">
            <v>0</v>
          </cell>
          <cell r="T920">
            <v>0</v>
          </cell>
          <cell r="U920">
            <v>0</v>
          </cell>
          <cell r="V920">
            <v>10.4</v>
          </cell>
          <cell r="W920">
            <v>3266640</v>
          </cell>
        </row>
        <row r="921">
          <cell r="C921" t="str">
            <v>3.7.3.2.1.5</v>
          </cell>
          <cell r="D921" t="str">
            <v>Concreto para columnas f´c=21 Mpa (3000 PSI)</v>
          </cell>
          <cell r="E921" t="str">
            <v>m3</v>
          </cell>
          <cell r="F921">
            <v>4.1040000000000001</v>
          </cell>
          <cell r="G921">
            <v>355100</v>
          </cell>
          <cell r="H921">
            <v>1457330.4000000001</v>
          </cell>
          <cell r="I921">
            <v>2.9598342039982093</v>
          </cell>
          <cell r="J921">
            <v>4.1040000000000001</v>
          </cell>
          <cell r="L921">
            <v>4.1040000000000001</v>
          </cell>
          <cell r="M921">
            <v>1457330.4000000001</v>
          </cell>
          <cell r="N921">
            <v>0</v>
          </cell>
          <cell r="O921">
            <v>1457330.4000000001</v>
          </cell>
          <cell r="R921">
            <v>0</v>
          </cell>
          <cell r="S921">
            <v>0</v>
          </cell>
          <cell r="T921">
            <v>0</v>
          </cell>
          <cell r="U921">
            <v>0</v>
          </cell>
          <cell r="V921">
            <v>4.1040000000000001</v>
          </cell>
          <cell r="W921">
            <v>1457330.4000000001</v>
          </cell>
        </row>
        <row r="922">
          <cell r="C922" t="str">
            <v>3.7.3.2.1.11</v>
          </cell>
          <cell r="D922" t="str">
            <v>Concreto para zapatas f´c=24.5 Mpa (3500 PSI)</v>
          </cell>
          <cell r="E922" t="str">
            <v>m3</v>
          </cell>
          <cell r="F922">
            <v>4.5999999999999996</v>
          </cell>
          <cell r="G922">
            <v>293700</v>
          </cell>
          <cell r="H922">
            <v>1351020</v>
          </cell>
          <cell r="I922">
            <v>2.7439180616047403</v>
          </cell>
          <cell r="J922">
            <v>4.5999999999999996</v>
          </cell>
          <cell r="L922">
            <v>4.5999999999999996</v>
          </cell>
          <cell r="M922">
            <v>1351020</v>
          </cell>
          <cell r="N922">
            <v>0</v>
          </cell>
          <cell r="O922">
            <v>1351020</v>
          </cell>
          <cell r="R922">
            <v>0</v>
          </cell>
          <cell r="S922">
            <v>0</v>
          </cell>
          <cell r="T922">
            <v>0</v>
          </cell>
          <cell r="U922">
            <v>0</v>
          </cell>
          <cell r="V922">
            <v>4.5999999999999996</v>
          </cell>
          <cell r="W922">
            <v>1351020</v>
          </cell>
        </row>
        <row r="923">
          <cell r="C923" t="str">
            <v>3.7.3.2.1.14</v>
          </cell>
          <cell r="D923" t="str">
            <v>Concreto para vigas de amarre f´c=21 Mpa (3000 PSI)</v>
          </cell>
          <cell r="E923" t="str">
            <v>m3</v>
          </cell>
          <cell r="F923">
            <v>11.9</v>
          </cell>
          <cell r="G923">
            <v>338850</v>
          </cell>
          <cell r="H923">
            <v>4032315</v>
          </cell>
          <cell r="I923">
            <v>8.1896211444536107</v>
          </cell>
          <cell r="J923">
            <v>11.9</v>
          </cell>
          <cell r="L923">
            <v>11.9</v>
          </cell>
          <cell r="M923">
            <v>4032315</v>
          </cell>
          <cell r="N923">
            <v>0</v>
          </cell>
          <cell r="O923">
            <v>4032315</v>
          </cell>
          <cell r="R923">
            <v>0</v>
          </cell>
          <cell r="S923">
            <v>0</v>
          </cell>
          <cell r="T923">
            <v>0</v>
          </cell>
          <cell r="U923">
            <v>0</v>
          </cell>
          <cell r="V923">
            <v>11.9</v>
          </cell>
          <cell r="W923">
            <v>4032315</v>
          </cell>
        </row>
        <row r="924">
          <cell r="C924" t="str">
            <v>3.7.3.2.1.20</v>
          </cell>
          <cell r="D924" t="str">
            <v>Piso en concreto e=0.15 f´c=24.5 Mpa</v>
          </cell>
          <cell r="E924" t="str">
            <v>m2</v>
          </cell>
          <cell r="F924">
            <v>51</v>
          </cell>
          <cell r="G924">
            <v>47100</v>
          </cell>
          <cell r="H924">
            <v>2402100</v>
          </cell>
          <cell r="I924">
            <v>4.8786587732089428</v>
          </cell>
          <cell r="J924">
            <v>51</v>
          </cell>
          <cell r="L924">
            <v>51</v>
          </cell>
          <cell r="M924">
            <v>2402100</v>
          </cell>
          <cell r="N924">
            <v>0</v>
          </cell>
          <cell r="O924">
            <v>2402100</v>
          </cell>
          <cell r="R924">
            <v>0</v>
          </cell>
          <cell r="S924">
            <v>0</v>
          </cell>
          <cell r="T924">
            <v>0</v>
          </cell>
          <cell r="U924">
            <v>0</v>
          </cell>
          <cell r="V924">
            <v>51</v>
          </cell>
          <cell r="W924">
            <v>2402100</v>
          </cell>
        </row>
        <row r="925">
          <cell r="C925" t="str">
            <v>3.7.3.2.3</v>
          </cell>
          <cell r="D925" t="str">
            <v>LOSAS ALIGERADAS</v>
          </cell>
          <cell r="I925" t="str">
            <v/>
          </cell>
          <cell r="L925" t="str">
            <v/>
          </cell>
          <cell r="M925" t="str">
            <v/>
          </cell>
          <cell r="N925" t="str">
            <v/>
          </cell>
          <cell r="O925" t="str">
            <v/>
          </cell>
          <cell r="R925" t="str">
            <v/>
          </cell>
          <cell r="S925" t="str">
            <v/>
          </cell>
          <cell r="T925" t="str">
            <v/>
          </cell>
          <cell r="U925" t="str">
            <v/>
          </cell>
          <cell r="V925" t="str">
            <v/>
          </cell>
          <cell r="W925" t="str">
            <v/>
          </cell>
        </row>
        <row r="926">
          <cell r="C926" t="str">
            <v>3.7.3.2.3.4</v>
          </cell>
          <cell r="D926" t="str">
            <v>Losa aligerada para edificaciones con casetón de icopor f¨c=24.5 MPa e=0.30 m</v>
          </cell>
          <cell r="E926" t="str">
            <v>m2</v>
          </cell>
          <cell r="F926">
            <v>54.8</v>
          </cell>
          <cell r="G926">
            <v>77660</v>
          </cell>
          <cell r="H926">
            <v>4255768</v>
          </cell>
          <cell r="I926">
            <v>8.6434535989100691</v>
          </cell>
          <cell r="J926">
            <v>54.8</v>
          </cell>
          <cell r="L926">
            <v>54.8</v>
          </cell>
          <cell r="M926">
            <v>4255768</v>
          </cell>
          <cell r="N926">
            <v>0</v>
          </cell>
          <cell r="O926">
            <v>4255768</v>
          </cell>
          <cell r="R926">
            <v>0</v>
          </cell>
          <cell r="S926">
            <v>0</v>
          </cell>
          <cell r="T926">
            <v>0</v>
          </cell>
          <cell r="U926">
            <v>0</v>
          </cell>
          <cell r="V926">
            <v>54.8</v>
          </cell>
          <cell r="W926">
            <v>4255768</v>
          </cell>
        </row>
        <row r="927">
          <cell r="C927" t="str">
            <v>3.7.3.3</v>
          </cell>
          <cell r="D927" t="str">
            <v>ACERO DE REFUERZO</v>
          </cell>
          <cell r="I927" t="str">
            <v/>
          </cell>
          <cell r="L927" t="str">
            <v/>
          </cell>
          <cell r="M927" t="str">
            <v/>
          </cell>
          <cell r="N927" t="str">
            <v/>
          </cell>
          <cell r="O927" t="str">
            <v/>
          </cell>
          <cell r="R927" t="str">
            <v/>
          </cell>
          <cell r="S927" t="str">
            <v/>
          </cell>
          <cell r="T927" t="str">
            <v/>
          </cell>
          <cell r="U927" t="str">
            <v/>
          </cell>
          <cell r="V927" t="str">
            <v/>
          </cell>
          <cell r="W927" t="str">
            <v/>
          </cell>
        </row>
        <row r="928">
          <cell r="C928" t="str">
            <v>3.7.3.3.1</v>
          </cell>
          <cell r="D928" t="str">
            <v>Suministro, figurado e instalación de acero de refuerzo 420 Mpa (60000 Psi) según planos y especificaciones de diseño</v>
          </cell>
          <cell r="E928" t="str">
            <v>kg</v>
          </cell>
          <cell r="F928">
            <v>8906</v>
          </cell>
          <cell r="G928">
            <v>2740</v>
          </cell>
          <cell r="H928">
            <v>24402440</v>
          </cell>
          <cell r="I928">
            <v>49.561291367430513</v>
          </cell>
          <cell r="J928">
            <v>8906</v>
          </cell>
          <cell r="L928">
            <v>8906</v>
          </cell>
          <cell r="M928">
            <v>24402440</v>
          </cell>
          <cell r="N928">
            <v>0</v>
          </cell>
          <cell r="O928">
            <v>24402440</v>
          </cell>
          <cell r="R928">
            <v>0</v>
          </cell>
          <cell r="S928">
            <v>0</v>
          </cell>
          <cell r="T928">
            <v>0</v>
          </cell>
          <cell r="U928">
            <v>0</v>
          </cell>
          <cell r="V928">
            <v>8906</v>
          </cell>
          <cell r="W928">
            <v>24402440</v>
          </cell>
        </row>
        <row r="929">
          <cell r="C929" t="str">
            <v>3.7.3.8</v>
          </cell>
          <cell r="D929" t="str">
            <v>IMPERMEABILIZACION</v>
          </cell>
          <cell r="I929" t="str">
            <v/>
          </cell>
          <cell r="L929" t="str">
            <v/>
          </cell>
          <cell r="M929" t="str">
            <v/>
          </cell>
          <cell r="N929" t="str">
            <v/>
          </cell>
          <cell r="O929" t="str">
            <v/>
          </cell>
          <cell r="R929" t="str">
            <v/>
          </cell>
          <cell r="S929" t="str">
            <v/>
          </cell>
          <cell r="T929" t="str">
            <v/>
          </cell>
          <cell r="U929" t="str">
            <v/>
          </cell>
          <cell r="V929" t="str">
            <v/>
          </cell>
          <cell r="W929" t="str">
            <v/>
          </cell>
        </row>
        <row r="930">
          <cell r="C930" t="str">
            <v>3.7.3.8.1</v>
          </cell>
          <cell r="D930" t="str">
            <v>Suministro e instalación de manto reflectivo Morter plas AL-80 o similar según planos y especificaciones de diseño</v>
          </cell>
          <cell r="E930" t="str">
            <v>m2</v>
          </cell>
          <cell r="F930">
            <v>54.8</v>
          </cell>
          <cell r="G930">
            <v>9325</v>
          </cell>
          <cell r="H930">
            <v>511010</v>
          </cell>
          <cell r="I930">
            <v>1.0378599640720627</v>
          </cell>
          <cell r="J930">
            <v>54.8</v>
          </cell>
          <cell r="L930">
            <v>54.8</v>
          </cell>
          <cell r="M930">
            <v>511010</v>
          </cell>
          <cell r="N930">
            <v>0</v>
          </cell>
          <cell r="O930">
            <v>511010</v>
          </cell>
          <cell r="R930">
            <v>0</v>
          </cell>
          <cell r="S930">
            <v>0</v>
          </cell>
          <cell r="T930">
            <v>0</v>
          </cell>
          <cell r="U930">
            <v>0</v>
          </cell>
          <cell r="V930">
            <v>54.8</v>
          </cell>
          <cell r="W930">
            <v>511010</v>
          </cell>
        </row>
        <row r="931">
          <cell r="C931" t="str">
            <v>3,9</v>
          </cell>
          <cell r="D931" t="str">
            <v>OBRAS ARQUITECTONICAS</v>
          </cell>
          <cell r="I931" t="str">
            <v/>
          </cell>
          <cell r="L931" t="str">
            <v/>
          </cell>
          <cell r="M931" t="str">
            <v/>
          </cell>
          <cell r="N931" t="str">
            <v/>
          </cell>
          <cell r="O931" t="str">
            <v/>
          </cell>
          <cell r="R931" t="str">
            <v/>
          </cell>
          <cell r="S931" t="str">
            <v/>
          </cell>
          <cell r="T931" t="str">
            <v/>
          </cell>
          <cell r="U931" t="str">
            <v/>
          </cell>
          <cell r="V931" t="str">
            <v/>
          </cell>
          <cell r="W931" t="str">
            <v/>
          </cell>
        </row>
        <row r="932">
          <cell r="C932" t="str">
            <v>3.9.9</v>
          </cell>
          <cell r="D932" t="str">
            <v>CARPINTERIA EN MADERA</v>
          </cell>
          <cell r="I932" t="str">
            <v/>
          </cell>
          <cell r="L932" t="str">
            <v/>
          </cell>
          <cell r="M932" t="str">
            <v/>
          </cell>
          <cell r="N932" t="str">
            <v/>
          </cell>
          <cell r="O932" t="str">
            <v/>
          </cell>
          <cell r="R932" t="str">
            <v/>
          </cell>
          <cell r="S932" t="str">
            <v/>
          </cell>
          <cell r="T932" t="str">
            <v/>
          </cell>
          <cell r="U932" t="str">
            <v/>
          </cell>
          <cell r="V932" t="str">
            <v/>
          </cell>
          <cell r="W932" t="str">
            <v/>
          </cell>
        </row>
        <row r="933">
          <cell r="C933" t="str">
            <v>3.9.9.1</v>
          </cell>
          <cell r="D933" t="str">
            <v>PUERTAS DE ENTRADA PRINCIPAL</v>
          </cell>
          <cell r="I933" t="str">
            <v/>
          </cell>
          <cell r="L933" t="str">
            <v/>
          </cell>
          <cell r="M933" t="str">
            <v/>
          </cell>
          <cell r="N933" t="str">
            <v/>
          </cell>
          <cell r="O933" t="str">
            <v/>
          </cell>
          <cell r="R933" t="str">
            <v/>
          </cell>
          <cell r="S933" t="str">
            <v/>
          </cell>
          <cell r="T933" t="str">
            <v/>
          </cell>
          <cell r="U933" t="str">
            <v/>
          </cell>
          <cell r="V933" t="str">
            <v/>
          </cell>
          <cell r="W933" t="str">
            <v/>
          </cell>
        </row>
        <row r="934">
          <cell r="C934" t="str">
            <v>3.9.9.1.9</v>
          </cell>
          <cell r="D934" t="str">
            <v>Puerta Madecor en cedro 1.00 x 2 m e=36 mm. Incluye marco para puerta y cerradura segun planos y especificaciones de diseño</v>
          </cell>
          <cell r="E934" t="str">
            <v>und</v>
          </cell>
          <cell r="F934">
            <v>3</v>
          </cell>
          <cell r="G934">
            <v>72000</v>
          </cell>
          <cell r="H934">
            <v>216000</v>
          </cell>
          <cell r="I934">
            <v>0.43869543108660414</v>
          </cell>
          <cell r="J934">
            <v>3</v>
          </cell>
          <cell r="L934">
            <v>3</v>
          </cell>
          <cell r="M934">
            <v>216000</v>
          </cell>
          <cell r="N934">
            <v>0</v>
          </cell>
          <cell r="O934">
            <v>216000</v>
          </cell>
          <cell r="R934">
            <v>0</v>
          </cell>
          <cell r="S934">
            <v>0</v>
          </cell>
          <cell r="T934">
            <v>0</v>
          </cell>
          <cell r="U934">
            <v>0</v>
          </cell>
          <cell r="V934">
            <v>3</v>
          </cell>
          <cell r="W934">
            <v>216000</v>
          </cell>
        </row>
        <row r="935">
          <cell r="C935" t="str">
            <v>3.9.12</v>
          </cell>
          <cell r="D935" t="str">
            <v>PINTURA</v>
          </cell>
          <cell r="I935" t="str">
            <v/>
          </cell>
          <cell r="L935" t="str">
            <v/>
          </cell>
          <cell r="M935" t="str">
            <v/>
          </cell>
          <cell r="N935" t="str">
            <v/>
          </cell>
          <cell r="O935" t="str">
            <v/>
          </cell>
          <cell r="R935" t="str">
            <v/>
          </cell>
          <cell r="S935" t="str">
            <v/>
          </cell>
          <cell r="T935" t="str">
            <v/>
          </cell>
          <cell r="U935" t="str">
            <v/>
          </cell>
          <cell r="V935" t="str">
            <v/>
          </cell>
          <cell r="W935" t="str">
            <v/>
          </cell>
        </row>
        <row r="936">
          <cell r="C936" t="str">
            <v>3.9.12.2</v>
          </cell>
          <cell r="D936" t="str">
            <v>Estuco y pintura a 3 manos segun planos y especificaciones de diseño</v>
          </cell>
          <cell r="E936" t="str">
            <v>m2</v>
          </cell>
          <cell r="F936">
            <v>355</v>
          </cell>
          <cell r="G936">
            <v>6415</v>
          </cell>
          <cell r="H936">
            <v>2277325</v>
          </cell>
          <cell r="I936">
            <v>4.6252410768486145</v>
          </cell>
          <cell r="J936">
            <v>355</v>
          </cell>
          <cell r="L936">
            <v>355</v>
          </cell>
          <cell r="M936">
            <v>2277325</v>
          </cell>
          <cell r="N936">
            <v>0</v>
          </cell>
          <cell r="O936">
            <v>2277325</v>
          </cell>
          <cell r="R936">
            <v>0</v>
          </cell>
          <cell r="S936">
            <v>0</v>
          </cell>
          <cell r="T936">
            <v>0</v>
          </cell>
          <cell r="U936">
            <v>0</v>
          </cell>
          <cell r="V936">
            <v>355</v>
          </cell>
          <cell r="W936">
            <v>2277325</v>
          </cell>
        </row>
        <row r="937">
          <cell r="D937" t="str">
            <v>COSTO TOTAL DIRECTO</v>
          </cell>
          <cell r="H937">
            <v>49236893</v>
          </cell>
          <cell r="L937" t="str">
            <v/>
          </cell>
          <cell r="M937">
            <v>49236893</v>
          </cell>
          <cell r="N937">
            <v>0</v>
          </cell>
          <cell r="O937">
            <v>49236893</v>
          </cell>
          <cell r="R937" t="str">
            <v/>
          </cell>
          <cell r="S937">
            <v>0</v>
          </cell>
          <cell r="T937">
            <v>0</v>
          </cell>
          <cell r="U937">
            <v>0</v>
          </cell>
          <cell r="V937" t="str">
            <v/>
          </cell>
          <cell r="W937">
            <v>49236893</v>
          </cell>
        </row>
        <row r="938">
          <cell r="D938" t="str">
            <v>A,I,U, 25%</v>
          </cell>
          <cell r="E938">
            <v>0.25</v>
          </cell>
          <cell r="H938">
            <v>12309223.25</v>
          </cell>
          <cell r="M938">
            <v>12309223.25</v>
          </cell>
          <cell r="N938">
            <v>0</v>
          </cell>
          <cell r="O938">
            <v>12309223.25</v>
          </cell>
          <cell r="R938">
            <v>0</v>
          </cell>
          <cell r="S938">
            <v>0</v>
          </cell>
          <cell r="T938">
            <v>0</v>
          </cell>
          <cell r="U938">
            <v>0</v>
          </cell>
          <cell r="W938">
            <v>12309223.25</v>
          </cell>
        </row>
        <row r="939">
          <cell r="B939" t="str">
            <v>TO15</v>
          </cell>
          <cell r="D939" t="str">
            <v>COSTO TOTAL OBRA CIVIL</v>
          </cell>
          <cell r="H939">
            <v>61546116</v>
          </cell>
          <cell r="M939">
            <v>61546116</v>
          </cell>
          <cell r="N939">
            <v>0</v>
          </cell>
          <cell r="O939">
            <v>61546116</v>
          </cell>
          <cell r="R939" t="str">
            <v/>
          </cell>
          <cell r="S939">
            <v>0</v>
          </cell>
          <cell r="T939">
            <v>0</v>
          </cell>
          <cell r="U939">
            <v>0</v>
          </cell>
          <cell r="V939" t="str">
            <v/>
          </cell>
          <cell r="W939">
            <v>61546116</v>
          </cell>
        </row>
        <row r="940">
          <cell r="B940" t="str">
            <v>T16</v>
          </cell>
          <cell r="C940" t="str">
            <v>OBRA CIVIL ESTRUCTURAL DEL CUARTO ELÉCTRICO (940)</v>
          </cell>
          <cell r="M940" t="str">
            <v/>
          </cell>
          <cell r="N940" t="str">
            <v/>
          </cell>
          <cell r="O940" t="str">
            <v/>
          </cell>
          <cell r="R940" t="str">
            <v/>
          </cell>
          <cell r="S940" t="str">
            <v/>
          </cell>
          <cell r="T940" t="str">
            <v/>
          </cell>
          <cell r="U940" t="str">
            <v/>
          </cell>
          <cell r="V940" t="str">
            <v/>
          </cell>
          <cell r="W940" t="str">
            <v/>
          </cell>
        </row>
        <row r="941">
          <cell r="C941" t="str">
            <v xml:space="preserve">ITEM </v>
          </cell>
          <cell r="D941" t="str">
            <v xml:space="preserve">DESCRIPCION </v>
          </cell>
          <cell r="E941" t="str">
            <v xml:space="preserve">UNIDAD </v>
          </cell>
          <cell r="F941" t="str">
            <v xml:space="preserve">CANTIDAD </v>
          </cell>
          <cell r="G941" t="str">
            <v xml:space="preserve">V. UNITARIO </v>
          </cell>
          <cell r="H941" t="str">
            <v>V. PARCIAL</v>
          </cell>
          <cell r="R941">
            <v>0</v>
          </cell>
        </row>
        <row r="942">
          <cell r="C942">
            <v>3.1</v>
          </cell>
          <cell r="D942" t="str">
            <v>SEÑALIZACION Y SEGURIDAD EN LA OBRA</v>
          </cell>
          <cell r="L942" t="str">
            <v/>
          </cell>
          <cell r="M942" t="str">
            <v/>
          </cell>
          <cell r="N942" t="str">
            <v/>
          </cell>
          <cell r="O942" t="str">
            <v/>
          </cell>
          <cell r="R942" t="str">
            <v/>
          </cell>
          <cell r="S942" t="str">
            <v/>
          </cell>
          <cell r="T942" t="str">
            <v/>
          </cell>
          <cell r="U942" t="str">
            <v/>
          </cell>
          <cell r="V942" t="str">
            <v/>
          </cell>
          <cell r="W942" t="str">
            <v/>
          </cell>
        </row>
        <row r="943">
          <cell r="C943" t="str">
            <v>3.1.1</v>
          </cell>
          <cell r="D943" t="str">
            <v>Señalización de la obra</v>
          </cell>
          <cell r="L943" t="str">
            <v/>
          </cell>
          <cell r="M943" t="str">
            <v/>
          </cell>
          <cell r="N943" t="str">
            <v/>
          </cell>
          <cell r="O943" t="str">
            <v/>
          </cell>
          <cell r="R943" t="str">
            <v/>
          </cell>
          <cell r="S943" t="str">
            <v/>
          </cell>
          <cell r="T943" t="str">
            <v/>
          </cell>
          <cell r="U943" t="str">
            <v/>
          </cell>
          <cell r="V943" t="str">
            <v/>
          </cell>
          <cell r="W943" t="str">
            <v/>
          </cell>
        </row>
        <row r="944">
          <cell r="C944" t="str">
            <v>3.1.1.1</v>
          </cell>
          <cell r="D944" t="str">
            <v>Soporte para cinta demarcadora. Esquema No.1</v>
          </cell>
          <cell r="E944" t="str">
            <v>un</v>
          </cell>
          <cell r="F944">
            <v>4</v>
          </cell>
          <cell r="G944">
            <v>10100</v>
          </cell>
          <cell r="H944">
            <v>40400</v>
          </cell>
          <cell r="I944">
            <v>0.17446853386576755</v>
          </cell>
          <cell r="J944">
            <v>4</v>
          </cell>
          <cell r="L944">
            <v>4</v>
          </cell>
          <cell r="M944">
            <v>40400</v>
          </cell>
          <cell r="N944">
            <v>0</v>
          </cell>
          <cell r="O944">
            <v>40400</v>
          </cell>
          <cell r="R944">
            <v>0</v>
          </cell>
          <cell r="S944">
            <v>0</v>
          </cell>
          <cell r="T944">
            <v>0</v>
          </cell>
          <cell r="U944">
            <v>0</v>
          </cell>
          <cell r="V944">
            <v>4</v>
          </cell>
          <cell r="W944">
            <v>40400</v>
          </cell>
        </row>
        <row r="945">
          <cell r="C945" t="str">
            <v>3.1.1.2</v>
          </cell>
          <cell r="D945" t="str">
            <v>Cinta demarcadora, sin soportes. Esquema No. 2</v>
          </cell>
          <cell r="E945" t="str">
            <v>m</v>
          </cell>
          <cell r="F945">
            <v>40</v>
          </cell>
          <cell r="G945">
            <v>830</v>
          </cell>
          <cell r="H945">
            <v>33200</v>
          </cell>
          <cell r="I945">
            <v>0.14337513179068026</v>
          </cell>
          <cell r="J945">
            <v>40</v>
          </cell>
          <cell r="L945">
            <v>40</v>
          </cell>
          <cell r="M945">
            <v>33200</v>
          </cell>
          <cell r="N945">
            <v>0</v>
          </cell>
          <cell r="O945">
            <v>33200</v>
          </cell>
          <cell r="R945">
            <v>0</v>
          </cell>
          <cell r="S945">
            <v>0</v>
          </cell>
          <cell r="T945">
            <v>0</v>
          </cell>
          <cell r="U945">
            <v>0</v>
          </cell>
          <cell r="V945">
            <v>40</v>
          </cell>
          <cell r="W945">
            <v>33200</v>
          </cell>
        </row>
        <row r="946">
          <cell r="C946" t="str">
            <v>3.1.1.3</v>
          </cell>
          <cell r="D946" t="str">
            <v>Vallas móviles. Barreras</v>
          </cell>
          <cell r="I946" t="str">
            <v/>
          </cell>
          <cell r="L946" t="str">
            <v/>
          </cell>
          <cell r="M946" t="str">
            <v/>
          </cell>
          <cell r="N946" t="str">
            <v/>
          </cell>
          <cell r="O946" t="str">
            <v/>
          </cell>
          <cell r="R946" t="str">
            <v/>
          </cell>
          <cell r="S946" t="str">
            <v/>
          </cell>
          <cell r="T946" t="str">
            <v/>
          </cell>
          <cell r="U946" t="str">
            <v/>
          </cell>
          <cell r="V946" t="str">
            <v/>
          </cell>
          <cell r="W946" t="str">
            <v/>
          </cell>
        </row>
        <row r="947">
          <cell r="C947" t="str">
            <v>3.1.1.3.4</v>
          </cell>
          <cell r="D947" t="str">
            <v>Valla móvil Tipo 4. Valla doble cara. Esquema No. 6</v>
          </cell>
          <cell r="E947" t="str">
            <v>un</v>
          </cell>
          <cell r="F947">
            <v>1</v>
          </cell>
          <cell r="G947">
            <v>155000</v>
          </cell>
          <cell r="H947">
            <v>155000</v>
          </cell>
          <cell r="I947">
            <v>0.6693718502275734</v>
          </cell>
          <cell r="J947">
            <v>1</v>
          </cell>
          <cell r="L947">
            <v>1</v>
          </cell>
          <cell r="M947">
            <v>155000</v>
          </cell>
          <cell r="N947">
            <v>0</v>
          </cell>
          <cell r="O947">
            <v>155000</v>
          </cell>
          <cell r="R947">
            <v>0</v>
          </cell>
          <cell r="S947">
            <v>0</v>
          </cell>
          <cell r="T947">
            <v>0</v>
          </cell>
          <cell r="U947">
            <v>0</v>
          </cell>
          <cell r="V947">
            <v>1</v>
          </cell>
          <cell r="W947">
            <v>155000</v>
          </cell>
        </row>
        <row r="948">
          <cell r="C948">
            <v>3.3</v>
          </cell>
          <cell r="D948" t="str">
            <v>EXCAVACIONES Y ENTIBADOS</v>
          </cell>
          <cell r="I948" t="str">
            <v/>
          </cell>
          <cell r="L948" t="str">
            <v/>
          </cell>
          <cell r="M948" t="str">
            <v/>
          </cell>
          <cell r="N948" t="str">
            <v/>
          </cell>
          <cell r="O948" t="str">
            <v/>
          </cell>
          <cell r="R948" t="str">
            <v/>
          </cell>
          <cell r="S948" t="str">
            <v/>
          </cell>
          <cell r="T948" t="str">
            <v/>
          </cell>
          <cell r="U948" t="str">
            <v/>
          </cell>
          <cell r="V948" t="str">
            <v/>
          </cell>
          <cell r="W948" t="str">
            <v/>
          </cell>
        </row>
        <row r="949">
          <cell r="C949" t="str">
            <v>3.3.4</v>
          </cell>
          <cell r="D949" t="str">
            <v>EXCAVACIONES PARA ESTRUCTURAS</v>
          </cell>
          <cell r="I949" t="str">
            <v/>
          </cell>
          <cell r="L949" t="str">
            <v/>
          </cell>
          <cell r="M949" t="str">
            <v/>
          </cell>
          <cell r="N949" t="str">
            <v/>
          </cell>
          <cell r="O949" t="str">
            <v/>
          </cell>
          <cell r="R949" t="str">
            <v/>
          </cell>
          <cell r="S949" t="str">
            <v/>
          </cell>
          <cell r="T949" t="str">
            <v/>
          </cell>
          <cell r="U949" t="str">
            <v/>
          </cell>
          <cell r="V949" t="str">
            <v/>
          </cell>
          <cell r="W949" t="str">
            <v/>
          </cell>
        </row>
        <row r="950">
          <cell r="C950" t="str">
            <v>3.3.4.2</v>
          </cell>
          <cell r="D950" t="str">
            <v>Excavación para estructuras a máquina en material común, roca descompuesta a cualquier profundidad y bajo cualquier condición de humedad. Incluye retiro a lugar autorizado.</v>
          </cell>
          <cell r="E950" t="str">
            <v>m3</v>
          </cell>
          <cell r="F950">
            <v>10.1</v>
          </cell>
          <cell r="G950">
            <v>8200</v>
          </cell>
          <cell r="H950">
            <v>82820</v>
          </cell>
          <cell r="I950">
            <v>0.35766049442482345</v>
          </cell>
          <cell r="J950">
            <v>10.1</v>
          </cell>
          <cell r="L950">
            <v>10.1</v>
          </cell>
          <cell r="M950">
            <v>82820</v>
          </cell>
          <cell r="N950">
            <v>0</v>
          </cell>
          <cell r="O950">
            <v>82820</v>
          </cell>
          <cell r="R950">
            <v>0</v>
          </cell>
          <cell r="S950">
            <v>0</v>
          </cell>
          <cell r="T950">
            <v>0</v>
          </cell>
          <cell r="U950">
            <v>0</v>
          </cell>
          <cell r="V950">
            <v>10.1</v>
          </cell>
          <cell r="W950">
            <v>82820</v>
          </cell>
        </row>
        <row r="951">
          <cell r="C951">
            <v>3.4</v>
          </cell>
          <cell r="D951" t="str">
            <v>INSTALACION Y CIMENTACION DE TUBERIA</v>
          </cell>
          <cell r="I951" t="str">
            <v/>
          </cell>
          <cell r="L951" t="str">
            <v/>
          </cell>
          <cell r="M951" t="str">
            <v/>
          </cell>
          <cell r="N951" t="str">
            <v/>
          </cell>
          <cell r="O951" t="str">
            <v/>
          </cell>
          <cell r="R951" t="str">
            <v/>
          </cell>
          <cell r="S951" t="str">
            <v/>
          </cell>
          <cell r="T951" t="str">
            <v/>
          </cell>
          <cell r="U951" t="str">
            <v/>
          </cell>
          <cell r="V951" t="str">
            <v/>
          </cell>
          <cell r="W951" t="str">
            <v/>
          </cell>
        </row>
        <row r="952">
          <cell r="C952">
            <v>3.5</v>
          </cell>
          <cell r="D952" t="str">
            <v>RELLENOS</v>
          </cell>
          <cell r="I952" t="str">
            <v/>
          </cell>
          <cell r="L952" t="str">
            <v/>
          </cell>
          <cell r="M952" t="str">
            <v/>
          </cell>
          <cell r="N952" t="str">
            <v/>
          </cell>
          <cell r="O952" t="str">
            <v/>
          </cell>
          <cell r="R952" t="str">
            <v/>
          </cell>
          <cell r="S952" t="str">
            <v/>
          </cell>
          <cell r="T952" t="str">
            <v/>
          </cell>
          <cell r="U952" t="str">
            <v/>
          </cell>
          <cell r="V952" t="str">
            <v/>
          </cell>
          <cell r="W952" t="str">
            <v/>
          </cell>
        </row>
        <row r="953">
          <cell r="C953" t="str">
            <v>3.5.1</v>
          </cell>
          <cell r="D953" t="str">
            <v>Relleno de Zanjas y obras de mampostería</v>
          </cell>
          <cell r="I953" t="str">
            <v/>
          </cell>
          <cell r="L953" t="str">
            <v/>
          </cell>
          <cell r="M953" t="str">
            <v/>
          </cell>
          <cell r="N953" t="str">
            <v/>
          </cell>
          <cell r="O953" t="str">
            <v/>
          </cell>
          <cell r="R953" t="str">
            <v/>
          </cell>
          <cell r="S953" t="str">
            <v/>
          </cell>
          <cell r="T953" t="str">
            <v/>
          </cell>
          <cell r="U953" t="str">
            <v/>
          </cell>
          <cell r="V953" t="str">
            <v/>
          </cell>
          <cell r="W953" t="str">
            <v/>
          </cell>
        </row>
        <row r="954">
          <cell r="C954" t="str">
            <v>3.5.1.1</v>
          </cell>
          <cell r="D954" t="str">
            <v>Rellenos de Zanjas y obras de mampostería con material seleccionado de sitio, compactado al 90% del Proctor Modificado</v>
          </cell>
          <cell r="E954" t="str">
            <v>m3</v>
          </cell>
          <cell r="F954">
            <v>1</v>
          </cell>
          <cell r="G954">
            <v>8500</v>
          </cell>
          <cell r="H954">
            <v>8500</v>
          </cell>
          <cell r="I954">
            <v>3.6707488560866933E-2</v>
          </cell>
          <cell r="J954">
            <v>1</v>
          </cell>
          <cell r="L954">
            <v>1</v>
          </cell>
          <cell r="M954">
            <v>8500</v>
          </cell>
          <cell r="N954">
            <v>0</v>
          </cell>
          <cell r="O954">
            <v>8500</v>
          </cell>
          <cell r="R954">
            <v>0</v>
          </cell>
          <cell r="S954">
            <v>0</v>
          </cell>
          <cell r="T954">
            <v>0</v>
          </cell>
          <cell r="U954">
            <v>0</v>
          </cell>
          <cell r="V954">
            <v>1</v>
          </cell>
          <cell r="W954">
            <v>8500</v>
          </cell>
        </row>
        <row r="955">
          <cell r="C955" t="str">
            <v>3.5.1.2</v>
          </cell>
          <cell r="D955" t="str">
            <v>Rellenos de Zanjas y obras de mampostería con material seleccionado de cantera, compactado al 95% del Proctor Modifiicado</v>
          </cell>
          <cell r="E955" t="str">
            <v>m3</v>
          </cell>
          <cell r="F955">
            <v>9.1</v>
          </cell>
          <cell r="G955">
            <v>27000</v>
          </cell>
          <cell r="H955">
            <v>245700</v>
          </cell>
          <cell r="I955">
            <v>1.0610623458123536</v>
          </cell>
          <cell r="J955">
            <v>9.1</v>
          </cell>
          <cell r="L955">
            <v>9.1</v>
          </cell>
          <cell r="M955">
            <v>245700</v>
          </cell>
          <cell r="N955">
            <v>0</v>
          </cell>
          <cell r="O955">
            <v>245700</v>
          </cell>
          <cell r="R955">
            <v>0</v>
          </cell>
          <cell r="S955">
            <v>0</v>
          </cell>
          <cell r="T955">
            <v>0</v>
          </cell>
          <cell r="U955">
            <v>0</v>
          </cell>
          <cell r="V955">
            <v>9.1</v>
          </cell>
          <cell r="W955">
            <v>245700</v>
          </cell>
        </row>
        <row r="956">
          <cell r="C956">
            <v>3.7</v>
          </cell>
          <cell r="D956" t="str">
            <v>CONSTRUCCIÓN DE OBRAS ACCESORIAS</v>
          </cell>
          <cell r="I956" t="str">
            <v/>
          </cell>
          <cell r="L956" t="str">
            <v/>
          </cell>
          <cell r="M956" t="str">
            <v/>
          </cell>
          <cell r="N956" t="str">
            <v/>
          </cell>
          <cell r="O956" t="str">
            <v/>
          </cell>
          <cell r="R956" t="str">
            <v/>
          </cell>
          <cell r="S956" t="str">
            <v/>
          </cell>
          <cell r="T956" t="str">
            <v/>
          </cell>
          <cell r="U956" t="str">
            <v/>
          </cell>
          <cell r="V956" t="str">
            <v/>
          </cell>
          <cell r="W956" t="str">
            <v/>
          </cell>
        </row>
        <row r="957">
          <cell r="C957" t="str">
            <v>3.7.1</v>
          </cell>
          <cell r="D957" t="str">
            <v>Obra de mampostería en ladrillo.</v>
          </cell>
          <cell r="I957" t="str">
            <v/>
          </cell>
          <cell r="L957" t="str">
            <v/>
          </cell>
          <cell r="M957" t="str">
            <v/>
          </cell>
          <cell r="N957" t="str">
            <v/>
          </cell>
          <cell r="O957" t="str">
            <v/>
          </cell>
          <cell r="R957" t="str">
            <v/>
          </cell>
          <cell r="S957" t="str">
            <v/>
          </cell>
          <cell r="T957" t="str">
            <v/>
          </cell>
          <cell r="U957" t="str">
            <v/>
          </cell>
          <cell r="V957" t="str">
            <v/>
          </cell>
          <cell r="W957" t="str">
            <v/>
          </cell>
        </row>
        <row r="958">
          <cell r="C958" t="str">
            <v>3.7.1.4</v>
          </cell>
          <cell r="D958" t="str">
            <v>CONCRETOS DE LIMPIEZA, ALISTADO Y MEDIACAÑAS</v>
          </cell>
          <cell r="I958" t="str">
            <v/>
          </cell>
          <cell r="L958" t="str">
            <v/>
          </cell>
          <cell r="M958" t="str">
            <v/>
          </cell>
          <cell r="N958" t="str">
            <v/>
          </cell>
          <cell r="O958" t="str">
            <v/>
          </cell>
          <cell r="R958" t="str">
            <v/>
          </cell>
          <cell r="S958" t="str">
            <v/>
          </cell>
          <cell r="T958" t="str">
            <v/>
          </cell>
          <cell r="U958" t="str">
            <v/>
          </cell>
          <cell r="V958" t="str">
            <v/>
          </cell>
          <cell r="W958" t="str">
            <v/>
          </cell>
        </row>
        <row r="959">
          <cell r="C959" t="str">
            <v>3.7.1.4.1</v>
          </cell>
          <cell r="D959" t="str">
            <v>ALISTADO Y PENDIENTADO</v>
          </cell>
          <cell r="I959" t="str">
            <v/>
          </cell>
          <cell r="L959" t="str">
            <v/>
          </cell>
          <cell r="M959" t="str">
            <v/>
          </cell>
          <cell r="N959" t="str">
            <v/>
          </cell>
          <cell r="O959" t="str">
            <v/>
          </cell>
          <cell r="R959" t="str">
            <v/>
          </cell>
          <cell r="S959" t="str">
            <v/>
          </cell>
          <cell r="T959" t="str">
            <v/>
          </cell>
          <cell r="U959" t="str">
            <v/>
          </cell>
          <cell r="V959" t="str">
            <v/>
          </cell>
          <cell r="W959" t="str">
            <v/>
          </cell>
        </row>
        <row r="960">
          <cell r="C960" t="str">
            <v>3.7.1.4.1.2</v>
          </cell>
          <cell r="D960" t="str">
            <v>Alistado y pendientado de losas y pisos en mortero impermeabilizado 1:4 e=0.04</v>
          </cell>
          <cell r="E960" t="str">
            <v>m2</v>
          </cell>
          <cell r="F960">
            <v>30.5</v>
          </cell>
          <cell r="G960">
            <v>10490</v>
          </cell>
          <cell r="H960">
            <v>319945</v>
          </cell>
          <cell r="I960">
            <v>1.3816914620713612</v>
          </cell>
          <cell r="J960">
            <v>30.5</v>
          </cell>
          <cell r="L960">
            <v>30.5</v>
          </cell>
          <cell r="M960">
            <v>319945</v>
          </cell>
          <cell r="N960">
            <v>0</v>
          </cell>
          <cell r="O960">
            <v>319945</v>
          </cell>
          <cell r="R960">
            <v>0</v>
          </cell>
          <cell r="S960">
            <v>0</v>
          </cell>
          <cell r="T960">
            <v>0</v>
          </cell>
          <cell r="U960">
            <v>0</v>
          </cell>
          <cell r="V960">
            <v>30.5</v>
          </cell>
          <cell r="W960">
            <v>319945</v>
          </cell>
        </row>
        <row r="961">
          <cell r="C961" t="str">
            <v>3.7.2</v>
          </cell>
          <cell r="D961" t="str">
            <v>Obras de mampostería en bloque</v>
          </cell>
          <cell r="I961" t="str">
            <v/>
          </cell>
          <cell r="L961" t="str">
            <v/>
          </cell>
          <cell r="M961" t="str">
            <v/>
          </cell>
          <cell r="N961" t="str">
            <v/>
          </cell>
          <cell r="O961" t="str">
            <v/>
          </cell>
          <cell r="R961" t="str">
            <v/>
          </cell>
          <cell r="S961" t="str">
            <v/>
          </cell>
          <cell r="T961" t="str">
            <v/>
          </cell>
          <cell r="U961" t="str">
            <v/>
          </cell>
          <cell r="V961" t="str">
            <v/>
          </cell>
          <cell r="W961" t="str">
            <v/>
          </cell>
        </row>
        <row r="962">
          <cell r="C962" t="str">
            <v>3.7.2.1.8</v>
          </cell>
          <cell r="D962" t="str">
            <v>Mampostería en bloque de concreto (sin incluir pañete, mortero de relleno, refuerzo ) e=0.10 m</v>
          </cell>
          <cell r="E962" t="str">
            <v>m2</v>
          </cell>
          <cell r="F962">
            <v>9</v>
          </cell>
          <cell r="G962">
            <v>21300</v>
          </cell>
          <cell r="H962">
            <v>191700</v>
          </cell>
          <cell r="I962">
            <v>0.8278618302491989</v>
          </cell>
          <cell r="J962">
            <v>9</v>
          </cell>
          <cell r="L962">
            <v>9</v>
          </cell>
          <cell r="M962">
            <v>191700</v>
          </cell>
          <cell r="N962">
            <v>0</v>
          </cell>
          <cell r="O962">
            <v>191700</v>
          </cell>
          <cell r="R962">
            <v>0</v>
          </cell>
          <cell r="S962">
            <v>0</v>
          </cell>
          <cell r="T962">
            <v>0</v>
          </cell>
          <cell r="U962">
            <v>0</v>
          </cell>
          <cell r="V962">
            <v>9</v>
          </cell>
          <cell r="W962">
            <v>191700</v>
          </cell>
        </row>
        <row r="963">
          <cell r="C963" t="str">
            <v>3.7.2.1.9</v>
          </cell>
          <cell r="D963" t="str">
            <v>Mampostería en bloque de concreto (sin incluir pañete, mortero de relleno, refuerzo ) e=0.15 m</v>
          </cell>
          <cell r="E963" t="str">
            <v>m2</v>
          </cell>
          <cell r="F963">
            <v>66</v>
          </cell>
          <cell r="G963">
            <v>27150</v>
          </cell>
          <cell r="H963">
            <v>1791900</v>
          </cell>
          <cell r="I963">
            <v>7.7383704414373478</v>
          </cell>
          <cell r="J963">
            <v>66</v>
          </cell>
          <cell r="L963">
            <v>66</v>
          </cell>
          <cell r="M963">
            <v>1791900</v>
          </cell>
          <cell r="N963">
            <v>0</v>
          </cell>
          <cell r="O963">
            <v>1791900</v>
          </cell>
          <cell r="R963">
            <v>0</v>
          </cell>
          <cell r="S963">
            <v>0</v>
          </cell>
          <cell r="T963">
            <v>0</v>
          </cell>
          <cell r="U963">
            <v>0</v>
          </cell>
          <cell r="V963">
            <v>66</v>
          </cell>
          <cell r="W963">
            <v>1791900</v>
          </cell>
        </row>
        <row r="964">
          <cell r="C964" t="str">
            <v>3.7.2.1.19</v>
          </cell>
          <cell r="D964" t="str">
            <v>Mampostería en calado de concreto e=0.20 m</v>
          </cell>
          <cell r="E964" t="str">
            <v>m2</v>
          </cell>
          <cell r="F964">
            <v>9</v>
          </cell>
          <cell r="G964">
            <v>19250</v>
          </cell>
          <cell r="H964">
            <v>173250</v>
          </cell>
          <cell r="I964">
            <v>0.74818498743178774</v>
          </cell>
          <cell r="J964">
            <v>9</v>
          </cell>
          <cell r="L964">
            <v>9</v>
          </cell>
          <cell r="M964">
            <v>173250</v>
          </cell>
          <cell r="N964">
            <v>0</v>
          </cell>
          <cell r="O964">
            <v>173250</v>
          </cell>
          <cell r="R964">
            <v>0</v>
          </cell>
          <cell r="S964">
            <v>0</v>
          </cell>
          <cell r="T964">
            <v>0</v>
          </cell>
          <cell r="U964">
            <v>0</v>
          </cell>
          <cell r="V964">
            <v>9</v>
          </cell>
          <cell r="W964">
            <v>173250</v>
          </cell>
        </row>
        <row r="965">
          <cell r="C965" t="str">
            <v>3.7.3</v>
          </cell>
          <cell r="D965" t="str">
            <v>Estructuras de concreto reforzado</v>
          </cell>
          <cell r="I965" t="str">
            <v/>
          </cell>
          <cell r="L965" t="str">
            <v/>
          </cell>
          <cell r="M965" t="str">
            <v/>
          </cell>
          <cell r="N965" t="str">
            <v/>
          </cell>
          <cell r="O965" t="str">
            <v/>
          </cell>
          <cell r="R965" t="str">
            <v/>
          </cell>
          <cell r="S965" t="str">
            <v/>
          </cell>
          <cell r="T965" t="str">
            <v/>
          </cell>
          <cell r="U965" t="str">
            <v/>
          </cell>
          <cell r="V965" t="str">
            <v/>
          </cell>
          <cell r="W965" t="str">
            <v/>
          </cell>
        </row>
        <row r="966">
          <cell r="C966" t="str">
            <v>3.7.3.2</v>
          </cell>
          <cell r="D966" t="str">
            <v>Concreto para estructuras tipo edificaciones</v>
          </cell>
          <cell r="I966" t="str">
            <v/>
          </cell>
          <cell r="L966" t="str">
            <v/>
          </cell>
          <cell r="M966" t="str">
            <v/>
          </cell>
          <cell r="N966" t="str">
            <v/>
          </cell>
          <cell r="O966" t="str">
            <v/>
          </cell>
          <cell r="R966" t="str">
            <v/>
          </cell>
          <cell r="S966" t="str">
            <v/>
          </cell>
          <cell r="T966" t="str">
            <v/>
          </cell>
          <cell r="U966" t="str">
            <v/>
          </cell>
          <cell r="V966" t="str">
            <v/>
          </cell>
          <cell r="W966" t="str">
            <v/>
          </cell>
        </row>
        <row r="967">
          <cell r="C967" t="str">
            <v>3.7.3.2.1</v>
          </cell>
          <cell r="D967" t="str">
            <v>VIGAS, COLUMNAS, ZAPATAS, MUROS, ESCALERAS</v>
          </cell>
          <cell r="I967" t="str">
            <v/>
          </cell>
          <cell r="L967" t="str">
            <v/>
          </cell>
          <cell r="M967" t="str">
            <v/>
          </cell>
          <cell r="N967" t="str">
            <v/>
          </cell>
          <cell r="O967" t="str">
            <v/>
          </cell>
          <cell r="R967" t="str">
            <v/>
          </cell>
          <cell r="S967" t="str">
            <v/>
          </cell>
          <cell r="T967" t="str">
            <v/>
          </cell>
          <cell r="U967" t="str">
            <v/>
          </cell>
          <cell r="V967" t="str">
            <v/>
          </cell>
          <cell r="W967" t="str">
            <v/>
          </cell>
        </row>
        <row r="968">
          <cell r="C968" t="str">
            <v>3.7.3.2.1.2</v>
          </cell>
          <cell r="D968" t="str">
            <v>Concreto para vigas f´c=21 Mpa (3000 PSI)</v>
          </cell>
          <cell r="E968" t="str">
            <v>m3</v>
          </cell>
          <cell r="F968">
            <v>2.2999999999999998</v>
          </cell>
          <cell r="G968">
            <v>314100</v>
          </cell>
          <cell r="H968">
            <v>722430</v>
          </cell>
          <cell r="I968">
            <v>3.1198342307090705</v>
          </cell>
          <cell r="J968">
            <v>2.2999999999999998</v>
          </cell>
          <cell r="L968">
            <v>2.2999999999999998</v>
          </cell>
          <cell r="M968">
            <v>722430</v>
          </cell>
          <cell r="N968">
            <v>0</v>
          </cell>
          <cell r="O968">
            <v>722430</v>
          </cell>
          <cell r="R968">
            <v>0</v>
          </cell>
          <cell r="S968">
            <v>0</v>
          </cell>
          <cell r="T968">
            <v>0</v>
          </cell>
          <cell r="U968">
            <v>0</v>
          </cell>
          <cell r="V968">
            <v>2.2999999999999998</v>
          </cell>
          <cell r="W968">
            <v>722430</v>
          </cell>
        </row>
        <row r="969">
          <cell r="C969" t="str">
            <v>3.7.3.2.1.5</v>
          </cell>
          <cell r="D969" t="str">
            <v>Concreto para columnas f´c=21 Mpa (3000 PSI)</v>
          </cell>
          <cell r="E969" t="str">
            <v>m3</v>
          </cell>
          <cell r="F969">
            <v>2.1</v>
          </cell>
          <cell r="G969">
            <v>355100</v>
          </cell>
          <cell r="H969">
            <v>745710</v>
          </cell>
          <cell r="I969">
            <v>3.2203695640851864</v>
          </cell>
          <cell r="J969">
            <v>2.1</v>
          </cell>
          <cell r="L969">
            <v>2.1</v>
          </cell>
          <cell r="M969">
            <v>745710</v>
          </cell>
          <cell r="N969">
            <v>0</v>
          </cell>
          <cell r="O969">
            <v>745710</v>
          </cell>
          <cell r="R969">
            <v>0</v>
          </cell>
          <cell r="S969">
            <v>0</v>
          </cell>
          <cell r="T969">
            <v>0</v>
          </cell>
          <cell r="U969">
            <v>0</v>
          </cell>
          <cell r="V969">
            <v>2.1</v>
          </cell>
          <cell r="W969">
            <v>745710</v>
          </cell>
        </row>
        <row r="970">
          <cell r="C970" t="str">
            <v>3.7.3.2.1.11</v>
          </cell>
          <cell r="D970" t="str">
            <v>Concreto para zapatas f´c=24.5 Mpa (3500 PSI)</v>
          </cell>
          <cell r="E970" t="str">
            <v>m3</v>
          </cell>
          <cell r="F970">
            <v>2.6</v>
          </cell>
          <cell r="G970">
            <v>293700</v>
          </cell>
          <cell r="H970">
            <v>763620</v>
          </cell>
          <cell r="I970">
            <v>3.297714401746966</v>
          </cell>
          <cell r="J970">
            <v>2.6</v>
          </cell>
          <cell r="L970">
            <v>2.6</v>
          </cell>
          <cell r="M970">
            <v>763620</v>
          </cell>
          <cell r="N970">
            <v>0</v>
          </cell>
          <cell r="O970">
            <v>763620</v>
          </cell>
          <cell r="R970">
            <v>0</v>
          </cell>
          <cell r="S970">
            <v>0</v>
          </cell>
          <cell r="T970">
            <v>0</v>
          </cell>
          <cell r="U970">
            <v>0</v>
          </cell>
          <cell r="V970">
            <v>2.6</v>
          </cell>
          <cell r="W970">
            <v>763620</v>
          </cell>
        </row>
        <row r="971">
          <cell r="C971" t="str">
            <v>3.7.3.2.1.14</v>
          </cell>
          <cell r="D971" t="str">
            <v>Concreto para vigas de amarre f´c=21 Mpa (3000 PSI)</v>
          </cell>
          <cell r="E971" t="str">
            <v>m3</v>
          </cell>
          <cell r="F971">
            <v>2.2999999999999998</v>
          </cell>
          <cell r="G971">
            <v>338850</v>
          </cell>
          <cell r="H971">
            <v>779354.99999999988</v>
          </cell>
          <cell r="I971">
            <v>3.3656664408652288</v>
          </cell>
          <cell r="J971">
            <v>2.2999999999999998</v>
          </cell>
          <cell r="L971">
            <v>2.2999999999999998</v>
          </cell>
          <cell r="M971">
            <v>779354.99999999988</v>
          </cell>
          <cell r="N971">
            <v>0</v>
          </cell>
          <cell r="O971">
            <v>779354.99999999988</v>
          </cell>
          <cell r="R971">
            <v>0</v>
          </cell>
          <cell r="S971">
            <v>0</v>
          </cell>
          <cell r="T971">
            <v>0</v>
          </cell>
          <cell r="U971">
            <v>0</v>
          </cell>
          <cell r="V971">
            <v>2.2999999999999998</v>
          </cell>
          <cell r="W971">
            <v>779354.99999999988</v>
          </cell>
        </row>
        <row r="972">
          <cell r="C972" t="str">
            <v>3.7.3.2.1.20</v>
          </cell>
          <cell r="D972" t="str">
            <v>Piso en concreto e=0.15 f´c=24.5 Mpa</v>
          </cell>
          <cell r="E972" t="str">
            <v>m2</v>
          </cell>
          <cell r="F972">
            <v>30.5</v>
          </cell>
          <cell r="G972">
            <v>47100</v>
          </cell>
          <cell r="H972">
            <v>1436550</v>
          </cell>
          <cell r="I972">
            <v>6.203781493189811</v>
          </cell>
          <cell r="J972">
            <v>30.5</v>
          </cell>
          <cell r="L972">
            <v>30.5</v>
          </cell>
          <cell r="M972">
            <v>1436550</v>
          </cell>
          <cell r="N972">
            <v>0</v>
          </cell>
          <cell r="O972">
            <v>1436550</v>
          </cell>
          <cell r="R972">
            <v>0</v>
          </cell>
          <cell r="S972">
            <v>0</v>
          </cell>
          <cell r="T972">
            <v>0</v>
          </cell>
          <cell r="U972">
            <v>0</v>
          </cell>
          <cell r="V972">
            <v>30.5</v>
          </cell>
          <cell r="W972">
            <v>1436550</v>
          </cell>
        </row>
        <row r="973">
          <cell r="C973" t="str">
            <v>3.7.3.2.3</v>
          </cell>
          <cell r="D973" t="str">
            <v>LOSAS ALIGERADAS</v>
          </cell>
          <cell r="I973" t="str">
            <v/>
          </cell>
          <cell r="L973" t="str">
            <v/>
          </cell>
          <cell r="M973" t="str">
            <v/>
          </cell>
          <cell r="N973" t="str">
            <v/>
          </cell>
          <cell r="O973" t="str">
            <v/>
          </cell>
          <cell r="R973" t="str">
            <v/>
          </cell>
          <cell r="S973" t="str">
            <v/>
          </cell>
          <cell r="T973" t="str">
            <v/>
          </cell>
          <cell r="U973" t="str">
            <v/>
          </cell>
          <cell r="V973" t="str">
            <v/>
          </cell>
          <cell r="W973" t="str">
            <v/>
          </cell>
        </row>
        <row r="974">
          <cell r="C974" t="str">
            <v>3.7.3.2.3.4</v>
          </cell>
          <cell r="D974" t="str">
            <v>Losa aligerada para edificaciones con casetón de icopor f¨c=24.5 MPa e=0.30 m</v>
          </cell>
          <cell r="E974" t="str">
            <v>m2</v>
          </cell>
          <cell r="F974">
            <v>30.5</v>
          </cell>
          <cell r="G974">
            <v>77660</v>
          </cell>
          <cell r="H974">
            <v>2368630</v>
          </cell>
          <cell r="I974">
            <v>10.228995132932498</v>
          </cell>
          <cell r="J974">
            <v>30.5</v>
          </cell>
          <cell r="L974">
            <v>30.5</v>
          </cell>
          <cell r="M974">
            <v>2368630</v>
          </cell>
          <cell r="N974">
            <v>0</v>
          </cell>
          <cell r="O974">
            <v>2368630</v>
          </cell>
          <cell r="R974">
            <v>0</v>
          </cell>
          <cell r="S974">
            <v>0</v>
          </cell>
          <cell r="T974">
            <v>0</v>
          </cell>
          <cell r="U974">
            <v>0</v>
          </cell>
          <cell r="V974">
            <v>30.5</v>
          </cell>
          <cell r="W974">
            <v>2368630</v>
          </cell>
        </row>
        <row r="975">
          <cell r="C975" t="str">
            <v>3.7.3.3</v>
          </cell>
          <cell r="D975" t="str">
            <v>ACERO DE REFUERZO</v>
          </cell>
          <cell r="I975" t="str">
            <v/>
          </cell>
          <cell r="L975" t="str">
            <v/>
          </cell>
          <cell r="M975" t="str">
            <v/>
          </cell>
          <cell r="N975" t="str">
            <v/>
          </cell>
          <cell r="O975" t="str">
            <v/>
          </cell>
          <cell r="R975" t="str">
            <v/>
          </cell>
          <cell r="S975" t="str">
            <v/>
          </cell>
          <cell r="T975" t="str">
            <v/>
          </cell>
          <cell r="U975" t="str">
            <v/>
          </cell>
          <cell r="V975" t="str">
            <v/>
          </cell>
          <cell r="W975" t="str">
            <v/>
          </cell>
        </row>
        <row r="976">
          <cell r="C976" t="str">
            <v>3.7.3.3.1</v>
          </cell>
          <cell r="D976" t="str">
            <v>Suministro, figurado e instalación de acero de refuerzo 420 Mpa (60000 Psi) según planos y especificaciones de diseño</v>
          </cell>
          <cell r="E976" t="str">
            <v>kg</v>
          </cell>
          <cell r="F976">
            <v>3684</v>
          </cell>
          <cell r="G976">
            <v>2740</v>
          </cell>
          <cell r="H976">
            <v>10094160</v>
          </cell>
          <cell r="I976">
            <v>43.591913262536536</v>
          </cell>
          <cell r="J976">
            <v>3684</v>
          </cell>
          <cell r="L976">
            <v>3684</v>
          </cell>
          <cell r="M976">
            <v>10094160</v>
          </cell>
          <cell r="N976">
            <v>0</v>
          </cell>
          <cell r="O976">
            <v>10094160</v>
          </cell>
          <cell r="R976">
            <v>0</v>
          </cell>
          <cell r="S976">
            <v>0</v>
          </cell>
          <cell r="T976">
            <v>0</v>
          </cell>
          <cell r="U976">
            <v>0</v>
          </cell>
          <cell r="V976">
            <v>3684</v>
          </cell>
          <cell r="W976">
            <v>10094160</v>
          </cell>
        </row>
        <row r="977">
          <cell r="C977" t="str">
            <v>3.7.3.8</v>
          </cell>
          <cell r="D977" t="str">
            <v>IMPERMEABILIZACION</v>
          </cell>
          <cell r="I977" t="str">
            <v/>
          </cell>
          <cell r="L977" t="str">
            <v/>
          </cell>
          <cell r="M977" t="str">
            <v/>
          </cell>
          <cell r="N977" t="str">
            <v/>
          </cell>
          <cell r="O977" t="str">
            <v/>
          </cell>
          <cell r="R977" t="str">
            <v/>
          </cell>
          <cell r="S977" t="str">
            <v/>
          </cell>
          <cell r="T977" t="str">
            <v/>
          </cell>
          <cell r="U977" t="str">
            <v/>
          </cell>
          <cell r="V977" t="str">
            <v/>
          </cell>
          <cell r="W977" t="str">
            <v/>
          </cell>
        </row>
        <row r="978">
          <cell r="C978" t="str">
            <v>3.7.3.8.1</v>
          </cell>
          <cell r="D978" t="str">
            <v>Suministro e instalación de manto reflectivo Morter plas AL-80 o similar según planos y especificaciones de diseño</v>
          </cell>
          <cell r="E978" t="str">
            <v>m2</v>
          </cell>
          <cell r="F978">
            <v>30.5</v>
          </cell>
          <cell r="G978">
            <v>9325</v>
          </cell>
          <cell r="H978">
            <v>284412.5</v>
          </cell>
          <cell r="I978">
            <v>1.2282433635667727</v>
          </cell>
          <cell r="J978">
            <v>30.5</v>
          </cell>
          <cell r="L978">
            <v>30.5</v>
          </cell>
          <cell r="M978">
            <v>284412.5</v>
          </cell>
          <cell r="N978">
            <v>0</v>
          </cell>
          <cell r="O978">
            <v>284412.5</v>
          </cell>
          <cell r="R978">
            <v>0</v>
          </cell>
          <cell r="S978">
            <v>0</v>
          </cell>
          <cell r="T978">
            <v>0</v>
          </cell>
          <cell r="U978">
            <v>0</v>
          </cell>
          <cell r="V978">
            <v>30.5</v>
          </cell>
          <cell r="W978">
            <v>284412.5</v>
          </cell>
        </row>
        <row r="979">
          <cell r="C979" t="str">
            <v>3,9</v>
          </cell>
          <cell r="D979" t="str">
            <v>OBRAS ARQUITECTONICAS</v>
          </cell>
          <cell r="I979" t="str">
            <v/>
          </cell>
          <cell r="L979" t="str">
            <v/>
          </cell>
          <cell r="M979" t="str">
            <v/>
          </cell>
          <cell r="N979" t="str">
            <v/>
          </cell>
          <cell r="O979" t="str">
            <v/>
          </cell>
          <cell r="R979" t="str">
            <v/>
          </cell>
          <cell r="S979" t="str">
            <v/>
          </cell>
          <cell r="T979" t="str">
            <v/>
          </cell>
          <cell r="U979" t="str">
            <v/>
          </cell>
          <cell r="V979" t="str">
            <v/>
          </cell>
          <cell r="W979" t="str">
            <v/>
          </cell>
        </row>
        <row r="980">
          <cell r="C980" t="str">
            <v>3.9.9</v>
          </cell>
          <cell r="D980" t="str">
            <v>CARPINTERIA EN MADERA</v>
          </cell>
          <cell r="I980" t="str">
            <v/>
          </cell>
          <cell r="L980" t="str">
            <v/>
          </cell>
          <cell r="M980" t="str">
            <v/>
          </cell>
          <cell r="N980" t="str">
            <v/>
          </cell>
          <cell r="O980" t="str">
            <v/>
          </cell>
          <cell r="R980" t="str">
            <v/>
          </cell>
          <cell r="S980" t="str">
            <v/>
          </cell>
          <cell r="T980" t="str">
            <v/>
          </cell>
          <cell r="U980" t="str">
            <v/>
          </cell>
          <cell r="V980" t="str">
            <v/>
          </cell>
          <cell r="W980" t="str">
            <v/>
          </cell>
        </row>
        <row r="981">
          <cell r="C981" t="str">
            <v>3.9.9.1</v>
          </cell>
          <cell r="D981" t="str">
            <v>PUERTAS DE ENTRADA PRINCIPAL</v>
          </cell>
          <cell r="I981" t="str">
            <v/>
          </cell>
          <cell r="L981" t="str">
            <v/>
          </cell>
          <cell r="M981" t="str">
            <v/>
          </cell>
          <cell r="N981" t="str">
            <v/>
          </cell>
          <cell r="O981" t="str">
            <v/>
          </cell>
          <cell r="R981" t="str">
            <v/>
          </cell>
          <cell r="S981" t="str">
            <v/>
          </cell>
          <cell r="T981" t="str">
            <v/>
          </cell>
          <cell r="U981" t="str">
            <v/>
          </cell>
          <cell r="V981" t="str">
            <v/>
          </cell>
          <cell r="W981" t="str">
            <v/>
          </cell>
        </row>
        <row r="982">
          <cell r="C982" t="str">
            <v>3.9.9.1.9</v>
          </cell>
          <cell r="D982" t="str">
            <v>Puerta Madecor en cedro 1.00 x 2 m e=36 mm. Incluye marco para puerta y cerradura según planos y especificaciones de diseño</v>
          </cell>
          <cell r="E982" t="str">
            <v>un</v>
          </cell>
          <cell r="F982">
            <v>1</v>
          </cell>
          <cell r="G982">
            <v>72000</v>
          </cell>
          <cell r="H982">
            <v>72000</v>
          </cell>
          <cell r="I982">
            <v>0.31093402075087284</v>
          </cell>
          <cell r="J982">
            <v>1</v>
          </cell>
          <cell r="L982">
            <v>1</v>
          </cell>
          <cell r="M982">
            <v>72000</v>
          </cell>
          <cell r="N982">
            <v>0</v>
          </cell>
          <cell r="O982">
            <v>72000</v>
          </cell>
          <cell r="R982">
            <v>0</v>
          </cell>
          <cell r="S982">
            <v>0</v>
          </cell>
          <cell r="T982">
            <v>0</v>
          </cell>
          <cell r="U982">
            <v>0</v>
          </cell>
          <cell r="V982">
            <v>1</v>
          </cell>
          <cell r="W982">
            <v>72000</v>
          </cell>
        </row>
        <row r="983">
          <cell r="C983" t="str">
            <v>3.9.10.4</v>
          </cell>
          <cell r="D983" t="str">
            <v>VENTANAS EN ALUMINIO</v>
          </cell>
          <cell r="I983" t="str">
            <v/>
          </cell>
          <cell r="L983" t="str">
            <v/>
          </cell>
          <cell r="M983" t="str">
            <v/>
          </cell>
          <cell r="N983" t="str">
            <v/>
          </cell>
          <cell r="O983" t="str">
            <v/>
          </cell>
          <cell r="R983" t="str">
            <v/>
          </cell>
          <cell r="S983" t="str">
            <v/>
          </cell>
          <cell r="T983" t="str">
            <v/>
          </cell>
          <cell r="U983" t="str">
            <v/>
          </cell>
          <cell r="V983" t="str">
            <v/>
          </cell>
          <cell r="W983" t="str">
            <v/>
          </cell>
        </row>
        <row r="984">
          <cell r="C984" t="str">
            <v>3.9.10.4.1</v>
          </cell>
          <cell r="D984" t="str">
            <v>Ventaneria en aluminio, incluye vidrio 4 mm segun planos y especificaciones de diseño</v>
          </cell>
          <cell r="E984" t="str">
            <v>m2</v>
          </cell>
          <cell r="F984">
            <v>1.5</v>
          </cell>
          <cell r="G984">
            <v>83050</v>
          </cell>
          <cell r="H984">
            <v>124575</v>
          </cell>
          <cell r="I984">
            <v>0.53798063381999972</v>
          </cell>
          <cell r="J984">
            <v>1.5</v>
          </cell>
          <cell r="L984">
            <v>1.5</v>
          </cell>
          <cell r="M984">
            <v>124575</v>
          </cell>
          <cell r="N984">
            <v>0</v>
          </cell>
          <cell r="O984">
            <v>124575</v>
          </cell>
          <cell r="R984">
            <v>0</v>
          </cell>
          <cell r="S984">
            <v>0</v>
          </cell>
          <cell r="T984">
            <v>0</v>
          </cell>
          <cell r="U984">
            <v>0</v>
          </cell>
          <cell r="V984">
            <v>1.5</v>
          </cell>
          <cell r="W984">
            <v>124575</v>
          </cell>
        </row>
        <row r="985">
          <cell r="C985" t="str">
            <v>3.9.12</v>
          </cell>
          <cell r="D985" t="str">
            <v>PINTURA</v>
          </cell>
          <cell r="I985" t="str">
            <v/>
          </cell>
          <cell r="L985" t="str">
            <v/>
          </cell>
          <cell r="M985" t="str">
            <v/>
          </cell>
          <cell r="N985" t="str">
            <v/>
          </cell>
          <cell r="O985" t="str">
            <v/>
          </cell>
          <cell r="R985" t="str">
            <v/>
          </cell>
          <cell r="S985" t="str">
            <v/>
          </cell>
          <cell r="T985" t="str">
            <v/>
          </cell>
          <cell r="U985" t="str">
            <v/>
          </cell>
          <cell r="V985" t="str">
            <v/>
          </cell>
          <cell r="W985" t="str">
            <v/>
          </cell>
        </row>
        <row r="986">
          <cell r="C986" t="str">
            <v>3.9.12.2</v>
          </cell>
          <cell r="D986" t="str">
            <v>Estuco y pintura a 3 manos segun planos y especificaciones de diseño</v>
          </cell>
          <cell r="E986" t="str">
            <v>m2</v>
          </cell>
          <cell r="F986">
            <v>178</v>
          </cell>
          <cell r="G986">
            <v>6415</v>
          </cell>
          <cell r="H986">
            <v>1141870</v>
          </cell>
          <cell r="I986">
            <v>4.9311976427055439</v>
          </cell>
          <cell r="J986">
            <v>178</v>
          </cell>
          <cell r="L986">
            <v>178</v>
          </cell>
          <cell r="M986">
            <v>1141870</v>
          </cell>
          <cell r="N986">
            <v>0</v>
          </cell>
          <cell r="O986">
            <v>1141870</v>
          </cell>
          <cell r="R986">
            <v>0</v>
          </cell>
          <cell r="S986">
            <v>0</v>
          </cell>
          <cell r="T986">
            <v>0</v>
          </cell>
          <cell r="U986">
            <v>0</v>
          </cell>
          <cell r="V986">
            <v>178</v>
          </cell>
          <cell r="W986">
            <v>1141870</v>
          </cell>
        </row>
        <row r="987">
          <cell r="C987" t="str">
            <v>3,10</v>
          </cell>
          <cell r="D987" t="str">
            <v>INSTALACIÓN DE ACCESORIOS Y TRABAJOS METALMECÁNICOS</v>
          </cell>
          <cell r="I987" t="str">
            <v/>
          </cell>
          <cell r="L987" t="str">
            <v/>
          </cell>
          <cell r="M987" t="str">
            <v/>
          </cell>
          <cell r="N987" t="str">
            <v/>
          </cell>
          <cell r="O987" t="str">
            <v/>
          </cell>
          <cell r="R987" t="str">
            <v/>
          </cell>
          <cell r="S987" t="str">
            <v/>
          </cell>
          <cell r="T987" t="str">
            <v/>
          </cell>
          <cell r="U987" t="str">
            <v/>
          </cell>
          <cell r="V987" t="str">
            <v/>
          </cell>
          <cell r="W987" t="str">
            <v/>
          </cell>
        </row>
        <row r="988">
          <cell r="C988" t="str">
            <v>3.10.1.4</v>
          </cell>
          <cell r="D988" t="str">
            <v>FABRICACIÓN E INSTALACIÓN DE PUERTAS EN ACERO Ø 2” A.G</v>
          </cell>
          <cell r="I988" t="str">
            <v/>
          </cell>
          <cell r="L988" t="str">
            <v/>
          </cell>
          <cell r="M988" t="str">
            <v/>
          </cell>
          <cell r="N988" t="str">
            <v/>
          </cell>
          <cell r="O988" t="str">
            <v/>
          </cell>
          <cell r="R988" t="str">
            <v/>
          </cell>
          <cell r="S988" t="str">
            <v/>
          </cell>
          <cell r="T988" t="str">
            <v/>
          </cell>
          <cell r="U988" t="str">
            <v/>
          </cell>
          <cell r="V988" t="str">
            <v/>
          </cell>
          <cell r="W988" t="str">
            <v/>
          </cell>
        </row>
        <row r="989">
          <cell r="C989" t="str">
            <v>3.9.10.9.2</v>
          </cell>
          <cell r="D989" t="str">
            <v>Suministro e instalación de puerta en reja metálica , diámetro de barrotes 50mm en acero galvanizado, separación entre ejes de rejas de 0.2m, incluye pintura anticorrosiva y acabado</v>
          </cell>
          <cell r="E989" t="str">
            <v>m2</v>
          </cell>
          <cell r="F989">
            <v>8.1</v>
          </cell>
          <cell r="G989">
            <v>195100</v>
          </cell>
          <cell r="H989">
            <v>1580310</v>
          </cell>
          <cell r="I989">
            <v>6.8246130879557203</v>
          </cell>
          <cell r="J989">
            <v>8.1</v>
          </cell>
          <cell r="L989">
            <v>8.1</v>
          </cell>
          <cell r="M989">
            <v>1580310</v>
          </cell>
          <cell r="N989">
            <v>0</v>
          </cell>
          <cell r="O989">
            <v>1580310</v>
          </cell>
          <cell r="R989">
            <v>0</v>
          </cell>
          <cell r="S989">
            <v>0</v>
          </cell>
          <cell r="T989">
            <v>0</v>
          </cell>
          <cell r="U989">
            <v>0</v>
          </cell>
          <cell r="V989">
            <v>8.1</v>
          </cell>
          <cell r="W989">
            <v>1580310</v>
          </cell>
        </row>
        <row r="990">
          <cell r="D990" t="str">
            <v>COSTO TOTAL DIRECTO</v>
          </cell>
          <cell r="H990">
            <v>23156038</v>
          </cell>
          <cell r="L990" t="str">
            <v/>
          </cell>
          <cell r="M990">
            <v>23156038</v>
          </cell>
          <cell r="N990">
            <v>0</v>
          </cell>
          <cell r="O990">
            <v>23156038</v>
          </cell>
          <cell r="R990" t="str">
            <v/>
          </cell>
          <cell r="S990">
            <v>0</v>
          </cell>
          <cell r="T990">
            <v>0</v>
          </cell>
          <cell r="U990">
            <v>0</v>
          </cell>
          <cell r="V990" t="str">
            <v/>
          </cell>
          <cell r="W990">
            <v>23156038</v>
          </cell>
        </row>
        <row r="991">
          <cell r="D991" t="str">
            <v>A,I,U, 25%</v>
          </cell>
          <cell r="E991">
            <v>0.25</v>
          </cell>
          <cell r="H991">
            <v>5789009.5</v>
          </cell>
          <cell r="M991">
            <v>5789009.5</v>
          </cell>
          <cell r="N991">
            <v>0</v>
          </cell>
          <cell r="O991">
            <v>5789009.5</v>
          </cell>
          <cell r="R991">
            <v>0</v>
          </cell>
          <cell r="S991">
            <v>0</v>
          </cell>
          <cell r="T991">
            <v>0</v>
          </cell>
          <cell r="U991">
            <v>0</v>
          </cell>
          <cell r="W991">
            <v>5789009.5</v>
          </cell>
        </row>
        <row r="992">
          <cell r="B992" t="str">
            <v>TO16</v>
          </cell>
          <cell r="D992" t="str">
            <v>COSTO TOTAL OBRA CIVIL</v>
          </cell>
          <cell r="H992">
            <v>28945048</v>
          </cell>
          <cell r="M992">
            <v>28945048</v>
          </cell>
          <cell r="N992">
            <v>0</v>
          </cell>
          <cell r="O992">
            <v>28945048</v>
          </cell>
          <cell r="R992" t="str">
            <v/>
          </cell>
          <cell r="S992">
            <v>0</v>
          </cell>
          <cell r="T992">
            <v>0</v>
          </cell>
          <cell r="U992">
            <v>0</v>
          </cell>
          <cell r="V992" t="str">
            <v/>
          </cell>
          <cell r="W992">
            <v>28945048</v>
          </cell>
        </row>
        <row r="993">
          <cell r="B993" t="str">
            <v>T17</v>
          </cell>
          <cell r="C993" t="str">
            <v>OBRA CIVIL ESTRUCTURAL DEL CUARTO ELÉCTRICO (993)</v>
          </cell>
          <cell r="M993" t="str">
            <v/>
          </cell>
          <cell r="N993" t="str">
            <v/>
          </cell>
          <cell r="O993" t="str">
            <v/>
          </cell>
          <cell r="R993" t="str">
            <v/>
          </cell>
          <cell r="S993" t="str">
            <v/>
          </cell>
          <cell r="T993" t="str">
            <v/>
          </cell>
          <cell r="U993" t="str">
            <v/>
          </cell>
          <cell r="V993" t="str">
            <v/>
          </cell>
          <cell r="W993" t="str">
            <v/>
          </cell>
        </row>
        <row r="994">
          <cell r="C994" t="str">
            <v xml:space="preserve">ITEM </v>
          </cell>
          <cell r="D994" t="str">
            <v xml:space="preserve">DESCRIPCION </v>
          </cell>
          <cell r="E994" t="str">
            <v xml:space="preserve">UNIDAD </v>
          </cell>
          <cell r="F994" t="str">
            <v xml:space="preserve">CANTIDAD </v>
          </cell>
          <cell r="G994" t="str">
            <v xml:space="preserve">V. UNITARIO </v>
          </cell>
          <cell r="H994" t="str">
            <v>V. PARCIAL</v>
          </cell>
          <cell r="R994">
            <v>0</v>
          </cell>
        </row>
        <row r="995">
          <cell r="C995">
            <v>3.1</v>
          </cell>
          <cell r="D995" t="str">
            <v>SEÑALIZACION Y SEGURIDAD EN LA OBRA</v>
          </cell>
          <cell r="L995" t="str">
            <v/>
          </cell>
          <cell r="M995" t="str">
            <v/>
          </cell>
          <cell r="N995" t="str">
            <v/>
          </cell>
          <cell r="O995" t="str">
            <v/>
          </cell>
          <cell r="R995" t="str">
            <v/>
          </cell>
          <cell r="S995" t="str">
            <v/>
          </cell>
          <cell r="T995" t="str">
            <v/>
          </cell>
          <cell r="U995" t="str">
            <v/>
          </cell>
          <cell r="V995" t="str">
            <v/>
          </cell>
          <cell r="W995" t="str">
            <v/>
          </cell>
        </row>
        <row r="996">
          <cell r="C996" t="str">
            <v>3.1.1</v>
          </cell>
          <cell r="D996" t="str">
            <v>Señalización de la obra</v>
          </cell>
          <cell r="L996" t="str">
            <v/>
          </cell>
          <cell r="M996" t="str">
            <v/>
          </cell>
          <cell r="N996" t="str">
            <v/>
          </cell>
          <cell r="O996" t="str">
            <v/>
          </cell>
          <cell r="R996" t="str">
            <v/>
          </cell>
          <cell r="S996" t="str">
            <v/>
          </cell>
          <cell r="T996" t="str">
            <v/>
          </cell>
          <cell r="U996" t="str">
            <v/>
          </cell>
          <cell r="V996" t="str">
            <v/>
          </cell>
          <cell r="W996" t="str">
            <v/>
          </cell>
        </row>
        <row r="997">
          <cell r="C997" t="str">
            <v>3.1.1.1</v>
          </cell>
          <cell r="D997" t="str">
            <v>Soporte para cinta demarcadora. Esquema No.1</v>
          </cell>
          <cell r="E997" t="str">
            <v>un</v>
          </cell>
          <cell r="F997">
            <v>4</v>
          </cell>
          <cell r="G997">
            <v>10100</v>
          </cell>
          <cell r="H997">
            <v>40400</v>
          </cell>
          <cell r="I997">
            <v>0.17446853386576755</v>
          </cell>
          <cell r="J997">
            <v>4</v>
          </cell>
          <cell r="L997">
            <v>4</v>
          </cell>
          <cell r="M997">
            <v>40400</v>
          </cell>
          <cell r="N997">
            <v>0</v>
          </cell>
          <cell r="O997">
            <v>40400</v>
          </cell>
          <cell r="R997">
            <v>0</v>
          </cell>
          <cell r="S997">
            <v>0</v>
          </cell>
          <cell r="T997">
            <v>0</v>
          </cell>
          <cell r="U997">
            <v>0</v>
          </cell>
          <cell r="V997">
            <v>4</v>
          </cell>
          <cell r="W997">
            <v>40400</v>
          </cell>
        </row>
        <row r="998">
          <cell r="C998" t="str">
            <v>3.1.1.2</v>
          </cell>
          <cell r="D998" t="str">
            <v>Cinta demarcadora, sin soportes. Esquema No. 2</v>
          </cell>
          <cell r="E998" t="str">
            <v>m</v>
          </cell>
          <cell r="F998">
            <v>40</v>
          </cell>
          <cell r="G998">
            <v>830</v>
          </cell>
          <cell r="H998">
            <v>33200</v>
          </cell>
          <cell r="I998">
            <v>0.14337513179068026</v>
          </cell>
          <cell r="J998">
            <v>40</v>
          </cell>
          <cell r="L998">
            <v>40</v>
          </cell>
          <cell r="M998">
            <v>33200</v>
          </cell>
          <cell r="N998">
            <v>0</v>
          </cell>
          <cell r="O998">
            <v>33200</v>
          </cell>
          <cell r="R998">
            <v>0</v>
          </cell>
          <cell r="S998">
            <v>0</v>
          </cell>
          <cell r="T998">
            <v>0</v>
          </cell>
          <cell r="U998">
            <v>0</v>
          </cell>
          <cell r="V998">
            <v>40</v>
          </cell>
          <cell r="W998">
            <v>33200</v>
          </cell>
        </row>
        <row r="999">
          <cell r="C999" t="str">
            <v>3.1.1.3</v>
          </cell>
          <cell r="D999" t="str">
            <v>Vallas móviles. Barreras</v>
          </cell>
          <cell r="I999" t="str">
            <v/>
          </cell>
          <cell r="L999" t="str">
            <v/>
          </cell>
          <cell r="M999" t="str">
            <v/>
          </cell>
          <cell r="N999" t="str">
            <v/>
          </cell>
          <cell r="O999" t="str">
            <v/>
          </cell>
          <cell r="R999" t="str">
            <v/>
          </cell>
          <cell r="S999" t="str">
            <v/>
          </cell>
          <cell r="T999" t="str">
            <v/>
          </cell>
          <cell r="U999" t="str">
            <v/>
          </cell>
          <cell r="V999" t="str">
            <v/>
          </cell>
          <cell r="W999" t="str">
            <v/>
          </cell>
        </row>
        <row r="1000">
          <cell r="C1000" t="str">
            <v>3.1.1.3.4</v>
          </cell>
          <cell r="D1000" t="str">
            <v>Valla móvil Tipo 4. Valla doble cara. Esquema No. 6</v>
          </cell>
          <cell r="E1000" t="str">
            <v>un</v>
          </cell>
          <cell r="F1000">
            <v>1</v>
          </cell>
          <cell r="G1000">
            <v>155000</v>
          </cell>
          <cell r="H1000">
            <v>155000</v>
          </cell>
          <cell r="I1000">
            <v>0.6693718502275734</v>
          </cell>
          <cell r="J1000">
            <v>1</v>
          </cell>
          <cell r="L1000">
            <v>1</v>
          </cell>
          <cell r="M1000">
            <v>155000</v>
          </cell>
          <cell r="N1000">
            <v>0</v>
          </cell>
          <cell r="O1000">
            <v>155000</v>
          </cell>
          <cell r="R1000">
            <v>0</v>
          </cell>
          <cell r="S1000">
            <v>0</v>
          </cell>
          <cell r="T1000">
            <v>0</v>
          </cell>
          <cell r="U1000">
            <v>0</v>
          </cell>
          <cell r="V1000">
            <v>1</v>
          </cell>
          <cell r="W1000">
            <v>155000</v>
          </cell>
        </row>
        <row r="1001">
          <cell r="C1001">
            <v>3.3</v>
          </cell>
          <cell r="D1001" t="str">
            <v>EXCAVACIONES Y ENTIBADOS</v>
          </cell>
          <cell r="I1001" t="str">
            <v/>
          </cell>
          <cell r="L1001" t="str">
            <v/>
          </cell>
          <cell r="M1001" t="str">
            <v/>
          </cell>
          <cell r="N1001" t="str">
            <v/>
          </cell>
          <cell r="O1001" t="str">
            <v/>
          </cell>
          <cell r="R1001" t="str">
            <v/>
          </cell>
          <cell r="S1001" t="str">
            <v/>
          </cell>
          <cell r="T1001" t="str">
            <v/>
          </cell>
          <cell r="U1001" t="str">
            <v/>
          </cell>
          <cell r="V1001" t="str">
            <v/>
          </cell>
          <cell r="W1001" t="str">
            <v/>
          </cell>
        </row>
        <row r="1002">
          <cell r="C1002" t="str">
            <v>3.3.4</v>
          </cell>
          <cell r="D1002" t="str">
            <v>EXCAVACIONES PARA ESTRUCTURAS</v>
          </cell>
          <cell r="I1002" t="str">
            <v/>
          </cell>
          <cell r="L1002" t="str">
            <v/>
          </cell>
          <cell r="M1002" t="str">
            <v/>
          </cell>
          <cell r="N1002" t="str">
            <v/>
          </cell>
          <cell r="O1002" t="str">
            <v/>
          </cell>
          <cell r="R1002" t="str">
            <v/>
          </cell>
          <cell r="S1002" t="str">
            <v/>
          </cell>
          <cell r="T1002" t="str">
            <v/>
          </cell>
          <cell r="U1002" t="str">
            <v/>
          </cell>
          <cell r="V1002" t="str">
            <v/>
          </cell>
          <cell r="W1002" t="str">
            <v/>
          </cell>
        </row>
        <row r="1003">
          <cell r="C1003" t="str">
            <v>3.3.4.2</v>
          </cell>
          <cell r="D1003" t="str">
            <v>Excavación para estructuras a máquina en material común, roca descompuesta a cualquier profundidad y bajo cualquier condición de humedad. Incluye retiro a lugar autorizado.</v>
          </cell>
          <cell r="E1003" t="str">
            <v>m3</v>
          </cell>
          <cell r="F1003">
            <v>10.1</v>
          </cell>
          <cell r="G1003">
            <v>8200</v>
          </cell>
          <cell r="H1003">
            <v>82820</v>
          </cell>
          <cell r="I1003">
            <v>0.35766049442482345</v>
          </cell>
          <cell r="J1003">
            <v>10.1</v>
          </cell>
          <cell r="L1003">
            <v>10.1</v>
          </cell>
          <cell r="M1003">
            <v>82820</v>
          </cell>
          <cell r="N1003">
            <v>0</v>
          </cell>
          <cell r="O1003">
            <v>82820</v>
          </cell>
          <cell r="R1003">
            <v>0</v>
          </cell>
          <cell r="S1003">
            <v>0</v>
          </cell>
          <cell r="T1003">
            <v>0</v>
          </cell>
          <cell r="U1003">
            <v>0</v>
          </cell>
          <cell r="V1003">
            <v>10.1</v>
          </cell>
          <cell r="W1003">
            <v>82820</v>
          </cell>
        </row>
        <row r="1004">
          <cell r="C1004">
            <v>3.4</v>
          </cell>
          <cell r="D1004" t="str">
            <v>INSTALACION Y CIMENTACION DE TUBERIA</v>
          </cell>
          <cell r="I1004" t="str">
            <v/>
          </cell>
          <cell r="L1004" t="str">
            <v/>
          </cell>
          <cell r="M1004" t="str">
            <v/>
          </cell>
          <cell r="N1004" t="str">
            <v/>
          </cell>
          <cell r="O1004" t="str">
            <v/>
          </cell>
          <cell r="R1004" t="str">
            <v/>
          </cell>
          <cell r="S1004" t="str">
            <v/>
          </cell>
          <cell r="T1004" t="str">
            <v/>
          </cell>
          <cell r="U1004" t="str">
            <v/>
          </cell>
          <cell r="V1004" t="str">
            <v/>
          </cell>
          <cell r="W1004" t="str">
            <v/>
          </cell>
        </row>
        <row r="1005">
          <cell r="C1005">
            <v>3.5</v>
          </cell>
          <cell r="D1005" t="str">
            <v>RELLENOS</v>
          </cell>
          <cell r="I1005" t="str">
            <v/>
          </cell>
          <cell r="L1005" t="str">
            <v/>
          </cell>
          <cell r="M1005" t="str">
            <v/>
          </cell>
          <cell r="N1005" t="str">
            <v/>
          </cell>
          <cell r="O1005" t="str">
            <v/>
          </cell>
          <cell r="R1005" t="str">
            <v/>
          </cell>
          <cell r="S1005" t="str">
            <v/>
          </cell>
          <cell r="T1005" t="str">
            <v/>
          </cell>
          <cell r="U1005" t="str">
            <v/>
          </cell>
          <cell r="V1005" t="str">
            <v/>
          </cell>
          <cell r="W1005" t="str">
            <v/>
          </cell>
        </row>
        <row r="1006">
          <cell r="C1006" t="str">
            <v>3.5.1</v>
          </cell>
          <cell r="D1006" t="str">
            <v>Relleno de Zanjas y obras de mampostería</v>
          </cell>
          <cell r="I1006" t="str">
            <v/>
          </cell>
          <cell r="L1006" t="str">
            <v/>
          </cell>
          <cell r="M1006" t="str">
            <v/>
          </cell>
          <cell r="N1006" t="str">
            <v/>
          </cell>
          <cell r="O1006" t="str">
            <v/>
          </cell>
          <cell r="R1006" t="str">
            <v/>
          </cell>
          <cell r="S1006" t="str">
            <v/>
          </cell>
          <cell r="T1006" t="str">
            <v/>
          </cell>
          <cell r="U1006" t="str">
            <v/>
          </cell>
          <cell r="V1006" t="str">
            <v/>
          </cell>
          <cell r="W1006" t="str">
            <v/>
          </cell>
        </row>
        <row r="1007">
          <cell r="C1007" t="str">
            <v>3.5.1.1</v>
          </cell>
          <cell r="D1007" t="str">
            <v>Rellenos de Zanjas y obras de mampostería con material seleccionado de sitio, compactado al 90% del Proctor Modificado</v>
          </cell>
          <cell r="E1007" t="str">
            <v>m3</v>
          </cell>
          <cell r="F1007">
            <v>1</v>
          </cell>
          <cell r="G1007">
            <v>8500</v>
          </cell>
          <cell r="H1007">
            <v>8500</v>
          </cell>
          <cell r="I1007">
            <v>3.6707488560866933E-2</v>
          </cell>
          <cell r="J1007">
            <v>1</v>
          </cell>
          <cell r="L1007">
            <v>1</v>
          </cell>
          <cell r="M1007">
            <v>8500</v>
          </cell>
          <cell r="N1007">
            <v>0</v>
          </cell>
          <cell r="O1007">
            <v>8500</v>
          </cell>
          <cell r="R1007">
            <v>0</v>
          </cell>
          <cell r="S1007">
            <v>0</v>
          </cell>
          <cell r="T1007">
            <v>0</v>
          </cell>
          <cell r="U1007">
            <v>0</v>
          </cell>
          <cell r="V1007">
            <v>1</v>
          </cell>
          <cell r="W1007">
            <v>8500</v>
          </cell>
        </row>
        <row r="1008">
          <cell r="C1008" t="str">
            <v>3.5.1.2</v>
          </cell>
          <cell r="D1008" t="str">
            <v>Rellenos de Zanjas y obras de mampostería con material seleccionado de cantera, compactado al 95% del Proctor Modifiicado</v>
          </cell>
          <cell r="E1008" t="str">
            <v>m3</v>
          </cell>
          <cell r="F1008">
            <v>9.1</v>
          </cell>
          <cell r="G1008">
            <v>27000</v>
          </cell>
          <cell r="H1008">
            <v>245700</v>
          </cell>
          <cell r="I1008">
            <v>1.0610623458123536</v>
          </cell>
          <cell r="J1008">
            <v>9.1</v>
          </cell>
          <cell r="L1008">
            <v>9.1</v>
          </cell>
          <cell r="M1008">
            <v>245700</v>
          </cell>
          <cell r="N1008">
            <v>0</v>
          </cell>
          <cell r="O1008">
            <v>245700</v>
          </cell>
          <cell r="R1008">
            <v>0</v>
          </cell>
          <cell r="S1008">
            <v>0</v>
          </cell>
          <cell r="T1008">
            <v>0</v>
          </cell>
          <cell r="U1008">
            <v>0</v>
          </cell>
          <cell r="V1008">
            <v>9.1</v>
          </cell>
          <cell r="W1008">
            <v>245700</v>
          </cell>
        </row>
        <row r="1009">
          <cell r="C1009">
            <v>3.7</v>
          </cell>
          <cell r="D1009" t="str">
            <v>CONSTRUCCIÓN DE OBRAS ACCESORIAS</v>
          </cell>
          <cell r="I1009" t="str">
            <v/>
          </cell>
          <cell r="L1009" t="str">
            <v/>
          </cell>
          <cell r="M1009" t="str">
            <v/>
          </cell>
          <cell r="N1009" t="str">
            <v/>
          </cell>
          <cell r="O1009" t="str">
            <v/>
          </cell>
          <cell r="R1009" t="str">
            <v/>
          </cell>
          <cell r="S1009" t="str">
            <v/>
          </cell>
          <cell r="T1009" t="str">
            <v/>
          </cell>
          <cell r="U1009" t="str">
            <v/>
          </cell>
          <cell r="V1009" t="str">
            <v/>
          </cell>
          <cell r="W1009" t="str">
            <v/>
          </cell>
        </row>
        <row r="1010">
          <cell r="C1010" t="str">
            <v>3.7.1</v>
          </cell>
          <cell r="D1010" t="str">
            <v>Obra de mampostería en ladrillo.</v>
          </cell>
          <cell r="I1010" t="str">
            <v/>
          </cell>
          <cell r="L1010" t="str">
            <v/>
          </cell>
          <cell r="M1010" t="str">
            <v/>
          </cell>
          <cell r="N1010" t="str">
            <v/>
          </cell>
          <cell r="O1010" t="str">
            <v/>
          </cell>
          <cell r="R1010" t="str">
            <v/>
          </cell>
          <cell r="S1010" t="str">
            <v/>
          </cell>
          <cell r="T1010" t="str">
            <v/>
          </cell>
          <cell r="U1010" t="str">
            <v/>
          </cell>
          <cell r="V1010" t="str">
            <v/>
          </cell>
          <cell r="W1010" t="str">
            <v/>
          </cell>
        </row>
        <row r="1011">
          <cell r="C1011" t="str">
            <v>3.7.1.4</v>
          </cell>
          <cell r="D1011" t="str">
            <v>CONCRETOS DE LIMPIEZA, ALISTADO Y MEDIACAÑAS</v>
          </cell>
          <cell r="I1011" t="str">
            <v/>
          </cell>
          <cell r="L1011" t="str">
            <v/>
          </cell>
          <cell r="M1011" t="str">
            <v/>
          </cell>
          <cell r="N1011" t="str">
            <v/>
          </cell>
          <cell r="O1011" t="str">
            <v/>
          </cell>
          <cell r="R1011" t="str">
            <v/>
          </cell>
          <cell r="S1011" t="str">
            <v/>
          </cell>
          <cell r="T1011" t="str">
            <v/>
          </cell>
          <cell r="U1011" t="str">
            <v/>
          </cell>
          <cell r="V1011" t="str">
            <v/>
          </cell>
          <cell r="W1011" t="str">
            <v/>
          </cell>
        </row>
        <row r="1012">
          <cell r="C1012" t="str">
            <v>3.7.1.4.1</v>
          </cell>
          <cell r="D1012" t="str">
            <v>ALISTADO Y PENDIENTADO</v>
          </cell>
          <cell r="I1012" t="str">
            <v/>
          </cell>
          <cell r="L1012" t="str">
            <v/>
          </cell>
          <cell r="M1012" t="str">
            <v/>
          </cell>
          <cell r="N1012" t="str">
            <v/>
          </cell>
          <cell r="O1012" t="str">
            <v/>
          </cell>
          <cell r="R1012" t="str">
            <v/>
          </cell>
          <cell r="S1012" t="str">
            <v/>
          </cell>
          <cell r="T1012" t="str">
            <v/>
          </cell>
          <cell r="U1012" t="str">
            <v/>
          </cell>
          <cell r="V1012" t="str">
            <v/>
          </cell>
          <cell r="W1012" t="str">
            <v/>
          </cell>
        </row>
        <row r="1013">
          <cell r="C1013" t="str">
            <v>3.7.1.4.1.2</v>
          </cell>
          <cell r="D1013" t="str">
            <v>Alistado y pendientado de losas y pisos en mortero impermeabilizado 1:4 e=0.04</v>
          </cell>
          <cell r="E1013" t="str">
            <v>m2</v>
          </cell>
          <cell r="F1013">
            <v>30.5</v>
          </cell>
          <cell r="G1013">
            <v>10490</v>
          </cell>
          <cell r="H1013">
            <v>319945</v>
          </cell>
          <cell r="I1013">
            <v>1.3816914620713612</v>
          </cell>
          <cell r="J1013">
            <v>30.5</v>
          </cell>
          <cell r="L1013">
            <v>30.5</v>
          </cell>
          <cell r="M1013">
            <v>319945</v>
          </cell>
          <cell r="N1013">
            <v>0</v>
          </cell>
          <cell r="O1013">
            <v>319945</v>
          </cell>
          <cell r="R1013">
            <v>0</v>
          </cell>
          <cell r="S1013">
            <v>0</v>
          </cell>
          <cell r="T1013">
            <v>0</v>
          </cell>
          <cell r="U1013">
            <v>0</v>
          </cell>
          <cell r="V1013">
            <v>30.5</v>
          </cell>
          <cell r="W1013">
            <v>319945</v>
          </cell>
        </row>
        <row r="1014">
          <cell r="C1014" t="str">
            <v>3.7.2</v>
          </cell>
          <cell r="D1014" t="str">
            <v>Obras de mampostería en bloque</v>
          </cell>
          <cell r="I1014" t="str">
            <v/>
          </cell>
          <cell r="L1014" t="str">
            <v/>
          </cell>
          <cell r="M1014" t="str">
            <v/>
          </cell>
          <cell r="N1014" t="str">
            <v/>
          </cell>
          <cell r="O1014" t="str">
            <v/>
          </cell>
          <cell r="R1014" t="str">
            <v/>
          </cell>
          <cell r="S1014" t="str">
            <v/>
          </cell>
          <cell r="T1014" t="str">
            <v/>
          </cell>
          <cell r="U1014" t="str">
            <v/>
          </cell>
          <cell r="V1014" t="str">
            <v/>
          </cell>
          <cell r="W1014" t="str">
            <v/>
          </cell>
        </row>
        <row r="1015">
          <cell r="C1015" t="str">
            <v>3.7.2.1.8</v>
          </cell>
          <cell r="D1015" t="str">
            <v>Mampostería en bloque de concreto (sin incluir pañete, mortero de relleno, refuerzo ) e=0.10 m</v>
          </cell>
          <cell r="E1015" t="str">
            <v>m2</v>
          </cell>
          <cell r="F1015">
            <v>9</v>
          </cell>
          <cell r="G1015">
            <v>21300</v>
          </cell>
          <cell r="H1015">
            <v>191700</v>
          </cell>
          <cell r="I1015">
            <v>0.8278618302491989</v>
          </cell>
          <cell r="J1015">
            <v>9</v>
          </cell>
          <cell r="L1015">
            <v>9</v>
          </cell>
          <cell r="M1015">
            <v>191700</v>
          </cell>
          <cell r="N1015">
            <v>0</v>
          </cell>
          <cell r="O1015">
            <v>191700</v>
          </cell>
          <cell r="R1015">
            <v>0</v>
          </cell>
          <cell r="S1015">
            <v>0</v>
          </cell>
          <cell r="T1015">
            <v>0</v>
          </cell>
          <cell r="U1015">
            <v>0</v>
          </cell>
          <cell r="V1015">
            <v>9</v>
          </cell>
          <cell r="W1015">
            <v>191700</v>
          </cell>
        </row>
        <row r="1016">
          <cell r="C1016" t="str">
            <v>3.7.2.1.9</v>
          </cell>
          <cell r="D1016" t="str">
            <v>Mampostería en bloque de concreto (sin incluir pañete, mortero de relleno, refuerzo ) e=0.15 m</v>
          </cell>
          <cell r="E1016" t="str">
            <v>m2</v>
          </cell>
          <cell r="F1016">
            <v>66</v>
          </cell>
          <cell r="G1016">
            <v>27150</v>
          </cell>
          <cell r="H1016">
            <v>1791900</v>
          </cell>
          <cell r="I1016">
            <v>7.7383704414373478</v>
          </cell>
          <cell r="J1016">
            <v>66</v>
          </cell>
          <cell r="L1016">
            <v>66</v>
          </cell>
          <cell r="M1016">
            <v>1791900</v>
          </cell>
          <cell r="N1016">
            <v>0</v>
          </cell>
          <cell r="O1016">
            <v>1791900</v>
          </cell>
          <cell r="R1016">
            <v>0</v>
          </cell>
          <cell r="S1016">
            <v>0</v>
          </cell>
          <cell r="T1016">
            <v>0</v>
          </cell>
          <cell r="U1016">
            <v>0</v>
          </cell>
          <cell r="V1016">
            <v>66</v>
          </cell>
          <cell r="W1016">
            <v>1791900</v>
          </cell>
        </row>
        <row r="1017">
          <cell r="C1017" t="str">
            <v>3.7.2.1.19</v>
          </cell>
          <cell r="D1017" t="str">
            <v>Mampostería en calado de concreto e=0.20 m</v>
          </cell>
          <cell r="E1017" t="str">
            <v>m2</v>
          </cell>
          <cell r="F1017">
            <v>9</v>
          </cell>
          <cell r="G1017">
            <v>19250</v>
          </cell>
          <cell r="H1017">
            <v>173250</v>
          </cell>
          <cell r="I1017">
            <v>0.74818498743178774</v>
          </cell>
          <cell r="J1017">
            <v>9</v>
          </cell>
          <cell r="L1017">
            <v>9</v>
          </cell>
          <cell r="M1017">
            <v>173250</v>
          </cell>
          <cell r="N1017">
            <v>0</v>
          </cell>
          <cell r="O1017">
            <v>173250</v>
          </cell>
          <cell r="R1017">
            <v>0</v>
          </cell>
          <cell r="S1017">
            <v>0</v>
          </cell>
          <cell r="T1017">
            <v>0</v>
          </cell>
          <cell r="U1017">
            <v>0</v>
          </cell>
          <cell r="V1017">
            <v>9</v>
          </cell>
          <cell r="W1017">
            <v>173250</v>
          </cell>
        </row>
        <row r="1018">
          <cell r="C1018" t="str">
            <v>3.7.3</v>
          </cell>
          <cell r="D1018" t="str">
            <v>Estructuras de concreto reforzado</v>
          </cell>
          <cell r="I1018" t="str">
            <v/>
          </cell>
          <cell r="L1018" t="str">
            <v/>
          </cell>
          <cell r="M1018" t="str">
            <v/>
          </cell>
          <cell r="N1018" t="str">
            <v/>
          </cell>
          <cell r="O1018" t="str">
            <v/>
          </cell>
          <cell r="R1018" t="str">
            <v/>
          </cell>
          <cell r="S1018" t="str">
            <v/>
          </cell>
          <cell r="T1018" t="str">
            <v/>
          </cell>
          <cell r="U1018" t="str">
            <v/>
          </cell>
          <cell r="V1018" t="str">
            <v/>
          </cell>
          <cell r="W1018" t="str">
            <v/>
          </cell>
        </row>
        <row r="1019">
          <cell r="C1019" t="str">
            <v>3.7.3.2</v>
          </cell>
          <cell r="D1019" t="str">
            <v>Concreto para estructuras tipo edificaciones</v>
          </cell>
          <cell r="I1019" t="str">
            <v/>
          </cell>
          <cell r="L1019" t="str">
            <v/>
          </cell>
          <cell r="M1019" t="str">
            <v/>
          </cell>
          <cell r="N1019" t="str">
            <v/>
          </cell>
          <cell r="O1019" t="str">
            <v/>
          </cell>
          <cell r="R1019" t="str">
            <v/>
          </cell>
          <cell r="S1019" t="str">
            <v/>
          </cell>
          <cell r="T1019" t="str">
            <v/>
          </cell>
          <cell r="U1019" t="str">
            <v/>
          </cell>
          <cell r="V1019" t="str">
            <v/>
          </cell>
          <cell r="W1019" t="str">
            <v/>
          </cell>
        </row>
        <row r="1020">
          <cell r="C1020" t="str">
            <v>3.7.3.2.1</v>
          </cell>
          <cell r="D1020" t="str">
            <v>VIGAS, COLUMNAS, ZAPATAS, MUROS, ESCALERAS</v>
          </cell>
          <cell r="I1020" t="str">
            <v/>
          </cell>
          <cell r="L1020" t="str">
            <v/>
          </cell>
          <cell r="M1020" t="str">
            <v/>
          </cell>
          <cell r="N1020" t="str">
            <v/>
          </cell>
          <cell r="O1020" t="str">
            <v/>
          </cell>
          <cell r="R1020" t="str">
            <v/>
          </cell>
          <cell r="S1020" t="str">
            <v/>
          </cell>
          <cell r="T1020" t="str">
            <v/>
          </cell>
          <cell r="U1020" t="str">
            <v/>
          </cell>
          <cell r="V1020" t="str">
            <v/>
          </cell>
          <cell r="W1020" t="str">
            <v/>
          </cell>
        </row>
        <row r="1021">
          <cell r="C1021" t="str">
            <v>3.7.3.2.1.2</v>
          </cell>
          <cell r="D1021" t="str">
            <v>Concreto para vigas f´c=21 Mpa (3000 PSI)</v>
          </cell>
          <cell r="E1021" t="str">
            <v>m3</v>
          </cell>
          <cell r="F1021">
            <v>2.2999999999999998</v>
          </cell>
          <cell r="G1021">
            <v>314100</v>
          </cell>
          <cell r="H1021">
            <v>722430</v>
          </cell>
          <cell r="I1021">
            <v>3.1198342307090705</v>
          </cell>
          <cell r="J1021">
            <v>2.2999999999999998</v>
          </cell>
          <cell r="L1021">
            <v>2.2999999999999998</v>
          </cell>
          <cell r="M1021">
            <v>722430</v>
          </cell>
          <cell r="N1021">
            <v>0</v>
          </cell>
          <cell r="O1021">
            <v>722430</v>
          </cell>
          <cell r="R1021">
            <v>0</v>
          </cell>
          <cell r="S1021">
            <v>0</v>
          </cell>
          <cell r="T1021">
            <v>0</v>
          </cell>
          <cell r="U1021">
            <v>0</v>
          </cell>
          <cell r="V1021">
            <v>2.2999999999999998</v>
          </cell>
          <cell r="W1021">
            <v>722430</v>
          </cell>
        </row>
        <row r="1022">
          <cell r="C1022" t="str">
            <v>3.7.3.2.1.5</v>
          </cell>
          <cell r="D1022" t="str">
            <v>Concreto para columnas f´c=21 Mpa (3000 PSI)</v>
          </cell>
          <cell r="E1022" t="str">
            <v>m3</v>
          </cell>
          <cell r="F1022">
            <v>2.1</v>
          </cell>
          <cell r="G1022">
            <v>355100</v>
          </cell>
          <cell r="H1022">
            <v>745710</v>
          </cell>
          <cell r="I1022">
            <v>3.2203695640851864</v>
          </cell>
          <cell r="J1022">
            <v>2.1</v>
          </cell>
          <cell r="L1022">
            <v>2.1</v>
          </cell>
          <cell r="M1022">
            <v>745710</v>
          </cell>
          <cell r="N1022">
            <v>0</v>
          </cell>
          <cell r="O1022">
            <v>745710</v>
          </cell>
          <cell r="R1022">
            <v>0</v>
          </cell>
          <cell r="S1022">
            <v>0</v>
          </cell>
          <cell r="T1022">
            <v>0</v>
          </cell>
          <cell r="U1022">
            <v>0</v>
          </cell>
          <cell r="V1022">
            <v>2.1</v>
          </cell>
          <cell r="W1022">
            <v>745710</v>
          </cell>
        </row>
        <row r="1023">
          <cell r="C1023" t="str">
            <v>3.7.3.2.1.11</v>
          </cell>
          <cell r="D1023" t="str">
            <v>Concreto para zapatas f´c=24.5 Mpa (3500 PSI)</v>
          </cell>
          <cell r="E1023" t="str">
            <v>m3</v>
          </cell>
          <cell r="F1023">
            <v>2.6</v>
          </cell>
          <cell r="G1023">
            <v>293700</v>
          </cell>
          <cell r="H1023">
            <v>763620</v>
          </cell>
          <cell r="I1023">
            <v>3.297714401746966</v>
          </cell>
          <cell r="J1023">
            <v>2.6</v>
          </cell>
          <cell r="L1023">
            <v>2.6</v>
          </cell>
          <cell r="M1023">
            <v>763620</v>
          </cell>
          <cell r="N1023">
            <v>0</v>
          </cell>
          <cell r="O1023">
            <v>763620</v>
          </cell>
          <cell r="R1023">
            <v>0</v>
          </cell>
          <cell r="S1023">
            <v>0</v>
          </cell>
          <cell r="T1023">
            <v>0</v>
          </cell>
          <cell r="U1023">
            <v>0</v>
          </cell>
          <cell r="V1023">
            <v>2.6</v>
          </cell>
          <cell r="W1023">
            <v>763620</v>
          </cell>
        </row>
        <row r="1024">
          <cell r="C1024" t="str">
            <v>3.7.3.2.1.14</v>
          </cell>
          <cell r="D1024" t="str">
            <v>Concreto para vigas de amarre f´c=21 Mpa (3000 PSI)</v>
          </cell>
          <cell r="E1024" t="str">
            <v>m3</v>
          </cell>
          <cell r="F1024">
            <v>2.2999999999999998</v>
          </cell>
          <cell r="G1024">
            <v>338850</v>
          </cell>
          <cell r="H1024">
            <v>779354.99999999988</v>
          </cell>
          <cell r="I1024">
            <v>3.3656664408652288</v>
          </cell>
          <cell r="J1024">
            <v>2.2999999999999998</v>
          </cell>
          <cell r="L1024">
            <v>2.2999999999999998</v>
          </cell>
          <cell r="M1024">
            <v>779354.99999999988</v>
          </cell>
          <cell r="N1024">
            <v>0</v>
          </cell>
          <cell r="O1024">
            <v>779354.99999999988</v>
          </cell>
          <cell r="R1024">
            <v>0</v>
          </cell>
          <cell r="S1024">
            <v>0</v>
          </cell>
          <cell r="T1024">
            <v>0</v>
          </cell>
          <cell r="U1024">
            <v>0</v>
          </cell>
          <cell r="V1024">
            <v>2.2999999999999998</v>
          </cell>
          <cell r="W1024">
            <v>779354.99999999988</v>
          </cell>
        </row>
        <row r="1025">
          <cell r="C1025" t="str">
            <v>3.7.3.2.1.20</v>
          </cell>
          <cell r="D1025" t="str">
            <v>Piso en concreto e=0.15 f´c=24.5 Mpa</v>
          </cell>
          <cell r="E1025" t="str">
            <v>m2</v>
          </cell>
          <cell r="F1025">
            <v>30.5</v>
          </cell>
          <cell r="G1025">
            <v>47100</v>
          </cell>
          <cell r="H1025">
            <v>1436550</v>
          </cell>
          <cell r="I1025">
            <v>6.203781493189811</v>
          </cell>
          <cell r="J1025">
            <v>30.5</v>
          </cell>
          <cell r="L1025">
            <v>30.5</v>
          </cell>
          <cell r="M1025">
            <v>1436550</v>
          </cell>
          <cell r="N1025">
            <v>0</v>
          </cell>
          <cell r="O1025">
            <v>1436550</v>
          </cell>
          <cell r="R1025">
            <v>0</v>
          </cell>
          <cell r="S1025">
            <v>0</v>
          </cell>
          <cell r="T1025">
            <v>0</v>
          </cell>
          <cell r="U1025">
            <v>0</v>
          </cell>
          <cell r="V1025">
            <v>30.5</v>
          </cell>
          <cell r="W1025">
            <v>1436550</v>
          </cell>
        </row>
        <row r="1026">
          <cell r="C1026" t="str">
            <v>3.7.3.2.3</v>
          </cell>
          <cell r="D1026" t="str">
            <v>LOSAS ALIGERADAS</v>
          </cell>
          <cell r="I1026" t="str">
            <v/>
          </cell>
          <cell r="L1026" t="str">
            <v/>
          </cell>
          <cell r="M1026" t="str">
            <v/>
          </cell>
          <cell r="N1026" t="str">
            <v/>
          </cell>
          <cell r="O1026" t="str">
            <v/>
          </cell>
          <cell r="R1026" t="str">
            <v/>
          </cell>
          <cell r="S1026" t="str">
            <v/>
          </cell>
          <cell r="T1026" t="str">
            <v/>
          </cell>
          <cell r="U1026" t="str">
            <v/>
          </cell>
          <cell r="V1026" t="str">
            <v/>
          </cell>
          <cell r="W1026" t="str">
            <v/>
          </cell>
        </row>
        <row r="1027">
          <cell r="C1027" t="str">
            <v>3.7.3.2.3.4</v>
          </cell>
          <cell r="D1027" t="str">
            <v>Losa aligerada para edificaciones con casetón de icopor f¨c=24.5 MPa e=0.30 m</v>
          </cell>
          <cell r="E1027" t="str">
            <v>m2</v>
          </cell>
          <cell r="F1027">
            <v>30.5</v>
          </cell>
          <cell r="G1027">
            <v>77660</v>
          </cell>
          <cell r="H1027">
            <v>2368630</v>
          </cell>
          <cell r="I1027">
            <v>10.228995132932498</v>
          </cell>
          <cell r="J1027">
            <v>30.5</v>
          </cell>
          <cell r="L1027">
            <v>30.5</v>
          </cell>
          <cell r="M1027">
            <v>2368630</v>
          </cell>
          <cell r="N1027">
            <v>0</v>
          </cell>
          <cell r="O1027">
            <v>2368630</v>
          </cell>
          <cell r="R1027">
            <v>0</v>
          </cell>
          <cell r="S1027">
            <v>0</v>
          </cell>
          <cell r="T1027">
            <v>0</v>
          </cell>
          <cell r="U1027">
            <v>0</v>
          </cell>
          <cell r="V1027">
            <v>30.5</v>
          </cell>
          <cell r="W1027">
            <v>2368630</v>
          </cell>
        </row>
        <row r="1028">
          <cell r="C1028" t="str">
            <v>3.7.3.3</v>
          </cell>
          <cell r="D1028" t="str">
            <v>ACERO DE REFUERZO</v>
          </cell>
          <cell r="I1028" t="str">
            <v/>
          </cell>
          <cell r="L1028" t="str">
            <v/>
          </cell>
          <cell r="M1028" t="str">
            <v/>
          </cell>
          <cell r="N1028" t="str">
            <v/>
          </cell>
          <cell r="O1028" t="str">
            <v/>
          </cell>
          <cell r="R1028" t="str">
            <v/>
          </cell>
          <cell r="S1028" t="str">
            <v/>
          </cell>
          <cell r="T1028" t="str">
            <v/>
          </cell>
          <cell r="U1028" t="str">
            <v/>
          </cell>
          <cell r="V1028" t="str">
            <v/>
          </cell>
          <cell r="W1028" t="str">
            <v/>
          </cell>
        </row>
        <row r="1029">
          <cell r="C1029" t="str">
            <v>3.7.3.3.1</v>
          </cell>
          <cell r="D1029" t="str">
            <v>Suministro, figurado e instalación de acero de refuerzo 420 Mpa (60000 Psi) según planos y especificaciones de diseño</v>
          </cell>
          <cell r="E1029" t="str">
            <v>kg</v>
          </cell>
          <cell r="F1029">
            <v>3684</v>
          </cell>
          <cell r="G1029">
            <v>2740</v>
          </cell>
          <cell r="H1029">
            <v>10094160</v>
          </cell>
          <cell r="I1029">
            <v>43.591913262536536</v>
          </cell>
          <cell r="J1029">
            <v>3684</v>
          </cell>
          <cell r="L1029">
            <v>3684</v>
          </cell>
          <cell r="M1029">
            <v>10094160</v>
          </cell>
          <cell r="N1029">
            <v>0</v>
          </cell>
          <cell r="O1029">
            <v>10094160</v>
          </cell>
          <cell r="R1029">
            <v>0</v>
          </cell>
          <cell r="S1029">
            <v>0</v>
          </cell>
          <cell r="T1029">
            <v>0</v>
          </cell>
          <cell r="U1029">
            <v>0</v>
          </cell>
          <cell r="V1029">
            <v>3684</v>
          </cell>
          <cell r="W1029">
            <v>10094160</v>
          </cell>
        </row>
        <row r="1030">
          <cell r="C1030" t="str">
            <v>3.7.3.8</v>
          </cell>
          <cell r="D1030" t="str">
            <v>IMPERMEABILIZACION</v>
          </cell>
          <cell r="I1030" t="str">
            <v/>
          </cell>
          <cell r="L1030" t="str">
            <v/>
          </cell>
          <cell r="M1030" t="str">
            <v/>
          </cell>
          <cell r="N1030" t="str">
            <v/>
          </cell>
          <cell r="O1030" t="str">
            <v/>
          </cell>
          <cell r="R1030" t="str">
            <v/>
          </cell>
          <cell r="S1030" t="str">
            <v/>
          </cell>
          <cell r="T1030" t="str">
            <v/>
          </cell>
          <cell r="U1030" t="str">
            <v/>
          </cell>
          <cell r="V1030" t="str">
            <v/>
          </cell>
          <cell r="W1030" t="str">
            <v/>
          </cell>
        </row>
        <row r="1031">
          <cell r="C1031" t="str">
            <v>3.7.3.8.1</v>
          </cell>
          <cell r="D1031" t="str">
            <v>Suministro e instalación de manto reflectivo Morter plas AL-80 o similar según planos y especificaciones de diseño</v>
          </cell>
          <cell r="E1031" t="str">
            <v>m2</v>
          </cell>
          <cell r="F1031">
            <v>30.5</v>
          </cell>
          <cell r="G1031">
            <v>9325</v>
          </cell>
          <cell r="H1031">
            <v>284412.5</v>
          </cell>
          <cell r="I1031">
            <v>1.2282433635667727</v>
          </cell>
          <cell r="J1031">
            <v>30.5</v>
          </cell>
          <cell r="L1031">
            <v>30.5</v>
          </cell>
          <cell r="M1031">
            <v>284412.5</v>
          </cell>
          <cell r="N1031">
            <v>0</v>
          </cell>
          <cell r="O1031">
            <v>284412.5</v>
          </cell>
          <cell r="R1031">
            <v>0</v>
          </cell>
          <cell r="S1031">
            <v>0</v>
          </cell>
          <cell r="T1031">
            <v>0</v>
          </cell>
          <cell r="U1031">
            <v>0</v>
          </cell>
          <cell r="V1031">
            <v>30.5</v>
          </cell>
          <cell r="W1031">
            <v>284412.5</v>
          </cell>
        </row>
        <row r="1032">
          <cell r="C1032" t="str">
            <v>3,9</v>
          </cell>
          <cell r="D1032" t="str">
            <v>OBRAS ARQUITECTONICAS</v>
          </cell>
          <cell r="I1032" t="str">
            <v/>
          </cell>
          <cell r="L1032" t="str">
            <v/>
          </cell>
          <cell r="M1032" t="str">
            <v/>
          </cell>
          <cell r="N1032" t="str">
            <v/>
          </cell>
          <cell r="O1032" t="str">
            <v/>
          </cell>
          <cell r="R1032" t="str">
            <v/>
          </cell>
          <cell r="S1032" t="str">
            <v/>
          </cell>
          <cell r="T1032" t="str">
            <v/>
          </cell>
          <cell r="U1032" t="str">
            <v/>
          </cell>
          <cell r="V1032" t="str">
            <v/>
          </cell>
          <cell r="W1032" t="str">
            <v/>
          </cell>
        </row>
        <row r="1033">
          <cell r="C1033" t="str">
            <v>3.9.9</v>
          </cell>
          <cell r="D1033" t="str">
            <v>CARPINTERIA EN MADERA</v>
          </cell>
          <cell r="I1033" t="str">
            <v/>
          </cell>
          <cell r="L1033" t="str">
            <v/>
          </cell>
          <cell r="M1033" t="str">
            <v/>
          </cell>
          <cell r="N1033" t="str">
            <v/>
          </cell>
          <cell r="O1033" t="str">
            <v/>
          </cell>
          <cell r="R1033" t="str">
            <v/>
          </cell>
          <cell r="S1033" t="str">
            <v/>
          </cell>
          <cell r="T1033" t="str">
            <v/>
          </cell>
          <cell r="U1033" t="str">
            <v/>
          </cell>
          <cell r="V1033" t="str">
            <v/>
          </cell>
          <cell r="W1033" t="str">
            <v/>
          </cell>
        </row>
        <row r="1034">
          <cell r="C1034" t="str">
            <v>3.9.9.1</v>
          </cell>
          <cell r="D1034" t="str">
            <v>PUERTAS DE ENTRADA PRINCIPAL</v>
          </cell>
          <cell r="I1034" t="str">
            <v/>
          </cell>
          <cell r="L1034" t="str">
            <v/>
          </cell>
          <cell r="M1034" t="str">
            <v/>
          </cell>
          <cell r="N1034" t="str">
            <v/>
          </cell>
          <cell r="O1034" t="str">
            <v/>
          </cell>
          <cell r="R1034" t="str">
            <v/>
          </cell>
          <cell r="S1034" t="str">
            <v/>
          </cell>
          <cell r="T1034" t="str">
            <v/>
          </cell>
          <cell r="U1034" t="str">
            <v/>
          </cell>
          <cell r="V1034" t="str">
            <v/>
          </cell>
          <cell r="W1034" t="str">
            <v/>
          </cell>
        </row>
        <row r="1035">
          <cell r="C1035" t="str">
            <v>3.9.9.1.9</v>
          </cell>
          <cell r="D1035" t="str">
            <v>Puerta Madecor en cedro 1.00 x 2 m e=36 mm. Incluye marco para puerta y cerradura según planos y especificaciones de diseño</v>
          </cell>
          <cell r="E1035" t="str">
            <v>un</v>
          </cell>
          <cell r="F1035">
            <v>1</v>
          </cell>
          <cell r="G1035">
            <v>72000</v>
          </cell>
          <cell r="H1035">
            <v>72000</v>
          </cell>
          <cell r="I1035">
            <v>0.31093402075087284</v>
          </cell>
          <cell r="J1035">
            <v>1</v>
          </cell>
          <cell r="L1035">
            <v>1</v>
          </cell>
          <cell r="M1035">
            <v>72000</v>
          </cell>
          <cell r="N1035">
            <v>0</v>
          </cell>
          <cell r="O1035">
            <v>72000</v>
          </cell>
          <cell r="R1035">
            <v>0</v>
          </cell>
          <cell r="S1035">
            <v>0</v>
          </cell>
          <cell r="T1035">
            <v>0</v>
          </cell>
          <cell r="U1035">
            <v>0</v>
          </cell>
          <cell r="V1035">
            <v>1</v>
          </cell>
          <cell r="W1035">
            <v>72000</v>
          </cell>
        </row>
        <row r="1036">
          <cell r="C1036" t="str">
            <v>3.9.10.4</v>
          </cell>
          <cell r="D1036" t="str">
            <v>VENTANAS EN ALUMINIO</v>
          </cell>
          <cell r="I1036" t="str">
            <v/>
          </cell>
          <cell r="L1036" t="str">
            <v/>
          </cell>
          <cell r="M1036" t="str">
            <v/>
          </cell>
          <cell r="N1036" t="str">
            <v/>
          </cell>
          <cell r="O1036" t="str">
            <v/>
          </cell>
          <cell r="R1036" t="str">
            <v/>
          </cell>
          <cell r="S1036" t="str">
            <v/>
          </cell>
          <cell r="T1036" t="str">
            <v/>
          </cell>
          <cell r="U1036" t="str">
            <v/>
          </cell>
          <cell r="V1036" t="str">
            <v/>
          </cell>
          <cell r="W1036" t="str">
            <v/>
          </cell>
        </row>
        <row r="1037">
          <cell r="C1037" t="str">
            <v>3.9.10.4.1</v>
          </cell>
          <cell r="D1037" t="str">
            <v>Ventaneria en aluminio, incluye vidrio 4 mm segun planos y especificaciones de diseño</v>
          </cell>
          <cell r="E1037" t="str">
            <v>m2</v>
          </cell>
          <cell r="F1037">
            <v>1.5</v>
          </cell>
          <cell r="G1037">
            <v>83050</v>
          </cell>
          <cell r="H1037">
            <v>124575</v>
          </cell>
          <cell r="I1037">
            <v>0.53798063381999972</v>
          </cell>
          <cell r="J1037">
            <v>1.5</v>
          </cell>
          <cell r="L1037">
            <v>1.5</v>
          </cell>
          <cell r="M1037">
            <v>124575</v>
          </cell>
          <cell r="N1037">
            <v>0</v>
          </cell>
          <cell r="O1037">
            <v>124575</v>
          </cell>
          <cell r="R1037">
            <v>0</v>
          </cell>
          <cell r="S1037">
            <v>0</v>
          </cell>
          <cell r="T1037">
            <v>0</v>
          </cell>
          <cell r="U1037">
            <v>0</v>
          </cell>
          <cell r="V1037">
            <v>1.5</v>
          </cell>
          <cell r="W1037">
            <v>124575</v>
          </cell>
        </row>
        <row r="1038">
          <cell r="C1038" t="str">
            <v>3.9.12</v>
          </cell>
          <cell r="D1038" t="str">
            <v>PINTURA</v>
          </cell>
          <cell r="I1038" t="str">
            <v/>
          </cell>
          <cell r="L1038" t="str">
            <v/>
          </cell>
          <cell r="M1038" t="str">
            <v/>
          </cell>
          <cell r="N1038" t="str">
            <v/>
          </cell>
          <cell r="O1038" t="str">
            <v/>
          </cell>
          <cell r="R1038" t="str">
            <v/>
          </cell>
          <cell r="S1038" t="str">
            <v/>
          </cell>
          <cell r="T1038" t="str">
            <v/>
          </cell>
          <cell r="U1038" t="str">
            <v/>
          </cell>
          <cell r="V1038" t="str">
            <v/>
          </cell>
          <cell r="W1038" t="str">
            <v/>
          </cell>
        </row>
        <row r="1039">
          <cell r="C1039" t="str">
            <v>3.9.12.2</v>
          </cell>
          <cell r="D1039" t="str">
            <v>Estuco y pintura a 3 manos segun planos y especificaciones de diseño</v>
          </cell>
          <cell r="E1039" t="str">
            <v>m2</v>
          </cell>
          <cell r="F1039">
            <v>178</v>
          </cell>
          <cell r="G1039">
            <v>6415</v>
          </cell>
          <cell r="H1039">
            <v>1141870</v>
          </cell>
          <cell r="I1039">
            <v>4.9311976427055439</v>
          </cell>
          <cell r="J1039">
            <v>178</v>
          </cell>
          <cell r="L1039">
            <v>178</v>
          </cell>
          <cell r="M1039">
            <v>1141870</v>
          </cell>
          <cell r="N1039">
            <v>0</v>
          </cell>
          <cell r="O1039">
            <v>1141870</v>
          </cell>
          <cell r="R1039">
            <v>0</v>
          </cell>
          <cell r="S1039">
            <v>0</v>
          </cell>
          <cell r="T1039">
            <v>0</v>
          </cell>
          <cell r="U1039">
            <v>0</v>
          </cell>
          <cell r="V1039">
            <v>178</v>
          </cell>
          <cell r="W1039">
            <v>1141870</v>
          </cell>
        </row>
        <row r="1040">
          <cell r="C1040" t="str">
            <v>3,10</v>
          </cell>
          <cell r="D1040" t="str">
            <v>INSTALACIÓN DE ACCESORIOS Y TRABAJOS METALMECÁNICOS</v>
          </cell>
          <cell r="I1040" t="str">
            <v/>
          </cell>
          <cell r="L1040" t="str">
            <v/>
          </cell>
          <cell r="M1040" t="str">
            <v/>
          </cell>
          <cell r="N1040" t="str">
            <v/>
          </cell>
          <cell r="O1040" t="str">
            <v/>
          </cell>
          <cell r="R1040" t="str">
            <v/>
          </cell>
          <cell r="S1040" t="str">
            <v/>
          </cell>
          <cell r="T1040" t="str">
            <v/>
          </cell>
          <cell r="U1040" t="str">
            <v/>
          </cell>
          <cell r="V1040" t="str">
            <v/>
          </cell>
          <cell r="W1040" t="str">
            <v/>
          </cell>
        </row>
        <row r="1041">
          <cell r="C1041" t="str">
            <v>3.10.1.4</v>
          </cell>
          <cell r="D1041" t="str">
            <v>FABRICACIÓN E INSTALACIÓN DE PUERTAS EN ACERO Ø 2” A.G</v>
          </cell>
          <cell r="I1041" t="str">
            <v/>
          </cell>
          <cell r="L1041" t="str">
            <v/>
          </cell>
          <cell r="M1041" t="str">
            <v/>
          </cell>
          <cell r="N1041" t="str">
            <v/>
          </cell>
          <cell r="O1041" t="str">
            <v/>
          </cell>
          <cell r="R1041" t="str">
            <v/>
          </cell>
          <cell r="S1041" t="str">
            <v/>
          </cell>
          <cell r="T1041" t="str">
            <v/>
          </cell>
          <cell r="U1041" t="str">
            <v/>
          </cell>
          <cell r="V1041" t="str">
            <v/>
          </cell>
          <cell r="W1041" t="str">
            <v/>
          </cell>
        </row>
        <row r="1042">
          <cell r="C1042" t="str">
            <v>3.9.10.9.2</v>
          </cell>
          <cell r="D1042" t="str">
            <v>Suministro e instalación de puerta en reja metálica , diámetro de barrotes 50mm en acero galvanizado, separación entre ejes de rejas de 0.2m, incluye pintura anticorrosiva y acabado</v>
          </cell>
          <cell r="E1042" t="str">
            <v>m2</v>
          </cell>
          <cell r="F1042">
            <v>8.1</v>
          </cell>
          <cell r="G1042">
            <v>195100</v>
          </cell>
          <cell r="H1042">
            <v>1580310</v>
          </cell>
          <cell r="I1042">
            <v>6.8246130879557203</v>
          </cell>
          <cell r="J1042">
            <v>8.1</v>
          </cell>
          <cell r="L1042">
            <v>8.1</v>
          </cell>
          <cell r="M1042">
            <v>1580310</v>
          </cell>
          <cell r="N1042">
            <v>0</v>
          </cell>
          <cell r="O1042">
            <v>1580310</v>
          </cell>
          <cell r="R1042">
            <v>0</v>
          </cell>
          <cell r="S1042">
            <v>0</v>
          </cell>
          <cell r="T1042">
            <v>0</v>
          </cell>
          <cell r="U1042">
            <v>0</v>
          </cell>
          <cell r="V1042">
            <v>8.1</v>
          </cell>
          <cell r="W1042">
            <v>1580310</v>
          </cell>
        </row>
        <row r="1043">
          <cell r="D1043" t="str">
            <v>COSTO TOTAL DIRECTO</v>
          </cell>
          <cell r="H1043">
            <v>23156038</v>
          </cell>
          <cell r="L1043" t="str">
            <v/>
          </cell>
          <cell r="M1043">
            <v>23156038</v>
          </cell>
          <cell r="N1043">
            <v>0</v>
          </cell>
          <cell r="O1043">
            <v>23156038</v>
          </cell>
          <cell r="R1043" t="str">
            <v/>
          </cell>
          <cell r="S1043">
            <v>0</v>
          </cell>
          <cell r="T1043">
            <v>0</v>
          </cell>
          <cell r="U1043">
            <v>0</v>
          </cell>
          <cell r="V1043" t="str">
            <v/>
          </cell>
          <cell r="W1043">
            <v>23156038</v>
          </cell>
        </row>
        <row r="1044">
          <cell r="D1044" t="str">
            <v>A,I,U, 25%</v>
          </cell>
          <cell r="E1044">
            <v>0.25</v>
          </cell>
          <cell r="H1044">
            <v>5789009.5</v>
          </cell>
          <cell r="M1044">
            <v>5789009.5</v>
          </cell>
          <cell r="N1044">
            <v>0</v>
          </cell>
          <cell r="O1044">
            <v>5789009.5</v>
          </cell>
          <cell r="R1044">
            <v>0</v>
          </cell>
          <cell r="S1044">
            <v>0</v>
          </cell>
          <cell r="T1044">
            <v>0</v>
          </cell>
          <cell r="U1044">
            <v>0</v>
          </cell>
          <cell r="W1044">
            <v>5789009.5</v>
          </cell>
        </row>
        <row r="1045">
          <cell r="B1045" t="str">
            <v>TO17</v>
          </cell>
          <cell r="D1045" t="str">
            <v>COSTO TOTAL OBRA CIVIL</v>
          </cell>
          <cell r="H1045">
            <v>28945048</v>
          </cell>
          <cell r="M1045">
            <v>28945048</v>
          </cell>
          <cell r="N1045">
            <v>0</v>
          </cell>
          <cell r="O1045">
            <v>28945048</v>
          </cell>
          <cell r="R1045" t="str">
            <v/>
          </cell>
          <cell r="S1045">
            <v>0</v>
          </cell>
          <cell r="T1045">
            <v>0</v>
          </cell>
          <cell r="U1045">
            <v>0</v>
          </cell>
          <cell r="V1045" t="str">
            <v/>
          </cell>
          <cell r="W1045">
            <v>28945048</v>
          </cell>
        </row>
        <row r="1046">
          <cell r="B1046" t="str">
            <v>T18</v>
          </cell>
          <cell r="C1046" t="str">
            <v>OBRA CIVIL ESTRUCTURAL DEL MACROMEDIDOR DE SALIDA (1046)</v>
          </cell>
          <cell r="M1046" t="str">
            <v/>
          </cell>
          <cell r="N1046" t="str">
            <v/>
          </cell>
          <cell r="O1046" t="str">
            <v/>
          </cell>
          <cell r="R1046" t="str">
            <v/>
          </cell>
          <cell r="S1046" t="str">
            <v/>
          </cell>
          <cell r="T1046" t="str">
            <v/>
          </cell>
          <cell r="U1046" t="str">
            <v/>
          </cell>
          <cell r="V1046" t="str">
            <v/>
          </cell>
          <cell r="W1046" t="str">
            <v/>
          </cell>
        </row>
        <row r="1047">
          <cell r="C1047" t="str">
            <v xml:space="preserve">ITEM </v>
          </cell>
          <cell r="D1047" t="str">
            <v xml:space="preserve">DESCRIPCION </v>
          </cell>
          <cell r="E1047" t="str">
            <v xml:space="preserve">UNIDAD </v>
          </cell>
          <cell r="F1047" t="str">
            <v xml:space="preserve">CANTIDAD </v>
          </cell>
          <cell r="G1047" t="str">
            <v xml:space="preserve">V. UNITARIO </v>
          </cell>
          <cell r="H1047" t="str">
            <v>V. PARCIAL</v>
          </cell>
          <cell r="R1047">
            <v>0</v>
          </cell>
        </row>
        <row r="1048">
          <cell r="C1048">
            <v>3.1</v>
          </cell>
          <cell r="D1048" t="str">
            <v>SEÑALIZACION Y SEGURIDAD EN LA OBRA</v>
          </cell>
          <cell r="L1048" t="str">
            <v/>
          </cell>
          <cell r="M1048" t="str">
            <v/>
          </cell>
          <cell r="N1048" t="str">
            <v/>
          </cell>
          <cell r="O1048" t="str">
            <v/>
          </cell>
          <cell r="R1048" t="str">
            <v/>
          </cell>
          <cell r="S1048" t="str">
            <v/>
          </cell>
          <cell r="T1048" t="str">
            <v/>
          </cell>
          <cell r="U1048" t="str">
            <v/>
          </cell>
          <cell r="V1048" t="str">
            <v/>
          </cell>
          <cell r="W1048" t="str">
            <v/>
          </cell>
        </row>
        <row r="1049">
          <cell r="C1049" t="str">
            <v>3.1.1</v>
          </cell>
          <cell r="D1049" t="str">
            <v>Señalización de la obra</v>
          </cell>
          <cell r="L1049" t="str">
            <v/>
          </cell>
          <cell r="M1049" t="str">
            <v/>
          </cell>
          <cell r="N1049" t="str">
            <v/>
          </cell>
          <cell r="O1049" t="str">
            <v/>
          </cell>
          <cell r="R1049" t="str">
            <v/>
          </cell>
          <cell r="S1049" t="str">
            <v/>
          </cell>
          <cell r="T1049" t="str">
            <v/>
          </cell>
          <cell r="U1049" t="str">
            <v/>
          </cell>
          <cell r="V1049" t="str">
            <v/>
          </cell>
          <cell r="W1049" t="str">
            <v/>
          </cell>
        </row>
        <row r="1050">
          <cell r="C1050" t="str">
            <v>3.1.1.1</v>
          </cell>
          <cell r="D1050" t="str">
            <v>Soporte para cinta demarcadora. Esquema No.1</v>
          </cell>
          <cell r="E1050" t="str">
            <v>un</v>
          </cell>
          <cell r="F1050">
            <v>4</v>
          </cell>
          <cell r="G1050">
            <v>10100</v>
          </cell>
          <cell r="H1050">
            <v>40400</v>
          </cell>
          <cell r="I1050">
            <v>0.63353806230815479</v>
          </cell>
          <cell r="J1050">
            <v>4</v>
          </cell>
          <cell r="L1050">
            <v>4</v>
          </cell>
          <cell r="M1050">
            <v>40400</v>
          </cell>
          <cell r="N1050">
            <v>0</v>
          </cell>
          <cell r="O1050">
            <v>40400</v>
          </cell>
          <cell r="R1050">
            <v>0</v>
          </cell>
          <cell r="S1050">
            <v>0</v>
          </cell>
          <cell r="T1050">
            <v>0</v>
          </cell>
          <cell r="U1050">
            <v>0</v>
          </cell>
          <cell r="V1050">
            <v>4</v>
          </cell>
          <cell r="W1050">
            <v>40400</v>
          </cell>
        </row>
        <row r="1051">
          <cell r="C1051" t="str">
            <v>3.1.1.2</v>
          </cell>
          <cell r="D1051" t="str">
            <v>Cinta demarcadora ( sin soportes ). Esquema No.2</v>
          </cell>
          <cell r="E1051" t="str">
            <v>m</v>
          </cell>
          <cell r="F1051">
            <v>25</v>
          </cell>
          <cell r="G1051">
            <v>830</v>
          </cell>
          <cell r="H1051">
            <v>20750</v>
          </cell>
          <cell r="I1051">
            <v>0.32539393051718346</v>
          </cell>
          <cell r="J1051">
            <v>25</v>
          </cell>
          <cell r="L1051">
            <v>25</v>
          </cell>
          <cell r="M1051">
            <v>20750</v>
          </cell>
          <cell r="N1051">
            <v>0</v>
          </cell>
          <cell r="O1051">
            <v>20750</v>
          </cell>
          <cell r="R1051">
            <v>0</v>
          </cell>
          <cell r="S1051">
            <v>0</v>
          </cell>
          <cell r="T1051">
            <v>0</v>
          </cell>
          <cell r="U1051">
            <v>0</v>
          </cell>
          <cell r="V1051">
            <v>25</v>
          </cell>
          <cell r="W1051">
            <v>20750</v>
          </cell>
        </row>
        <row r="1052">
          <cell r="C1052" t="str">
            <v>3,7</v>
          </cell>
          <cell r="D1052" t="str">
            <v>CONSTRUCCION DE OBRAS ACCESORIAS</v>
          </cell>
          <cell r="I1052" t="str">
            <v/>
          </cell>
          <cell r="L1052" t="str">
            <v/>
          </cell>
          <cell r="M1052" t="str">
            <v/>
          </cell>
          <cell r="N1052" t="str">
            <v/>
          </cell>
          <cell r="O1052" t="str">
            <v/>
          </cell>
          <cell r="R1052" t="str">
            <v/>
          </cell>
          <cell r="S1052" t="str">
            <v/>
          </cell>
          <cell r="T1052" t="str">
            <v/>
          </cell>
          <cell r="U1052" t="str">
            <v/>
          </cell>
          <cell r="V1052" t="str">
            <v/>
          </cell>
          <cell r="W1052" t="str">
            <v/>
          </cell>
        </row>
        <row r="1053">
          <cell r="C1053" t="str">
            <v>3.7.1</v>
          </cell>
          <cell r="D1053" t="str">
            <v>OBRAS DE MAMPOSTERIA EN LADRILLO</v>
          </cell>
          <cell r="I1053" t="str">
            <v/>
          </cell>
          <cell r="L1053" t="str">
            <v/>
          </cell>
          <cell r="M1053" t="str">
            <v/>
          </cell>
          <cell r="N1053" t="str">
            <v/>
          </cell>
          <cell r="O1053" t="str">
            <v/>
          </cell>
          <cell r="R1053" t="str">
            <v/>
          </cell>
          <cell r="S1053" t="str">
            <v/>
          </cell>
          <cell r="T1053" t="str">
            <v/>
          </cell>
          <cell r="U1053" t="str">
            <v/>
          </cell>
          <cell r="V1053" t="str">
            <v/>
          </cell>
          <cell r="W1053" t="str">
            <v/>
          </cell>
        </row>
        <row r="1054">
          <cell r="C1054" t="str">
            <v>3.7.1.4</v>
          </cell>
          <cell r="D1054" t="str">
            <v>CONCRETOS DE LIMPIEZA, ALISTADO Y MEDIACAÑAS</v>
          </cell>
          <cell r="I1054" t="str">
            <v/>
          </cell>
          <cell r="L1054" t="str">
            <v/>
          </cell>
          <cell r="M1054" t="str">
            <v/>
          </cell>
          <cell r="N1054" t="str">
            <v/>
          </cell>
          <cell r="O1054" t="str">
            <v/>
          </cell>
          <cell r="R1054" t="str">
            <v/>
          </cell>
          <cell r="S1054" t="str">
            <v/>
          </cell>
          <cell r="T1054" t="str">
            <v/>
          </cell>
          <cell r="U1054" t="str">
            <v/>
          </cell>
          <cell r="V1054" t="str">
            <v/>
          </cell>
          <cell r="W1054" t="str">
            <v/>
          </cell>
        </row>
        <row r="1055">
          <cell r="C1055" t="str">
            <v>3.7.1.4.1</v>
          </cell>
          <cell r="D1055" t="str">
            <v>ALISTADO Y PENDIENTADO</v>
          </cell>
          <cell r="I1055" t="str">
            <v/>
          </cell>
          <cell r="L1055" t="str">
            <v/>
          </cell>
          <cell r="M1055" t="str">
            <v/>
          </cell>
          <cell r="N1055" t="str">
            <v/>
          </cell>
          <cell r="O1055" t="str">
            <v/>
          </cell>
          <cell r="R1055" t="str">
            <v/>
          </cell>
          <cell r="S1055" t="str">
            <v/>
          </cell>
          <cell r="T1055" t="str">
            <v/>
          </cell>
          <cell r="U1055" t="str">
            <v/>
          </cell>
          <cell r="V1055" t="str">
            <v/>
          </cell>
          <cell r="W1055" t="str">
            <v/>
          </cell>
        </row>
        <row r="1056">
          <cell r="C1056" t="str">
            <v>3.7.1.4.2</v>
          </cell>
          <cell r="D1056" t="str">
            <v>Concreto de limpieza f¨c=14 Mpa e=0.05</v>
          </cell>
          <cell r="E1056" t="str">
            <v>m2</v>
          </cell>
          <cell r="F1056">
            <v>0.08</v>
          </cell>
          <cell r="G1056">
            <v>10950</v>
          </cell>
          <cell r="H1056">
            <v>876</v>
          </cell>
          <cell r="I1056">
            <v>1.3737112440147118E-2</v>
          </cell>
          <cell r="J1056">
            <v>0.08</v>
          </cell>
          <cell r="L1056">
            <v>0.08</v>
          </cell>
          <cell r="M1056">
            <v>876</v>
          </cell>
          <cell r="N1056">
            <v>0</v>
          </cell>
          <cell r="O1056">
            <v>876</v>
          </cell>
          <cell r="R1056">
            <v>0</v>
          </cell>
          <cell r="S1056">
            <v>0</v>
          </cell>
          <cell r="T1056">
            <v>0</v>
          </cell>
          <cell r="U1056">
            <v>0</v>
          </cell>
          <cell r="V1056">
            <v>0.08</v>
          </cell>
          <cell r="W1056">
            <v>876</v>
          </cell>
        </row>
        <row r="1057">
          <cell r="C1057" t="str">
            <v>3.7.3</v>
          </cell>
          <cell r="D1057" t="str">
            <v>ESTRUCTURAS DE CONCRETO REFORZADO</v>
          </cell>
          <cell r="I1057" t="str">
            <v/>
          </cell>
          <cell r="L1057" t="str">
            <v/>
          </cell>
          <cell r="M1057" t="str">
            <v/>
          </cell>
          <cell r="N1057" t="str">
            <v/>
          </cell>
          <cell r="O1057" t="str">
            <v/>
          </cell>
          <cell r="R1057" t="str">
            <v/>
          </cell>
          <cell r="S1057" t="str">
            <v/>
          </cell>
          <cell r="T1057" t="str">
            <v/>
          </cell>
          <cell r="U1057" t="str">
            <v/>
          </cell>
          <cell r="V1057" t="str">
            <v/>
          </cell>
          <cell r="W1057" t="str">
            <v/>
          </cell>
        </row>
        <row r="1058">
          <cell r="C1058" t="str">
            <v>3.7.3.1</v>
          </cell>
          <cell r="D1058" t="str">
            <v>CONCRETO PARA LOSA FONDO, LOSA CUBIERTA, MUROS</v>
          </cell>
          <cell r="I1058" t="str">
            <v/>
          </cell>
          <cell r="L1058" t="str">
            <v/>
          </cell>
          <cell r="M1058" t="str">
            <v/>
          </cell>
          <cell r="N1058" t="str">
            <v/>
          </cell>
          <cell r="O1058" t="str">
            <v/>
          </cell>
          <cell r="R1058" t="str">
            <v/>
          </cell>
          <cell r="S1058" t="str">
            <v/>
          </cell>
          <cell r="T1058" t="str">
            <v/>
          </cell>
          <cell r="U1058" t="str">
            <v/>
          </cell>
          <cell r="V1058" t="str">
            <v/>
          </cell>
          <cell r="W1058" t="str">
            <v/>
          </cell>
        </row>
        <row r="1059">
          <cell r="C1059" t="str">
            <v>3.7.3.1.3</v>
          </cell>
          <cell r="D1059" t="str">
            <v>Placa de fondo en concreto impermeabilizado f¨c=28 Mpa</v>
          </cell>
          <cell r="E1059" t="str">
            <v>m3</v>
          </cell>
          <cell r="F1059">
            <v>1.1000000000000001</v>
          </cell>
          <cell r="G1059">
            <v>308200</v>
          </cell>
          <cell r="H1059">
            <v>339020</v>
          </cell>
          <cell r="I1059">
            <v>5.3163879674185806</v>
          </cell>
          <cell r="J1059">
            <v>1.1000000000000001</v>
          </cell>
          <cell r="L1059">
            <v>1.1000000000000001</v>
          </cell>
          <cell r="M1059">
            <v>339020</v>
          </cell>
          <cell r="N1059">
            <v>0</v>
          </cell>
          <cell r="O1059">
            <v>339020</v>
          </cell>
          <cell r="R1059">
            <v>0</v>
          </cell>
          <cell r="S1059">
            <v>0</v>
          </cell>
          <cell r="T1059">
            <v>0</v>
          </cell>
          <cell r="U1059">
            <v>0</v>
          </cell>
          <cell r="V1059">
            <v>1.1000000000000001</v>
          </cell>
          <cell r="W1059">
            <v>339020</v>
          </cell>
        </row>
        <row r="1060">
          <cell r="C1060" t="str">
            <v>3.7.3.1.22</v>
          </cell>
          <cell r="D1060" t="str">
            <v>Muros en concreto impermeabilizado f¨c=28 Mpa</v>
          </cell>
          <cell r="E1060" t="str">
            <v>m3</v>
          </cell>
          <cell r="F1060">
            <v>5.8</v>
          </cell>
          <cell r="G1060">
            <v>336100</v>
          </cell>
          <cell r="H1060">
            <v>1949380</v>
          </cell>
          <cell r="I1060">
            <v>30.569466037184924</v>
          </cell>
          <cell r="J1060">
            <v>5.8</v>
          </cell>
          <cell r="L1060">
            <v>5.8</v>
          </cell>
          <cell r="M1060">
            <v>1949380</v>
          </cell>
          <cell r="N1060">
            <v>0</v>
          </cell>
          <cell r="O1060">
            <v>1949380</v>
          </cell>
          <cell r="R1060">
            <v>0</v>
          </cell>
          <cell r="S1060">
            <v>0</v>
          </cell>
          <cell r="T1060">
            <v>0</v>
          </cell>
          <cell r="U1060">
            <v>0</v>
          </cell>
          <cell r="V1060">
            <v>5.8</v>
          </cell>
          <cell r="W1060">
            <v>1949380</v>
          </cell>
        </row>
        <row r="1061">
          <cell r="C1061" t="str">
            <v>3.7.3.1.25</v>
          </cell>
          <cell r="D1061" t="str">
            <v>Losa superior en concreto f¨c=28 Mpa</v>
          </cell>
          <cell r="E1061" t="str">
            <v>m3</v>
          </cell>
          <cell r="F1061">
            <v>0.8</v>
          </cell>
          <cell r="G1061">
            <v>330600</v>
          </cell>
          <cell r="H1061">
            <v>264480</v>
          </cell>
          <cell r="I1061">
            <v>4.1474788791896238</v>
          </cell>
          <cell r="J1061">
            <v>0.8</v>
          </cell>
          <cell r="L1061">
            <v>0.8</v>
          </cell>
          <cell r="M1061">
            <v>264480</v>
          </cell>
          <cell r="N1061">
            <v>0</v>
          </cell>
          <cell r="O1061">
            <v>264480</v>
          </cell>
          <cell r="R1061">
            <v>0</v>
          </cell>
          <cell r="S1061">
            <v>0</v>
          </cell>
          <cell r="T1061">
            <v>0</v>
          </cell>
          <cell r="U1061">
            <v>0</v>
          </cell>
          <cell r="V1061">
            <v>0.8</v>
          </cell>
          <cell r="W1061">
            <v>264480</v>
          </cell>
        </row>
        <row r="1062">
          <cell r="C1062" t="str">
            <v>3.7.3.2</v>
          </cell>
          <cell r="D1062" t="str">
            <v>CONCRETO PARA ESTRUCTURAS TIPO EDIFICACIONES</v>
          </cell>
          <cell r="I1062" t="str">
            <v/>
          </cell>
          <cell r="L1062" t="str">
            <v/>
          </cell>
          <cell r="M1062" t="str">
            <v/>
          </cell>
          <cell r="N1062" t="str">
            <v/>
          </cell>
          <cell r="O1062" t="str">
            <v/>
          </cell>
          <cell r="R1062" t="str">
            <v/>
          </cell>
          <cell r="S1062" t="str">
            <v/>
          </cell>
          <cell r="T1062" t="str">
            <v/>
          </cell>
          <cell r="U1062" t="str">
            <v/>
          </cell>
          <cell r="V1062" t="str">
            <v/>
          </cell>
          <cell r="W1062" t="str">
            <v/>
          </cell>
        </row>
        <row r="1063">
          <cell r="C1063" t="str">
            <v>3.7.3.3</v>
          </cell>
          <cell r="D1063" t="str">
            <v>ACERO DE REFUERZO</v>
          </cell>
          <cell r="I1063" t="str">
            <v/>
          </cell>
          <cell r="L1063" t="str">
            <v/>
          </cell>
          <cell r="M1063" t="str">
            <v/>
          </cell>
          <cell r="N1063" t="str">
            <v/>
          </cell>
          <cell r="O1063" t="str">
            <v/>
          </cell>
          <cell r="R1063" t="str">
            <v/>
          </cell>
          <cell r="S1063" t="str">
            <v/>
          </cell>
          <cell r="T1063" t="str">
            <v/>
          </cell>
          <cell r="U1063" t="str">
            <v/>
          </cell>
          <cell r="V1063" t="str">
            <v/>
          </cell>
          <cell r="W1063" t="str">
            <v/>
          </cell>
        </row>
        <row r="1064">
          <cell r="C1064" t="str">
            <v>3.7.3.3.1</v>
          </cell>
          <cell r="D1064" t="str">
            <v>Suministro, figurado e instalación de acero de refuerzo 420 Mpa (60000 Psi) según planos y especificaciones de diseño</v>
          </cell>
          <cell r="E1064" t="str">
            <v>kg</v>
          </cell>
          <cell r="F1064">
            <v>1232</v>
          </cell>
          <cell r="G1064">
            <v>2740</v>
          </cell>
          <cell r="H1064">
            <v>3375680</v>
          </cell>
          <cell r="I1064">
            <v>52.936182330999806</v>
          </cell>
          <cell r="J1064">
            <v>1232</v>
          </cell>
          <cell r="L1064">
            <v>1232</v>
          </cell>
          <cell r="M1064">
            <v>3375680</v>
          </cell>
          <cell r="N1064">
            <v>0</v>
          </cell>
          <cell r="O1064">
            <v>3375680</v>
          </cell>
          <cell r="R1064">
            <v>0</v>
          </cell>
          <cell r="S1064">
            <v>0</v>
          </cell>
          <cell r="T1064">
            <v>0</v>
          </cell>
          <cell r="U1064">
            <v>0</v>
          </cell>
          <cell r="V1064">
            <v>1232</v>
          </cell>
          <cell r="W1064">
            <v>3375680</v>
          </cell>
        </row>
        <row r="1065">
          <cell r="C1065" t="str">
            <v>3.7.3.5</v>
          </cell>
          <cell r="D1065" t="str">
            <v>SELLOS Y JUNTAS</v>
          </cell>
          <cell r="I1065" t="str">
            <v/>
          </cell>
          <cell r="L1065" t="str">
            <v/>
          </cell>
          <cell r="M1065" t="str">
            <v/>
          </cell>
          <cell r="N1065" t="str">
            <v/>
          </cell>
          <cell r="O1065" t="str">
            <v/>
          </cell>
          <cell r="R1065" t="str">
            <v/>
          </cell>
          <cell r="S1065" t="str">
            <v/>
          </cell>
          <cell r="T1065" t="str">
            <v/>
          </cell>
          <cell r="U1065" t="str">
            <v/>
          </cell>
          <cell r="V1065" t="str">
            <v/>
          </cell>
          <cell r="W1065" t="str">
            <v/>
          </cell>
        </row>
        <row r="1066">
          <cell r="C1066" t="str">
            <v>3.7.3.5.2</v>
          </cell>
          <cell r="D1066" t="str">
            <v>Suministro e instalación de cinta flexible para sellar juntas de construcción y dilatación SIKA PVC O-22 o similar según planos y especificaciones de diseño</v>
          </cell>
          <cell r="E1066" t="str">
            <v>m</v>
          </cell>
          <cell r="F1066">
            <v>4</v>
          </cell>
          <cell r="G1066">
            <v>28940</v>
          </cell>
          <cell r="H1066">
            <v>115760</v>
          </cell>
          <cell r="I1066">
            <v>1.8153060914057426</v>
          </cell>
          <cell r="J1066">
            <v>4</v>
          </cell>
          <cell r="L1066">
            <v>4</v>
          </cell>
          <cell r="M1066">
            <v>115760</v>
          </cell>
          <cell r="N1066">
            <v>0</v>
          </cell>
          <cell r="O1066">
            <v>115760</v>
          </cell>
          <cell r="R1066">
            <v>0</v>
          </cell>
          <cell r="S1066">
            <v>0</v>
          </cell>
          <cell r="T1066">
            <v>0</v>
          </cell>
          <cell r="U1066">
            <v>0</v>
          </cell>
          <cell r="V1066">
            <v>4</v>
          </cell>
          <cell r="W1066">
            <v>115760</v>
          </cell>
        </row>
        <row r="1067">
          <cell r="C1067" t="str">
            <v>3.7.3.5.3</v>
          </cell>
          <cell r="D1067" t="str">
            <v>Suministro y aplicación de sello expandible contra el paso de agua en juntas de construcción y pases de tuberia SikaSwell S o similar según planos y especificaciones de diseño</v>
          </cell>
          <cell r="E1067" t="str">
            <v>m</v>
          </cell>
          <cell r="F1067">
            <v>4</v>
          </cell>
          <cell r="G1067">
            <v>22310</v>
          </cell>
          <cell r="H1067">
            <v>89240</v>
          </cell>
          <cell r="I1067">
            <v>1.3994291257519735</v>
          </cell>
          <cell r="J1067">
            <v>4</v>
          </cell>
          <cell r="L1067">
            <v>4</v>
          </cell>
          <cell r="M1067">
            <v>89240</v>
          </cell>
          <cell r="N1067">
            <v>0</v>
          </cell>
          <cell r="O1067">
            <v>89240</v>
          </cell>
          <cell r="R1067">
            <v>0</v>
          </cell>
          <cell r="S1067">
            <v>0</v>
          </cell>
          <cell r="T1067">
            <v>0</v>
          </cell>
          <cell r="U1067">
            <v>0</v>
          </cell>
          <cell r="V1067">
            <v>4</v>
          </cell>
          <cell r="W1067">
            <v>89240</v>
          </cell>
        </row>
        <row r="1068">
          <cell r="C1068" t="str">
            <v>3.7.3.8</v>
          </cell>
          <cell r="D1068" t="str">
            <v>IMPERMEABILIZACION</v>
          </cell>
          <cell r="I1068" t="str">
            <v/>
          </cell>
          <cell r="L1068" t="str">
            <v/>
          </cell>
          <cell r="M1068" t="str">
            <v/>
          </cell>
          <cell r="N1068" t="str">
            <v/>
          </cell>
          <cell r="O1068" t="str">
            <v/>
          </cell>
          <cell r="R1068" t="str">
            <v/>
          </cell>
          <cell r="S1068" t="str">
            <v/>
          </cell>
          <cell r="T1068" t="str">
            <v/>
          </cell>
          <cell r="U1068" t="str">
            <v/>
          </cell>
          <cell r="V1068" t="str">
            <v/>
          </cell>
          <cell r="W1068" t="str">
            <v/>
          </cell>
        </row>
        <row r="1069">
          <cell r="C1069" t="str">
            <v>3.7.3.8.4</v>
          </cell>
          <cell r="D1069" t="str">
            <v>Suministro e instalación de protección impermeable para estructuras enterradas IGOL DENSO a 2 capas o similar según planos y especificaciones de diseño</v>
          </cell>
          <cell r="E1069" t="str">
            <v>m2</v>
          </cell>
          <cell r="F1069">
            <v>14</v>
          </cell>
          <cell r="G1069">
            <v>12950</v>
          </cell>
          <cell r="H1069">
            <v>181300</v>
          </cell>
          <cell r="I1069">
            <v>2.8430804627838731</v>
          </cell>
          <cell r="J1069">
            <v>14</v>
          </cell>
          <cell r="L1069">
            <v>14</v>
          </cell>
          <cell r="M1069">
            <v>181300</v>
          </cell>
          <cell r="N1069">
            <v>0</v>
          </cell>
          <cell r="O1069">
            <v>181300</v>
          </cell>
          <cell r="R1069">
            <v>0</v>
          </cell>
          <cell r="S1069">
            <v>0</v>
          </cell>
          <cell r="T1069">
            <v>0</v>
          </cell>
          <cell r="U1069">
            <v>0</v>
          </cell>
          <cell r="V1069">
            <v>14</v>
          </cell>
          <cell r="W1069">
            <v>181300</v>
          </cell>
        </row>
        <row r="1070">
          <cell r="D1070" t="str">
            <v>COSTO TOTAL DIRECTO</v>
          </cell>
          <cell r="H1070">
            <v>6376886</v>
          </cell>
          <cell r="L1070" t="str">
            <v/>
          </cell>
          <cell r="M1070">
            <v>6376886</v>
          </cell>
          <cell r="N1070">
            <v>0</v>
          </cell>
          <cell r="O1070">
            <v>6376886</v>
          </cell>
          <cell r="R1070" t="str">
            <v/>
          </cell>
          <cell r="S1070">
            <v>0</v>
          </cell>
          <cell r="T1070">
            <v>0</v>
          </cell>
          <cell r="U1070">
            <v>0</v>
          </cell>
          <cell r="V1070" t="str">
            <v/>
          </cell>
          <cell r="W1070">
            <v>6376886</v>
          </cell>
        </row>
        <row r="1071">
          <cell r="D1071" t="str">
            <v>A,I,U, 25%</v>
          </cell>
          <cell r="E1071">
            <v>0.25</v>
          </cell>
          <cell r="H1071">
            <v>1594221.5</v>
          </cell>
          <cell r="M1071">
            <v>1594221.5</v>
          </cell>
          <cell r="N1071">
            <v>0</v>
          </cell>
          <cell r="O1071">
            <v>1594221.5</v>
          </cell>
          <cell r="R1071">
            <v>0</v>
          </cell>
          <cell r="S1071">
            <v>0</v>
          </cell>
          <cell r="T1071">
            <v>0</v>
          </cell>
          <cell r="U1071">
            <v>0</v>
          </cell>
          <cell r="W1071">
            <v>1594221.5</v>
          </cell>
        </row>
        <row r="1072">
          <cell r="B1072" t="str">
            <v>TO18</v>
          </cell>
          <cell r="D1072" t="str">
            <v>COSTO TOTAL OBRA CIVIL</v>
          </cell>
          <cell r="H1072">
            <v>7971108</v>
          </cell>
          <cell r="M1072">
            <v>7971108</v>
          </cell>
          <cell r="N1072">
            <v>0</v>
          </cell>
          <cell r="O1072">
            <v>7971108</v>
          </cell>
          <cell r="R1072" t="str">
            <v/>
          </cell>
          <cell r="S1072">
            <v>0</v>
          </cell>
          <cell r="T1072">
            <v>0</v>
          </cell>
          <cell r="U1072">
            <v>0</v>
          </cell>
          <cell r="V1072" t="str">
            <v/>
          </cell>
          <cell r="W1072">
            <v>7971108</v>
          </cell>
        </row>
        <row r="1073">
          <cell r="B1073" t="str">
            <v>T19</v>
          </cell>
          <cell r="C1073" t="str">
            <v>OBRA CIVIL ESTRUCTURAL DEL CANALETA Y FLOCULADOR (1073)</v>
          </cell>
          <cell r="M1073" t="str">
            <v/>
          </cell>
          <cell r="N1073" t="str">
            <v/>
          </cell>
          <cell r="O1073" t="str">
            <v/>
          </cell>
          <cell r="R1073" t="str">
            <v/>
          </cell>
          <cell r="S1073" t="str">
            <v/>
          </cell>
          <cell r="T1073" t="str">
            <v/>
          </cell>
          <cell r="U1073" t="str">
            <v/>
          </cell>
          <cell r="V1073" t="str">
            <v/>
          </cell>
          <cell r="W1073" t="str">
            <v/>
          </cell>
        </row>
        <row r="1074">
          <cell r="C1074" t="str">
            <v xml:space="preserve">ITEM </v>
          </cell>
          <cell r="D1074" t="str">
            <v xml:space="preserve">DESCRIPCION </v>
          </cell>
          <cell r="E1074" t="str">
            <v xml:space="preserve">UNIDAD </v>
          </cell>
          <cell r="F1074" t="str">
            <v xml:space="preserve">CANTIDAD </v>
          </cell>
          <cell r="G1074" t="str">
            <v xml:space="preserve">V. UNITARIO </v>
          </cell>
          <cell r="H1074" t="str">
            <v>V. PARCIAL</v>
          </cell>
          <cell r="R1074">
            <v>0</v>
          </cell>
        </row>
        <row r="1075">
          <cell r="C1075">
            <v>3.1</v>
          </cell>
          <cell r="D1075" t="str">
            <v>SEÑALIZACION Y SEGURIDAD EN LA OBRA</v>
          </cell>
          <cell r="L1075" t="str">
            <v/>
          </cell>
          <cell r="M1075" t="str">
            <v/>
          </cell>
          <cell r="N1075" t="str">
            <v/>
          </cell>
          <cell r="O1075" t="str">
            <v/>
          </cell>
          <cell r="R1075" t="str">
            <v/>
          </cell>
          <cell r="S1075" t="str">
            <v/>
          </cell>
          <cell r="T1075" t="str">
            <v/>
          </cell>
          <cell r="U1075" t="str">
            <v/>
          </cell>
          <cell r="V1075" t="str">
            <v/>
          </cell>
          <cell r="W1075" t="str">
            <v/>
          </cell>
        </row>
        <row r="1076">
          <cell r="C1076" t="str">
            <v>3.1.1</v>
          </cell>
          <cell r="D1076" t="str">
            <v>Señalización de la obra</v>
          </cell>
          <cell r="L1076" t="str">
            <v/>
          </cell>
          <cell r="M1076" t="str">
            <v/>
          </cell>
          <cell r="N1076" t="str">
            <v/>
          </cell>
          <cell r="O1076" t="str">
            <v/>
          </cell>
          <cell r="R1076" t="str">
            <v/>
          </cell>
          <cell r="S1076" t="str">
            <v/>
          </cell>
          <cell r="T1076" t="str">
            <v/>
          </cell>
          <cell r="U1076" t="str">
            <v/>
          </cell>
          <cell r="V1076" t="str">
            <v/>
          </cell>
          <cell r="W1076" t="str">
            <v/>
          </cell>
        </row>
        <row r="1077">
          <cell r="C1077" t="str">
            <v>3.1.1.1</v>
          </cell>
          <cell r="D1077" t="str">
            <v>Soporte para cinta demarcadora. Esquema No.1</v>
          </cell>
          <cell r="E1077" t="str">
            <v>un</v>
          </cell>
          <cell r="F1077">
            <v>19</v>
          </cell>
          <cell r="G1077">
            <v>10100</v>
          </cell>
          <cell r="H1077">
            <v>191900</v>
          </cell>
          <cell r="I1077">
            <v>0.11804712651671564</v>
          </cell>
          <cell r="J1077">
            <v>19</v>
          </cell>
          <cell r="L1077">
            <v>19</v>
          </cell>
          <cell r="M1077">
            <v>191900</v>
          </cell>
          <cell r="N1077">
            <v>0</v>
          </cell>
          <cell r="O1077">
            <v>191900</v>
          </cell>
          <cell r="R1077">
            <v>0</v>
          </cell>
          <cell r="S1077">
            <v>0</v>
          </cell>
          <cell r="T1077">
            <v>0</v>
          </cell>
          <cell r="U1077">
            <v>0</v>
          </cell>
          <cell r="V1077">
            <v>19</v>
          </cell>
          <cell r="W1077">
            <v>191900</v>
          </cell>
        </row>
        <row r="1078">
          <cell r="C1078" t="str">
            <v>3.1.1.2</v>
          </cell>
          <cell r="D1078" t="str">
            <v>Cinta demarcadora ( sin soportes ). Esquema No.2</v>
          </cell>
          <cell r="E1078" t="str">
            <v>m</v>
          </cell>
          <cell r="F1078">
            <v>600</v>
          </cell>
          <cell r="G1078">
            <v>830</v>
          </cell>
          <cell r="H1078">
            <v>498000</v>
          </cell>
          <cell r="I1078">
            <v>0.30634428871977276</v>
          </cell>
          <cell r="J1078">
            <v>600</v>
          </cell>
          <cell r="L1078">
            <v>600</v>
          </cell>
          <cell r="M1078">
            <v>498000</v>
          </cell>
          <cell r="N1078">
            <v>0</v>
          </cell>
          <cell r="O1078">
            <v>498000</v>
          </cell>
          <cell r="R1078">
            <v>0</v>
          </cell>
          <cell r="S1078">
            <v>0</v>
          </cell>
          <cell r="T1078">
            <v>0</v>
          </cell>
          <cell r="U1078">
            <v>0</v>
          </cell>
          <cell r="V1078">
            <v>600</v>
          </cell>
          <cell r="W1078">
            <v>498000</v>
          </cell>
        </row>
        <row r="1079">
          <cell r="C1079" t="str">
            <v>3,7</v>
          </cell>
          <cell r="D1079" t="str">
            <v>CONSTRUCCION DE OBRAS ACCESORIAS</v>
          </cell>
          <cell r="I1079" t="str">
            <v/>
          </cell>
          <cell r="L1079" t="str">
            <v/>
          </cell>
          <cell r="M1079" t="str">
            <v/>
          </cell>
          <cell r="N1079" t="str">
            <v/>
          </cell>
          <cell r="O1079" t="str">
            <v/>
          </cell>
          <cell r="R1079" t="str">
            <v/>
          </cell>
          <cell r="S1079" t="str">
            <v/>
          </cell>
          <cell r="T1079" t="str">
            <v/>
          </cell>
          <cell r="U1079" t="str">
            <v/>
          </cell>
          <cell r="V1079" t="str">
            <v/>
          </cell>
          <cell r="W1079" t="str">
            <v/>
          </cell>
        </row>
        <row r="1080">
          <cell r="C1080" t="str">
            <v>3.7.1</v>
          </cell>
          <cell r="D1080" t="str">
            <v>OBRAS DE MAMPOSTERIA EN LADRILLO</v>
          </cell>
          <cell r="I1080" t="str">
            <v/>
          </cell>
          <cell r="L1080" t="str">
            <v/>
          </cell>
          <cell r="M1080" t="str">
            <v/>
          </cell>
          <cell r="N1080" t="str">
            <v/>
          </cell>
          <cell r="O1080" t="str">
            <v/>
          </cell>
          <cell r="R1080" t="str">
            <v/>
          </cell>
          <cell r="S1080" t="str">
            <v/>
          </cell>
          <cell r="T1080" t="str">
            <v/>
          </cell>
          <cell r="U1080" t="str">
            <v/>
          </cell>
          <cell r="V1080" t="str">
            <v/>
          </cell>
          <cell r="W1080" t="str">
            <v/>
          </cell>
        </row>
        <row r="1081">
          <cell r="C1081" t="str">
            <v>3.7.1.4</v>
          </cell>
          <cell r="D1081" t="str">
            <v>CONCRETOS DE LIMPIEZA, ALISTADO Y MEDIACAÑAS</v>
          </cell>
          <cell r="I1081" t="str">
            <v/>
          </cell>
          <cell r="L1081" t="str">
            <v/>
          </cell>
          <cell r="M1081" t="str">
            <v/>
          </cell>
          <cell r="N1081" t="str">
            <v/>
          </cell>
          <cell r="O1081" t="str">
            <v/>
          </cell>
          <cell r="R1081" t="str">
            <v/>
          </cell>
          <cell r="S1081" t="str">
            <v/>
          </cell>
          <cell r="T1081" t="str">
            <v/>
          </cell>
          <cell r="U1081" t="str">
            <v/>
          </cell>
          <cell r="V1081" t="str">
            <v/>
          </cell>
          <cell r="W1081" t="str">
            <v/>
          </cell>
        </row>
        <row r="1082">
          <cell r="C1082" t="str">
            <v>3.7.1.4.1</v>
          </cell>
          <cell r="D1082" t="str">
            <v>ALISTADO Y PENDIENTADO</v>
          </cell>
          <cell r="I1082" t="str">
            <v/>
          </cell>
          <cell r="L1082" t="str">
            <v/>
          </cell>
          <cell r="M1082" t="str">
            <v/>
          </cell>
          <cell r="N1082" t="str">
            <v/>
          </cell>
          <cell r="O1082" t="str">
            <v/>
          </cell>
          <cell r="R1082" t="str">
            <v/>
          </cell>
          <cell r="S1082" t="str">
            <v/>
          </cell>
          <cell r="T1082" t="str">
            <v/>
          </cell>
          <cell r="U1082" t="str">
            <v/>
          </cell>
          <cell r="V1082" t="str">
            <v/>
          </cell>
          <cell r="W1082" t="str">
            <v/>
          </cell>
        </row>
        <row r="1083">
          <cell r="C1083" t="str">
            <v>3.7.1.4.2</v>
          </cell>
          <cell r="D1083" t="str">
            <v>Concreto de limpieza f¨c=14 Mpa e=0.05</v>
          </cell>
          <cell r="E1083" t="str">
            <v>m2</v>
          </cell>
          <cell r="F1083">
            <v>150</v>
          </cell>
          <cell r="G1083">
            <v>10950</v>
          </cell>
          <cell r="H1083">
            <v>1642500</v>
          </cell>
          <cell r="I1083">
            <v>1.0103825185185278</v>
          </cell>
          <cell r="J1083">
            <v>150</v>
          </cell>
          <cell r="L1083">
            <v>150</v>
          </cell>
          <cell r="M1083">
            <v>1642500</v>
          </cell>
          <cell r="N1083">
            <v>0</v>
          </cell>
          <cell r="O1083">
            <v>1642500</v>
          </cell>
          <cell r="R1083">
            <v>0</v>
          </cell>
          <cell r="S1083">
            <v>0</v>
          </cell>
          <cell r="T1083">
            <v>0</v>
          </cell>
          <cell r="U1083">
            <v>0</v>
          </cell>
          <cell r="V1083">
            <v>150</v>
          </cell>
          <cell r="W1083">
            <v>1642500</v>
          </cell>
        </row>
        <row r="1084">
          <cell r="C1084" t="str">
            <v>3.7.2</v>
          </cell>
          <cell r="D1084" t="str">
            <v>Obras de mampostería en bloque</v>
          </cell>
          <cell r="I1084" t="str">
            <v/>
          </cell>
          <cell r="L1084" t="str">
            <v/>
          </cell>
          <cell r="M1084" t="str">
            <v/>
          </cell>
          <cell r="N1084" t="str">
            <v/>
          </cell>
          <cell r="O1084" t="str">
            <v/>
          </cell>
          <cell r="R1084" t="str">
            <v/>
          </cell>
          <cell r="S1084" t="str">
            <v/>
          </cell>
          <cell r="T1084" t="str">
            <v/>
          </cell>
          <cell r="U1084" t="str">
            <v/>
          </cell>
          <cell r="V1084" t="str">
            <v/>
          </cell>
          <cell r="W1084" t="str">
            <v/>
          </cell>
        </row>
        <row r="1085">
          <cell r="C1085" t="str">
            <v>3.7.2.1.9</v>
          </cell>
          <cell r="D1085" t="str">
            <v>Mampostería en bloque de concreto (sin incluir pañete, mortero de relleno, refuerzo ) e=0.15 m</v>
          </cell>
          <cell r="E1085" t="str">
            <v>m2</v>
          </cell>
          <cell r="F1085">
            <v>8.5</v>
          </cell>
          <cell r="G1085">
            <v>27150</v>
          </cell>
          <cell r="H1085">
            <v>230775</v>
          </cell>
          <cell r="I1085">
            <v>0.14196105066125614</v>
          </cell>
          <cell r="J1085">
            <v>8.5</v>
          </cell>
          <cell r="L1085">
            <v>8.5</v>
          </cell>
          <cell r="M1085">
            <v>230775</v>
          </cell>
          <cell r="N1085">
            <v>0</v>
          </cell>
          <cell r="O1085">
            <v>230775</v>
          </cell>
          <cell r="R1085">
            <v>0</v>
          </cell>
          <cell r="S1085">
            <v>0</v>
          </cell>
          <cell r="T1085">
            <v>0</v>
          </cell>
          <cell r="U1085">
            <v>0</v>
          </cell>
          <cell r="V1085">
            <v>8.5</v>
          </cell>
          <cell r="W1085">
            <v>230775</v>
          </cell>
        </row>
        <row r="1086">
          <cell r="C1086" t="str">
            <v>3.7.3</v>
          </cell>
          <cell r="D1086" t="str">
            <v>ESTRUCTURAS DE CONCRETO REFORZADO</v>
          </cell>
          <cell r="I1086" t="str">
            <v/>
          </cell>
          <cell r="L1086" t="str">
            <v/>
          </cell>
          <cell r="M1086" t="str">
            <v/>
          </cell>
          <cell r="N1086" t="str">
            <v/>
          </cell>
          <cell r="O1086" t="str">
            <v/>
          </cell>
          <cell r="R1086" t="str">
            <v/>
          </cell>
          <cell r="S1086" t="str">
            <v/>
          </cell>
          <cell r="T1086" t="str">
            <v/>
          </cell>
          <cell r="U1086" t="str">
            <v/>
          </cell>
          <cell r="V1086" t="str">
            <v/>
          </cell>
          <cell r="W1086" t="str">
            <v/>
          </cell>
        </row>
        <row r="1087">
          <cell r="C1087" t="str">
            <v>3.7.3.1</v>
          </cell>
          <cell r="D1087" t="str">
            <v>CONCRETO PARA LOSA FONDO, LOSA SUPERIOR Y MUROS</v>
          </cell>
          <cell r="I1087" t="str">
            <v/>
          </cell>
          <cell r="L1087" t="str">
            <v/>
          </cell>
          <cell r="M1087" t="str">
            <v/>
          </cell>
          <cell r="N1087" t="str">
            <v/>
          </cell>
          <cell r="O1087" t="str">
            <v/>
          </cell>
          <cell r="R1087" t="str">
            <v/>
          </cell>
          <cell r="S1087" t="str">
            <v/>
          </cell>
          <cell r="T1087" t="str">
            <v/>
          </cell>
          <cell r="U1087" t="str">
            <v/>
          </cell>
          <cell r="V1087" t="str">
            <v/>
          </cell>
          <cell r="W1087" t="str">
            <v/>
          </cell>
        </row>
        <row r="1088">
          <cell r="C1088" t="str">
            <v>3.7.3.1.3</v>
          </cell>
          <cell r="D1088" t="str">
            <v>Placa de fondo en concreto impermeabilizado f¨c=28 Mpa</v>
          </cell>
          <cell r="E1088" t="str">
            <v>m3</v>
          </cell>
          <cell r="F1088">
            <v>40.700000000000003</v>
          </cell>
          <cell r="G1088">
            <v>308200</v>
          </cell>
          <cell r="H1088">
            <v>12543740</v>
          </cell>
          <cell r="I1088">
            <v>7.7162713015778355</v>
          </cell>
          <cell r="J1088">
            <v>40.700000000000003</v>
          </cell>
          <cell r="L1088">
            <v>40.700000000000003</v>
          </cell>
          <cell r="M1088">
            <v>12543740</v>
          </cell>
          <cell r="N1088">
            <v>0</v>
          </cell>
          <cell r="O1088">
            <v>12543740</v>
          </cell>
          <cell r="R1088">
            <v>0</v>
          </cell>
          <cell r="S1088">
            <v>0</v>
          </cell>
          <cell r="T1088">
            <v>0</v>
          </cell>
          <cell r="U1088">
            <v>0</v>
          </cell>
          <cell r="V1088">
            <v>40.700000000000003</v>
          </cell>
          <cell r="W1088">
            <v>12543740</v>
          </cell>
        </row>
        <row r="1089">
          <cell r="C1089" t="str">
            <v>3.7.3.1.22</v>
          </cell>
          <cell r="D1089" t="str">
            <v>Muros en concreto impermeabilizado f¨c=28 Mpa</v>
          </cell>
          <cell r="E1089" t="str">
            <v>m3</v>
          </cell>
          <cell r="F1089">
            <v>146</v>
          </cell>
          <cell r="G1089">
            <v>336100</v>
          </cell>
          <cell r="H1089">
            <v>49070600</v>
          </cell>
          <cell r="I1089">
            <v>30.185739064362409</v>
          </cell>
          <cell r="J1089">
            <v>146</v>
          </cell>
          <cell r="L1089">
            <v>146</v>
          </cell>
          <cell r="M1089">
            <v>49070600</v>
          </cell>
          <cell r="N1089">
            <v>0</v>
          </cell>
          <cell r="O1089">
            <v>49070600</v>
          </cell>
          <cell r="R1089">
            <v>0</v>
          </cell>
          <cell r="S1089">
            <v>0</v>
          </cell>
          <cell r="T1089">
            <v>0</v>
          </cell>
          <cell r="U1089">
            <v>0</v>
          </cell>
          <cell r="V1089">
            <v>146</v>
          </cell>
          <cell r="W1089">
            <v>49070600</v>
          </cell>
        </row>
        <row r="1090">
          <cell r="C1090" t="str">
            <v>3.7.3.1.25</v>
          </cell>
          <cell r="D1090" t="str">
            <v>Losa superior en concreto f¨c=28 Mpa</v>
          </cell>
          <cell r="E1090" t="str">
            <v>m3</v>
          </cell>
          <cell r="F1090">
            <v>9.5</v>
          </cell>
          <cell r="G1090">
            <v>330600</v>
          </cell>
          <cell r="H1090">
            <v>3140700</v>
          </cell>
          <cell r="I1090">
            <v>1.9319990112092174</v>
          </cell>
          <cell r="J1090">
            <v>9.5</v>
          </cell>
          <cell r="L1090">
            <v>9.5</v>
          </cell>
          <cell r="M1090">
            <v>3140700</v>
          </cell>
          <cell r="N1090">
            <v>0</v>
          </cell>
          <cell r="O1090">
            <v>3140700</v>
          </cell>
          <cell r="R1090">
            <v>0</v>
          </cell>
          <cell r="S1090">
            <v>0</v>
          </cell>
          <cell r="T1090">
            <v>0</v>
          </cell>
          <cell r="U1090">
            <v>0</v>
          </cell>
          <cell r="V1090">
            <v>9.5</v>
          </cell>
          <cell r="W1090">
            <v>3140700</v>
          </cell>
        </row>
        <row r="1091">
          <cell r="C1091" t="str">
            <v>3.7.3.2</v>
          </cell>
          <cell r="D1091" t="str">
            <v>OTRAS ESTRUCTURAS</v>
          </cell>
          <cell r="I1091" t="str">
            <v/>
          </cell>
          <cell r="L1091" t="str">
            <v/>
          </cell>
          <cell r="M1091" t="str">
            <v/>
          </cell>
          <cell r="N1091" t="str">
            <v/>
          </cell>
          <cell r="O1091" t="str">
            <v/>
          </cell>
          <cell r="R1091" t="str">
            <v/>
          </cell>
          <cell r="S1091" t="str">
            <v/>
          </cell>
          <cell r="T1091" t="str">
            <v/>
          </cell>
          <cell r="U1091" t="str">
            <v/>
          </cell>
          <cell r="V1091" t="str">
            <v/>
          </cell>
          <cell r="W1091" t="str">
            <v/>
          </cell>
        </row>
        <row r="1092">
          <cell r="C1092" t="str">
            <v>3.7.3.2.1</v>
          </cell>
          <cell r="D1092" t="str">
            <v>VIGAS, COLUMNAS, ZAPATAS,PEDESTALES, ESCALERAS Y PISOS</v>
          </cell>
          <cell r="I1092" t="str">
            <v/>
          </cell>
          <cell r="L1092" t="str">
            <v/>
          </cell>
          <cell r="M1092" t="str">
            <v/>
          </cell>
          <cell r="N1092" t="str">
            <v/>
          </cell>
          <cell r="O1092" t="str">
            <v/>
          </cell>
          <cell r="R1092" t="str">
            <v/>
          </cell>
          <cell r="S1092" t="str">
            <v/>
          </cell>
          <cell r="T1092" t="str">
            <v/>
          </cell>
          <cell r="U1092" t="str">
            <v/>
          </cell>
          <cell r="V1092" t="str">
            <v/>
          </cell>
          <cell r="W1092" t="str">
            <v/>
          </cell>
        </row>
        <row r="1093">
          <cell r="C1093" t="str">
            <v>3.7.3.2.1.3</v>
          </cell>
          <cell r="D1093" t="str">
            <v>Concreto para vigas f´c=28 Mpa (4000 PSI)</v>
          </cell>
          <cell r="E1093" t="str">
            <v>m3</v>
          </cell>
          <cell r="F1093">
            <v>3.4</v>
          </cell>
          <cell r="G1093">
            <v>317100</v>
          </cell>
          <cell r="H1093">
            <v>1078140</v>
          </cell>
          <cell r="I1093">
            <v>0.66321693060308395</v>
          </cell>
          <cell r="J1093">
            <v>3.4</v>
          </cell>
          <cell r="L1093">
            <v>3.4</v>
          </cell>
          <cell r="M1093">
            <v>1078140</v>
          </cell>
          <cell r="N1093">
            <v>0</v>
          </cell>
          <cell r="O1093">
            <v>1078140</v>
          </cell>
          <cell r="R1093">
            <v>0</v>
          </cell>
          <cell r="S1093">
            <v>0</v>
          </cell>
          <cell r="T1093">
            <v>0</v>
          </cell>
          <cell r="U1093">
            <v>0</v>
          </cell>
          <cell r="V1093">
            <v>3.4</v>
          </cell>
          <cell r="W1093">
            <v>1078140</v>
          </cell>
        </row>
        <row r="1094">
          <cell r="C1094" t="str">
            <v>3.7.3.3</v>
          </cell>
          <cell r="D1094" t="str">
            <v>ACERO DE REFUERZO</v>
          </cell>
          <cell r="I1094" t="str">
            <v/>
          </cell>
          <cell r="L1094" t="str">
            <v/>
          </cell>
          <cell r="M1094" t="str">
            <v/>
          </cell>
          <cell r="N1094" t="str">
            <v/>
          </cell>
          <cell r="O1094" t="str">
            <v/>
          </cell>
          <cell r="R1094" t="str">
            <v/>
          </cell>
          <cell r="S1094" t="str">
            <v/>
          </cell>
          <cell r="T1094" t="str">
            <v/>
          </cell>
          <cell r="U1094" t="str">
            <v/>
          </cell>
          <cell r="V1094" t="str">
            <v/>
          </cell>
          <cell r="W1094" t="str">
            <v/>
          </cell>
        </row>
        <row r="1095">
          <cell r="C1095" t="str">
            <v>3.7.3.3.1</v>
          </cell>
          <cell r="D1095" t="str">
            <v>Suministro, figurado e instalación de acero de refuerzo 420 Mpa (60000 Psi) según planos y especificaciones de diseño</v>
          </cell>
          <cell r="E1095" t="str">
            <v>kg</v>
          </cell>
          <cell r="F1095">
            <v>31936</v>
          </cell>
          <cell r="G1095">
            <v>2740</v>
          </cell>
          <cell r="H1095">
            <v>87504640</v>
          </cell>
          <cell r="I1095">
            <v>53.828407029075855</v>
          </cell>
          <cell r="J1095">
            <v>31936</v>
          </cell>
          <cell r="L1095">
            <v>31936</v>
          </cell>
          <cell r="M1095">
            <v>87504640</v>
          </cell>
          <cell r="N1095">
            <v>0</v>
          </cell>
          <cell r="O1095">
            <v>87504640</v>
          </cell>
          <cell r="R1095">
            <v>0</v>
          </cell>
          <cell r="S1095">
            <v>0</v>
          </cell>
          <cell r="T1095">
            <v>0</v>
          </cell>
          <cell r="U1095">
            <v>0</v>
          </cell>
          <cell r="V1095">
            <v>31936</v>
          </cell>
          <cell r="W1095">
            <v>87504640</v>
          </cell>
        </row>
        <row r="1096">
          <cell r="C1096" t="str">
            <v>3.7.3.5</v>
          </cell>
          <cell r="D1096" t="str">
            <v>SELLOS Y JUNTAS</v>
          </cell>
          <cell r="I1096" t="str">
            <v/>
          </cell>
          <cell r="L1096" t="str">
            <v/>
          </cell>
          <cell r="M1096" t="str">
            <v/>
          </cell>
          <cell r="N1096" t="str">
            <v/>
          </cell>
          <cell r="O1096" t="str">
            <v/>
          </cell>
          <cell r="R1096" t="str">
            <v/>
          </cell>
          <cell r="S1096" t="str">
            <v/>
          </cell>
          <cell r="T1096" t="str">
            <v/>
          </cell>
          <cell r="U1096" t="str">
            <v/>
          </cell>
          <cell r="V1096" t="str">
            <v/>
          </cell>
          <cell r="W1096" t="str">
            <v/>
          </cell>
        </row>
        <row r="1097">
          <cell r="C1097" t="str">
            <v>3.7.3.5.2</v>
          </cell>
          <cell r="D1097" t="str">
            <v>Suministro e instalación de cinta flexible para sellar juntas de construcción y dilatación SIKA PVC O-22 o similar según planos y especificaciones de diseño</v>
          </cell>
          <cell r="E1097" t="str">
            <v>m</v>
          </cell>
          <cell r="F1097">
            <v>210</v>
          </cell>
          <cell r="G1097">
            <v>28940</v>
          </cell>
          <cell r="H1097">
            <v>6077400</v>
          </cell>
          <cell r="I1097">
            <v>3.7385075908946725</v>
          </cell>
          <cell r="J1097">
            <v>210</v>
          </cell>
          <cell r="L1097">
            <v>210</v>
          </cell>
          <cell r="M1097">
            <v>6077400</v>
          </cell>
          <cell r="N1097">
            <v>0</v>
          </cell>
          <cell r="O1097">
            <v>6077400</v>
          </cell>
          <cell r="R1097">
            <v>0</v>
          </cell>
          <cell r="S1097">
            <v>0</v>
          </cell>
          <cell r="T1097">
            <v>0</v>
          </cell>
          <cell r="U1097">
            <v>0</v>
          </cell>
          <cell r="V1097">
            <v>210</v>
          </cell>
          <cell r="W1097">
            <v>6077400</v>
          </cell>
        </row>
        <row r="1098">
          <cell r="C1098" t="str">
            <v>3.7.3.5.3</v>
          </cell>
          <cell r="D1098" t="str">
            <v>Suministro y aplicación de sello expandible contra el paso de agua en juntas de construcción y pases de tuberia SikaSwell S o similar según planos y especificaciones de diseño</v>
          </cell>
          <cell r="E1098" t="str">
            <v>m</v>
          </cell>
          <cell r="F1098">
            <v>20</v>
          </cell>
          <cell r="G1098">
            <v>22310</v>
          </cell>
          <cell r="H1098">
            <v>446200</v>
          </cell>
          <cell r="I1098">
            <v>0.27447956149952329</v>
          </cell>
          <cell r="J1098">
            <v>20</v>
          </cell>
          <cell r="L1098">
            <v>20</v>
          </cell>
          <cell r="M1098">
            <v>446200</v>
          </cell>
          <cell r="N1098">
            <v>0</v>
          </cell>
          <cell r="O1098">
            <v>446200</v>
          </cell>
          <cell r="R1098">
            <v>0</v>
          </cell>
          <cell r="S1098">
            <v>0</v>
          </cell>
          <cell r="T1098">
            <v>0</v>
          </cell>
          <cell r="U1098">
            <v>0</v>
          </cell>
          <cell r="V1098">
            <v>20</v>
          </cell>
          <cell r="W1098">
            <v>446200</v>
          </cell>
        </row>
        <row r="1099">
          <cell r="C1099" t="str">
            <v>3.7.3.5.6</v>
          </cell>
          <cell r="D1099" t="str">
            <v>Fondo de junta Sikarod f=6 mm o similar según planos y especificaciones de diseño</v>
          </cell>
          <cell r="E1099" t="str">
            <v>m</v>
          </cell>
          <cell r="F1099">
            <v>80</v>
          </cell>
          <cell r="G1099">
            <v>1720</v>
          </cell>
          <cell r="H1099">
            <v>137600</v>
          </cell>
          <cell r="I1099">
            <v>8.4644526361125974E-2</v>
          </cell>
          <cell r="J1099">
            <v>80</v>
          </cell>
          <cell r="L1099">
            <v>80</v>
          </cell>
          <cell r="M1099">
            <v>137600</v>
          </cell>
          <cell r="N1099">
            <v>0</v>
          </cell>
          <cell r="O1099">
            <v>137600</v>
          </cell>
          <cell r="R1099">
            <v>0</v>
          </cell>
          <cell r="S1099">
            <v>0</v>
          </cell>
          <cell r="T1099">
            <v>0</v>
          </cell>
          <cell r="U1099">
            <v>0</v>
          </cell>
          <cell r="V1099">
            <v>80</v>
          </cell>
          <cell r="W1099">
            <v>137600</v>
          </cell>
        </row>
        <row r="1100">
          <cell r="D1100" t="str">
            <v>COSTO TOTAL DIRECTO</v>
          </cell>
          <cell r="H1100">
            <v>162562195</v>
          </cell>
          <cell r="L1100" t="str">
            <v/>
          </cell>
          <cell r="M1100">
            <v>162562195</v>
          </cell>
          <cell r="N1100">
            <v>0</v>
          </cell>
          <cell r="O1100">
            <v>162562195</v>
          </cell>
          <cell r="R1100" t="str">
            <v/>
          </cell>
          <cell r="S1100">
            <v>0</v>
          </cell>
          <cell r="T1100">
            <v>0</v>
          </cell>
          <cell r="U1100">
            <v>0</v>
          </cell>
          <cell r="V1100" t="str">
            <v/>
          </cell>
          <cell r="W1100">
            <v>162562195</v>
          </cell>
        </row>
        <row r="1101">
          <cell r="D1101" t="str">
            <v>A,I,U, 25%</v>
          </cell>
          <cell r="E1101">
            <v>0.25</v>
          </cell>
          <cell r="H1101">
            <v>40640548.75</v>
          </cell>
          <cell r="M1101">
            <v>40640548.75</v>
          </cell>
          <cell r="N1101">
            <v>0</v>
          </cell>
          <cell r="O1101">
            <v>40640548.75</v>
          </cell>
          <cell r="R1101">
            <v>0</v>
          </cell>
          <cell r="S1101">
            <v>0</v>
          </cell>
          <cell r="T1101">
            <v>0</v>
          </cell>
          <cell r="U1101">
            <v>0</v>
          </cell>
          <cell r="W1101">
            <v>40640548.75</v>
          </cell>
        </row>
        <row r="1102">
          <cell r="B1102" t="str">
            <v>TO19</v>
          </cell>
          <cell r="D1102" t="str">
            <v>COSTO TOTAL OBRA CIVIL</v>
          </cell>
          <cell r="H1102">
            <v>203202744</v>
          </cell>
          <cell r="M1102">
            <v>203202744</v>
          </cell>
          <cell r="N1102">
            <v>0</v>
          </cell>
          <cell r="O1102">
            <v>203202744</v>
          </cell>
          <cell r="R1102" t="str">
            <v/>
          </cell>
          <cell r="S1102">
            <v>0</v>
          </cell>
          <cell r="T1102">
            <v>0</v>
          </cell>
          <cell r="U1102">
            <v>0</v>
          </cell>
          <cell r="V1102" t="str">
            <v/>
          </cell>
          <cell r="W1102">
            <v>203202744</v>
          </cell>
        </row>
        <row r="1103">
          <cell r="B1103" t="str">
            <v>T20</v>
          </cell>
          <cell r="C1103" t="str">
            <v>OBRA CIVIL ESTRUCTURAL DEL SEDIMENTADOR (1103)</v>
          </cell>
          <cell r="M1103" t="str">
            <v/>
          </cell>
          <cell r="N1103" t="str">
            <v/>
          </cell>
          <cell r="O1103" t="str">
            <v/>
          </cell>
          <cell r="R1103" t="str">
            <v/>
          </cell>
          <cell r="S1103" t="str">
            <v/>
          </cell>
          <cell r="T1103" t="str">
            <v/>
          </cell>
          <cell r="U1103" t="str">
            <v/>
          </cell>
          <cell r="V1103" t="str">
            <v/>
          </cell>
          <cell r="W1103" t="str">
            <v/>
          </cell>
        </row>
        <row r="1104">
          <cell r="C1104" t="str">
            <v xml:space="preserve">ITEM </v>
          </cell>
          <cell r="D1104" t="str">
            <v xml:space="preserve">DESCRIPCION </v>
          </cell>
          <cell r="E1104" t="str">
            <v xml:space="preserve">UNIDAD </v>
          </cell>
          <cell r="F1104" t="str">
            <v xml:space="preserve">CANTIDAD </v>
          </cell>
          <cell r="G1104" t="str">
            <v xml:space="preserve">V. UNITARIO </v>
          </cell>
          <cell r="H1104" t="str">
            <v>V. PARCIAL</v>
          </cell>
          <cell r="R1104">
            <v>0</v>
          </cell>
        </row>
        <row r="1105">
          <cell r="C1105">
            <v>3.1</v>
          </cell>
          <cell r="D1105" t="str">
            <v>SEÑALIZACION Y SEGURIDAD EN LA OBRA</v>
          </cell>
          <cell r="L1105" t="str">
            <v/>
          </cell>
          <cell r="M1105" t="str">
            <v/>
          </cell>
          <cell r="N1105" t="str">
            <v/>
          </cell>
          <cell r="O1105" t="str">
            <v/>
          </cell>
          <cell r="R1105" t="str">
            <v/>
          </cell>
          <cell r="S1105" t="str">
            <v/>
          </cell>
          <cell r="T1105" t="str">
            <v/>
          </cell>
          <cell r="U1105" t="str">
            <v/>
          </cell>
          <cell r="V1105" t="str">
            <v/>
          </cell>
          <cell r="W1105" t="str">
            <v/>
          </cell>
        </row>
        <row r="1106">
          <cell r="C1106" t="str">
            <v>3.1.1</v>
          </cell>
          <cell r="D1106" t="str">
            <v>Señalización de la obra</v>
          </cell>
          <cell r="L1106" t="str">
            <v/>
          </cell>
          <cell r="M1106" t="str">
            <v/>
          </cell>
          <cell r="N1106" t="str">
            <v/>
          </cell>
          <cell r="O1106" t="str">
            <v/>
          </cell>
          <cell r="R1106" t="str">
            <v/>
          </cell>
          <cell r="S1106" t="str">
            <v/>
          </cell>
          <cell r="T1106" t="str">
            <v/>
          </cell>
          <cell r="U1106" t="str">
            <v/>
          </cell>
          <cell r="V1106" t="str">
            <v/>
          </cell>
          <cell r="W1106" t="str">
            <v/>
          </cell>
        </row>
        <row r="1107">
          <cell r="C1107" t="str">
            <v>3.1.1.1</v>
          </cell>
          <cell r="D1107" t="str">
            <v>Soporte para cinta demarcadora. Esquema No.1</v>
          </cell>
          <cell r="E1107" t="str">
            <v>un</v>
          </cell>
          <cell r="F1107">
            <v>20</v>
          </cell>
          <cell r="G1107">
            <v>10100</v>
          </cell>
          <cell r="H1107">
            <v>202000</v>
          </cell>
          <cell r="I1107">
            <v>8.8752980639240267E-2</v>
          </cell>
          <cell r="J1107">
            <v>20</v>
          </cell>
          <cell r="L1107">
            <v>20</v>
          </cell>
          <cell r="M1107">
            <v>202000</v>
          </cell>
          <cell r="N1107">
            <v>0</v>
          </cell>
          <cell r="O1107">
            <v>202000</v>
          </cell>
          <cell r="R1107">
            <v>0</v>
          </cell>
          <cell r="S1107">
            <v>0</v>
          </cell>
          <cell r="T1107">
            <v>0</v>
          </cell>
          <cell r="U1107">
            <v>0</v>
          </cell>
          <cell r="V1107">
            <v>20</v>
          </cell>
          <cell r="W1107">
            <v>202000</v>
          </cell>
        </row>
        <row r="1108">
          <cell r="C1108" t="str">
            <v>3.1.1.2</v>
          </cell>
          <cell r="D1108" t="str">
            <v>Cinta demarcadora ( sin soportes ). Esquema No.2</v>
          </cell>
          <cell r="E1108" t="str">
            <v>m</v>
          </cell>
          <cell r="F1108">
            <v>750</v>
          </cell>
          <cell r="G1108">
            <v>830</v>
          </cell>
          <cell r="H1108">
            <v>622500</v>
          </cell>
          <cell r="I1108">
            <v>0.27350856657389638</v>
          </cell>
          <cell r="J1108">
            <v>750</v>
          </cell>
          <cell r="L1108">
            <v>750</v>
          </cell>
          <cell r="M1108">
            <v>622500</v>
          </cell>
          <cell r="N1108">
            <v>0</v>
          </cell>
          <cell r="O1108">
            <v>622500</v>
          </cell>
          <cell r="R1108">
            <v>0</v>
          </cell>
          <cell r="S1108">
            <v>0</v>
          </cell>
          <cell r="T1108">
            <v>0</v>
          </cell>
          <cell r="U1108">
            <v>0</v>
          </cell>
          <cell r="V1108">
            <v>750</v>
          </cell>
          <cell r="W1108">
            <v>622500</v>
          </cell>
        </row>
        <row r="1109">
          <cell r="C1109" t="str">
            <v>3,7</v>
          </cell>
          <cell r="D1109" t="str">
            <v>CONSTRUCCION DE OBRAS ACCESORIAS</v>
          </cell>
          <cell r="I1109" t="str">
            <v/>
          </cell>
          <cell r="L1109" t="str">
            <v/>
          </cell>
          <cell r="M1109" t="str">
            <v/>
          </cell>
          <cell r="N1109" t="str">
            <v/>
          </cell>
          <cell r="O1109" t="str">
            <v/>
          </cell>
          <cell r="R1109" t="str">
            <v/>
          </cell>
          <cell r="S1109" t="str">
            <v/>
          </cell>
          <cell r="T1109" t="str">
            <v/>
          </cell>
          <cell r="U1109" t="str">
            <v/>
          </cell>
          <cell r="V1109" t="str">
            <v/>
          </cell>
          <cell r="W1109" t="str">
            <v/>
          </cell>
        </row>
        <row r="1110">
          <cell r="C1110" t="str">
            <v>3.7.1</v>
          </cell>
          <cell r="D1110" t="str">
            <v>OBRAS DE MAMPOSTERIA EN LADRILLO</v>
          </cell>
          <cell r="I1110" t="str">
            <v/>
          </cell>
          <cell r="L1110" t="str">
            <v/>
          </cell>
          <cell r="M1110" t="str">
            <v/>
          </cell>
          <cell r="N1110" t="str">
            <v/>
          </cell>
          <cell r="O1110" t="str">
            <v/>
          </cell>
          <cell r="R1110" t="str">
            <v/>
          </cell>
          <cell r="S1110" t="str">
            <v/>
          </cell>
          <cell r="T1110" t="str">
            <v/>
          </cell>
          <cell r="U1110" t="str">
            <v/>
          </cell>
          <cell r="V1110" t="str">
            <v/>
          </cell>
          <cell r="W1110" t="str">
            <v/>
          </cell>
        </row>
        <row r="1111">
          <cell r="C1111" t="str">
            <v>3.7.1.4</v>
          </cell>
          <cell r="D1111" t="str">
            <v>CONCRETOS DE LIMPIEZA, ALISTADO Y MEDIACAÑAS</v>
          </cell>
          <cell r="I1111" t="str">
            <v/>
          </cell>
          <cell r="L1111" t="str">
            <v/>
          </cell>
          <cell r="M1111" t="str">
            <v/>
          </cell>
          <cell r="N1111" t="str">
            <v/>
          </cell>
          <cell r="O1111" t="str">
            <v/>
          </cell>
          <cell r="R1111" t="str">
            <v/>
          </cell>
          <cell r="S1111" t="str">
            <v/>
          </cell>
          <cell r="T1111" t="str">
            <v/>
          </cell>
          <cell r="U1111" t="str">
            <v/>
          </cell>
          <cell r="V1111" t="str">
            <v/>
          </cell>
          <cell r="W1111" t="str">
            <v/>
          </cell>
        </row>
        <row r="1112">
          <cell r="C1112" t="str">
            <v>3.7.1.4.1</v>
          </cell>
          <cell r="D1112" t="str">
            <v>ALISTADO Y PENDIENTADO</v>
          </cell>
          <cell r="I1112" t="str">
            <v/>
          </cell>
          <cell r="L1112" t="str">
            <v/>
          </cell>
          <cell r="M1112" t="str">
            <v/>
          </cell>
          <cell r="N1112" t="str">
            <v/>
          </cell>
          <cell r="O1112" t="str">
            <v/>
          </cell>
          <cell r="R1112" t="str">
            <v/>
          </cell>
          <cell r="S1112" t="str">
            <v/>
          </cell>
          <cell r="T1112" t="str">
            <v/>
          </cell>
          <cell r="U1112" t="str">
            <v/>
          </cell>
          <cell r="V1112" t="str">
            <v/>
          </cell>
          <cell r="W1112" t="str">
            <v/>
          </cell>
        </row>
        <row r="1113">
          <cell r="C1113" t="str">
            <v>3.7.1.4.2</v>
          </cell>
          <cell r="D1113" t="str">
            <v>Concreto de limpieza f¨c=14 Mpa e=0.05</v>
          </cell>
          <cell r="E1113" t="str">
            <v>m2</v>
          </cell>
          <cell r="F1113">
            <v>150</v>
          </cell>
          <cell r="G1113">
            <v>10950</v>
          </cell>
          <cell r="H1113">
            <v>1642500</v>
          </cell>
          <cell r="I1113">
            <v>0.72166718168293131</v>
          </cell>
          <cell r="J1113">
            <v>150</v>
          </cell>
          <cell r="L1113">
            <v>150</v>
          </cell>
          <cell r="M1113">
            <v>1642500</v>
          </cell>
          <cell r="N1113">
            <v>0</v>
          </cell>
          <cell r="O1113">
            <v>1642500</v>
          </cell>
          <cell r="R1113">
            <v>0</v>
          </cell>
          <cell r="S1113">
            <v>0</v>
          </cell>
          <cell r="T1113">
            <v>0</v>
          </cell>
          <cell r="U1113">
            <v>0</v>
          </cell>
          <cell r="V1113">
            <v>150</v>
          </cell>
          <cell r="W1113">
            <v>1642500</v>
          </cell>
        </row>
        <row r="1114">
          <cell r="C1114" t="str">
            <v>3.7.3</v>
          </cell>
          <cell r="D1114" t="str">
            <v>ESTRUCTURAS DE CONCRETO REFORZADO</v>
          </cell>
          <cell r="I1114" t="str">
            <v/>
          </cell>
          <cell r="L1114" t="str">
            <v/>
          </cell>
          <cell r="M1114" t="str">
            <v/>
          </cell>
          <cell r="N1114" t="str">
            <v/>
          </cell>
          <cell r="O1114" t="str">
            <v/>
          </cell>
          <cell r="R1114" t="str">
            <v/>
          </cell>
          <cell r="S1114" t="str">
            <v/>
          </cell>
          <cell r="T1114" t="str">
            <v/>
          </cell>
          <cell r="U1114" t="str">
            <v/>
          </cell>
          <cell r="V1114" t="str">
            <v/>
          </cell>
          <cell r="W1114" t="str">
            <v/>
          </cell>
        </row>
        <row r="1115">
          <cell r="C1115" t="str">
            <v>3.7.3.1</v>
          </cell>
          <cell r="D1115" t="str">
            <v>CONCRETO PARA LOSA FONDO, LOSA SUPERIOR Y MUROS</v>
          </cell>
          <cell r="I1115" t="str">
            <v/>
          </cell>
          <cell r="L1115" t="str">
            <v/>
          </cell>
          <cell r="M1115" t="str">
            <v/>
          </cell>
          <cell r="N1115" t="str">
            <v/>
          </cell>
          <cell r="O1115" t="str">
            <v/>
          </cell>
          <cell r="R1115" t="str">
            <v/>
          </cell>
          <cell r="S1115" t="str">
            <v/>
          </cell>
          <cell r="T1115" t="str">
            <v/>
          </cell>
          <cell r="U1115" t="str">
            <v/>
          </cell>
          <cell r="V1115" t="str">
            <v/>
          </cell>
          <cell r="W1115" t="str">
            <v/>
          </cell>
        </row>
        <row r="1116">
          <cell r="C1116" t="str">
            <v>3.7.3.1.3</v>
          </cell>
          <cell r="D1116" t="str">
            <v>Placa de fondo en concreto impermeabilizado f¨c=28 Mpa</v>
          </cell>
          <cell r="E1116" t="str">
            <v>m3</v>
          </cell>
          <cell r="F1116">
            <v>73.599999999999994</v>
          </cell>
          <cell r="G1116">
            <v>308200</v>
          </cell>
          <cell r="H1116">
            <v>22683520</v>
          </cell>
          <cell r="I1116">
            <v>9.9664852049000956</v>
          </cell>
          <cell r="J1116">
            <v>73.599999999999994</v>
          </cell>
          <cell r="L1116">
            <v>73.599999999999994</v>
          </cell>
          <cell r="M1116">
            <v>22683520</v>
          </cell>
          <cell r="N1116">
            <v>0</v>
          </cell>
          <cell r="O1116">
            <v>22683520</v>
          </cell>
          <cell r="R1116">
            <v>0</v>
          </cell>
          <cell r="S1116">
            <v>0</v>
          </cell>
          <cell r="T1116">
            <v>0</v>
          </cell>
          <cell r="U1116">
            <v>0</v>
          </cell>
          <cell r="V1116">
            <v>73.599999999999994</v>
          </cell>
          <cell r="W1116">
            <v>22683520</v>
          </cell>
        </row>
        <row r="1117">
          <cell r="C1117" t="str">
            <v>3.7.3.1.22</v>
          </cell>
          <cell r="D1117" t="str">
            <v>Muros en concreto impermeabilizado f¨c=28 Mpa</v>
          </cell>
          <cell r="E1117" t="str">
            <v>m3</v>
          </cell>
          <cell r="F1117">
            <v>203.5</v>
          </cell>
          <cell r="G1117">
            <v>336100</v>
          </cell>
          <cell r="H1117">
            <v>68396350</v>
          </cell>
          <cell r="I1117">
            <v>30.051385778934165</v>
          </cell>
          <cell r="J1117">
            <v>203.5</v>
          </cell>
          <cell r="L1117">
            <v>203.5</v>
          </cell>
          <cell r="M1117">
            <v>68396350</v>
          </cell>
          <cell r="N1117">
            <v>0</v>
          </cell>
          <cell r="O1117">
            <v>68396350</v>
          </cell>
          <cell r="R1117">
            <v>0</v>
          </cell>
          <cell r="S1117">
            <v>0</v>
          </cell>
          <cell r="T1117">
            <v>0</v>
          </cell>
          <cell r="U1117">
            <v>0</v>
          </cell>
          <cell r="V1117">
            <v>203.5</v>
          </cell>
          <cell r="W1117">
            <v>68396350</v>
          </cell>
        </row>
        <row r="1118">
          <cell r="C1118" t="str">
            <v>3.7.3.1.25</v>
          </cell>
          <cell r="D1118" t="str">
            <v>Losa superior en concreto f¨c=28 Mpa</v>
          </cell>
          <cell r="E1118" t="str">
            <v>m3</v>
          </cell>
          <cell r="F1118">
            <v>13.7</v>
          </cell>
          <cell r="G1118">
            <v>330600</v>
          </cell>
          <cell r="H1118">
            <v>4529220</v>
          </cell>
          <cell r="I1118">
            <v>1.9900087869844545</v>
          </cell>
          <cell r="J1118">
            <v>13.7</v>
          </cell>
          <cell r="L1118">
            <v>13.7</v>
          </cell>
          <cell r="M1118">
            <v>4529220</v>
          </cell>
          <cell r="N1118">
            <v>0</v>
          </cell>
          <cell r="O1118">
            <v>4529220</v>
          </cell>
          <cell r="R1118">
            <v>0</v>
          </cell>
          <cell r="S1118">
            <v>0</v>
          </cell>
          <cell r="T1118">
            <v>0</v>
          </cell>
          <cell r="U1118">
            <v>0</v>
          </cell>
          <cell r="V1118">
            <v>13.7</v>
          </cell>
          <cell r="W1118">
            <v>4529220</v>
          </cell>
        </row>
        <row r="1119">
          <cell r="C1119" t="str">
            <v>3.7.3.2</v>
          </cell>
          <cell r="D1119" t="str">
            <v>OTRAS ESTRUCTURAS</v>
          </cell>
          <cell r="I1119" t="str">
            <v/>
          </cell>
          <cell r="L1119" t="str">
            <v/>
          </cell>
          <cell r="M1119" t="str">
            <v/>
          </cell>
          <cell r="N1119" t="str">
            <v/>
          </cell>
          <cell r="O1119" t="str">
            <v/>
          </cell>
          <cell r="R1119" t="str">
            <v/>
          </cell>
          <cell r="S1119" t="str">
            <v/>
          </cell>
          <cell r="T1119" t="str">
            <v/>
          </cell>
          <cell r="U1119" t="str">
            <v/>
          </cell>
          <cell r="V1119" t="str">
            <v/>
          </cell>
          <cell r="W1119" t="str">
            <v/>
          </cell>
        </row>
        <row r="1120">
          <cell r="C1120" t="str">
            <v>3.7.3.2.1</v>
          </cell>
          <cell r="D1120" t="str">
            <v>VIGAS, COLUMNAS, ZAPATAS,PEDESTALES, ESCALERAS Y PISOS</v>
          </cell>
          <cell r="I1120" t="str">
            <v/>
          </cell>
          <cell r="L1120" t="str">
            <v/>
          </cell>
          <cell r="M1120" t="str">
            <v/>
          </cell>
          <cell r="N1120" t="str">
            <v/>
          </cell>
          <cell r="O1120" t="str">
            <v/>
          </cell>
          <cell r="R1120" t="str">
            <v/>
          </cell>
          <cell r="S1120" t="str">
            <v/>
          </cell>
          <cell r="T1120" t="str">
            <v/>
          </cell>
          <cell r="U1120" t="str">
            <v/>
          </cell>
          <cell r="V1120" t="str">
            <v/>
          </cell>
          <cell r="W1120" t="str">
            <v/>
          </cell>
        </row>
        <row r="1121">
          <cell r="C1121" t="str">
            <v>3.7.3.2.1.3</v>
          </cell>
          <cell r="D1121" t="str">
            <v>Concreto para vigas f´c=28 Mpa (4000 PSI)</v>
          </cell>
          <cell r="E1121" t="str">
            <v>m3</v>
          </cell>
          <cell r="F1121">
            <v>3</v>
          </cell>
          <cell r="G1121">
            <v>317100</v>
          </cell>
          <cell r="H1121">
            <v>951300</v>
          </cell>
          <cell r="I1121">
            <v>0.41797381426786767</v>
          </cell>
          <cell r="J1121">
            <v>3</v>
          </cell>
          <cell r="L1121">
            <v>3</v>
          </cell>
          <cell r="M1121">
            <v>951300</v>
          </cell>
          <cell r="N1121">
            <v>0</v>
          </cell>
          <cell r="O1121">
            <v>951300</v>
          </cell>
          <cell r="R1121">
            <v>0</v>
          </cell>
          <cell r="S1121">
            <v>0</v>
          </cell>
          <cell r="T1121">
            <v>0</v>
          </cell>
          <cell r="U1121">
            <v>0</v>
          </cell>
          <cell r="V1121">
            <v>3</v>
          </cell>
          <cell r="W1121">
            <v>951300</v>
          </cell>
        </row>
        <row r="1122">
          <cell r="C1122" t="str">
            <v>3.7.3.3</v>
          </cell>
          <cell r="D1122" t="str">
            <v>ACERO DE REFUERZO</v>
          </cell>
          <cell r="I1122" t="str">
            <v/>
          </cell>
          <cell r="L1122" t="str">
            <v/>
          </cell>
          <cell r="M1122" t="str">
            <v/>
          </cell>
          <cell r="N1122" t="str">
            <v/>
          </cell>
          <cell r="O1122" t="str">
            <v/>
          </cell>
          <cell r="R1122" t="str">
            <v/>
          </cell>
          <cell r="S1122" t="str">
            <v/>
          </cell>
          <cell r="T1122" t="str">
            <v/>
          </cell>
          <cell r="U1122" t="str">
            <v/>
          </cell>
          <cell r="V1122" t="str">
            <v/>
          </cell>
          <cell r="W1122" t="str">
            <v/>
          </cell>
        </row>
        <row r="1123">
          <cell r="C1123" t="str">
            <v>3.7.3.3.1</v>
          </cell>
          <cell r="D1123" t="str">
            <v>Suministro, figurado e instalación de acero de refuerzo 420 Mpa (60000 Psi) según planos y especificaciones de diseño</v>
          </cell>
          <cell r="E1123" t="str">
            <v>kg</v>
          </cell>
          <cell r="F1123">
            <v>44070</v>
          </cell>
          <cell r="G1123">
            <v>2740</v>
          </cell>
          <cell r="H1123">
            <v>120751800</v>
          </cell>
          <cell r="I1123">
            <v>53.054862215610953</v>
          </cell>
          <cell r="J1123">
            <v>44070</v>
          </cell>
          <cell r="L1123">
            <v>44070</v>
          </cell>
          <cell r="M1123">
            <v>120751800</v>
          </cell>
          <cell r="N1123">
            <v>0</v>
          </cell>
          <cell r="O1123">
            <v>120751800</v>
          </cell>
          <cell r="R1123">
            <v>0</v>
          </cell>
          <cell r="S1123">
            <v>0</v>
          </cell>
          <cell r="T1123">
            <v>0</v>
          </cell>
          <cell r="U1123">
            <v>0</v>
          </cell>
          <cell r="V1123">
            <v>44070</v>
          </cell>
          <cell r="W1123">
            <v>120751800</v>
          </cell>
        </row>
        <row r="1124">
          <cell r="C1124" t="str">
            <v>3.7.3.5</v>
          </cell>
          <cell r="D1124" t="str">
            <v>SELLOS Y JUNTAS</v>
          </cell>
          <cell r="I1124" t="str">
            <v/>
          </cell>
          <cell r="L1124" t="str">
            <v/>
          </cell>
          <cell r="M1124" t="str">
            <v/>
          </cell>
          <cell r="N1124" t="str">
            <v/>
          </cell>
          <cell r="O1124" t="str">
            <v/>
          </cell>
          <cell r="R1124" t="str">
            <v/>
          </cell>
          <cell r="S1124" t="str">
            <v/>
          </cell>
          <cell r="T1124" t="str">
            <v/>
          </cell>
          <cell r="U1124" t="str">
            <v/>
          </cell>
          <cell r="V1124" t="str">
            <v/>
          </cell>
          <cell r="W1124" t="str">
            <v/>
          </cell>
        </row>
        <row r="1125">
          <cell r="C1125" t="str">
            <v>3.7.3.5.2</v>
          </cell>
          <cell r="D1125" t="str">
            <v>Suministro e instalación de cinta flexible para sellar juntas de construcción y dilatación SIKA PVC O-22 o similar según planos y especificaciones de diseño</v>
          </cell>
          <cell r="E1125" t="str">
            <v>m</v>
          </cell>
          <cell r="F1125">
            <v>250</v>
          </cell>
          <cell r="G1125">
            <v>28940</v>
          </cell>
          <cell r="H1125">
            <v>7235000</v>
          </cell>
          <cell r="I1125">
            <v>3.1788505689351645</v>
          </cell>
          <cell r="J1125">
            <v>250</v>
          </cell>
          <cell r="L1125">
            <v>250</v>
          </cell>
          <cell r="M1125">
            <v>7235000</v>
          </cell>
          <cell r="N1125">
            <v>0</v>
          </cell>
          <cell r="O1125">
            <v>7235000</v>
          </cell>
          <cell r="R1125">
            <v>0</v>
          </cell>
          <cell r="S1125">
            <v>0</v>
          </cell>
          <cell r="T1125">
            <v>0</v>
          </cell>
          <cell r="U1125">
            <v>0</v>
          </cell>
          <cell r="V1125">
            <v>250</v>
          </cell>
          <cell r="W1125">
            <v>7235000</v>
          </cell>
        </row>
        <row r="1126">
          <cell r="C1126" t="str">
            <v>3.7.3.5.3</v>
          </cell>
          <cell r="D1126" t="str">
            <v>Suministro y aplicación de sello expandible contra el paso de agua en juntas de construcción y pases de tuberia SikaSwell S o similar según planos y especificaciones de diseño</v>
          </cell>
          <cell r="E1126" t="str">
            <v>m</v>
          </cell>
          <cell r="F1126">
            <v>20</v>
          </cell>
          <cell r="G1126">
            <v>22310</v>
          </cell>
          <cell r="H1126">
            <v>446200</v>
          </cell>
          <cell r="I1126">
            <v>0.19604742555063867</v>
          </cell>
          <cell r="J1126">
            <v>20</v>
          </cell>
          <cell r="L1126">
            <v>20</v>
          </cell>
          <cell r="M1126">
            <v>446200</v>
          </cell>
          <cell r="N1126">
            <v>0</v>
          </cell>
          <cell r="O1126">
            <v>446200</v>
          </cell>
          <cell r="R1126">
            <v>0</v>
          </cell>
          <cell r="S1126">
            <v>0</v>
          </cell>
          <cell r="T1126">
            <v>0</v>
          </cell>
          <cell r="U1126">
            <v>0</v>
          </cell>
          <cell r="V1126">
            <v>20</v>
          </cell>
          <cell r="W1126">
            <v>446200</v>
          </cell>
        </row>
        <row r="1127">
          <cell r="C1127" t="str">
            <v>3.7.3.5.6</v>
          </cell>
          <cell r="D1127" t="str">
            <v>Fondo de junta Sikarod f=6 mm o similar según planos y especificaciones de diseño</v>
          </cell>
          <cell r="E1127" t="str">
            <v>m</v>
          </cell>
          <cell r="F1127">
            <v>80</v>
          </cell>
          <cell r="G1127">
            <v>1720</v>
          </cell>
          <cell r="H1127">
            <v>137600</v>
          </cell>
          <cell r="I1127">
            <v>6.0457475920591391E-2</v>
          </cell>
          <cell r="J1127">
            <v>80</v>
          </cell>
          <cell r="L1127">
            <v>80</v>
          </cell>
          <cell r="M1127">
            <v>137600</v>
          </cell>
          <cell r="N1127">
            <v>0</v>
          </cell>
          <cell r="O1127">
            <v>137600</v>
          </cell>
          <cell r="R1127">
            <v>0</v>
          </cell>
          <cell r="S1127">
            <v>0</v>
          </cell>
          <cell r="T1127">
            <v>0</v>
          </cell>
          <cell r="U1127">
            <v>0</v>
          </cell>
          <cell r="V1127">
            <v>80</v>
          </cell>
          <cell r="W1127">
            <v>137600</v>
          </cell>
        </row>
        <row r="1128">
          <cell r="D1128" t="str">
            <v>COSTO TOTAL DIRECTO</v>
          </cell>
          <cell r="H1128">
            <v>227597990</v>
          </cell>
          <cell r="L1128" t="str">
            <v/>
          </cell>
          <cell r="M1128">
            <v>227597990</v>
          </cell>
          <cell r="N1128">
            <v>0</v>
          </cell>
          <cell r="O1128">
            <v>227597990</v>
          </cell>
          <cell r="R1128" t="str">
            <v/>
          </cell>
          <cell r="S1128">
            <v>0</v>
          </cell>
          <cell r="T1128">
            <v>0</v>
          </cell>
          <cell r="U1128">
            <v>0</v>
          </cell>
          <cell r="V1128" t="str">
            <v/>
          </cell>
          <cell r="W1128">
            <v>227597990</v>
          </cell>
        </row>
        <row r="1129">
          <cell r="D1129" t="str">
            <v>A,I,U, 25%</v>
          </cell>
          <cell r="E1129">
            <v>0.25</v>
          </cell>
          <cell r="H1129">
            <v>56899498</v>
          </cell>
          <cell r="M1129">
            <v>56899498</v>
          </cell>
          <cell r="N1129">
            <v>0</v>
          </cell>
          <cell r="O1129">
            <v>56899498</v>
          </cell>
          <cell r="R1129">
            <v>0</v>
          </cell>
          <cell r="S1129">
            <v>0</v>
          </cell>
          <cell r="T1129">
            <v>0</v>
          </cell>
          <cell r="U1129">
            <v>0</v>
          </cell>
          <cell r="W1129">
            <v>56899498</v>
          </cell>
        </row>
        <row r="1130">
          <cell r="B1130" t="str">
            <v>TO20</v>
          </cell>
          <cell r="D1130" t="str">
            <v>COSTO TOTAL OBRA CIVIL</v>
          </cell>
          <cell r="H1130">
            <v>284497488</v>
          </cell>
          <cell r="M1130">
            <v>284497488</v>
          </cell>
          <cell r="N1130">
            <v>0</v>
          </cell>
          <cell r="O1130">
            <v>284497488</v>
          </cell>
          <cell r="R1130" t="str">
            <v/>
          </cell>
          <cell r="S1130">
            <v>0</v>
          </cell>
          <cell r="T1130">
            <v>0</v>
          </cell>
          <cell r="U1130">
            <v>0</v>
          </cell>
          <cell r="V1130" t="str">
            <v/>
          </cell>
          <cell r="W1130">
            <v>284497488</v>
          </cell>
        </row>
        <row r="1131">
          <cell r="B1131" t="str">
            <v>T21</v>
          </cell>
          <cell r="C1131" t="str">
            <v>OBRA CIVIL ESTRUCTURAL DE LA ZONA DE FILTROS (1131)</v>
          </cell>
          <cell r="M1131" t="str">
            <v/>
          </cell>
          <cell r="N1131" t="str">
            <v/>
          </cell>
          <cell r="O1131" t="str">
            <v/>
          </cell>
          <cell r="R1131" t="str">
            <v/>
          </cell>
          <cell r="S1131" t="str">
            <v/>
          </cell>
          <cell r="T1131" t="str">
            <v/>
          </cell>
          <cell r="U1131" t="str">
            <v/>
          </cell>
          <cell r="V1131" t="str">
            <v/>
          </cell>
          <cell r="W1131" t="str">
            <v/>
          </cell>
        </row>
        <row r="1132">
          <cell r="C1132" t="str">
            <v xml:space="preserve">ITEM </v>
          </cell>
          <cell r="D1132" t="str">
            <v xml:space="preserve">DESCRIPCION </v>
          </cell>
          <cell r="E1132" t="str">
            <v xml:space="preserve">UNIDAD </v>
          </cell>
          <cell r="F1132" t="str">
            <v xml:space="preserve">CANTIDAD </v>
          </cell>
          <cell r="G1132" t="str">
            <v xml:space="preserve">V. UNITARIO </v>
          </cell>
          <cell r="H1132" t="str">
            <v>V. PARCIAL</v>
          </cell>
          <cell r="R1132">
            <v>0</v>
          </cell>
        </row>
        <row r="1133">
          <cell r="C1133">
            <v>3.1</v>
          </cell>
          <cell r="D1133" t="str">
            <v>SEÑALIZACION Y SEGURIDAD EN LA OBRA</v>
          </cell>
          <cell r="L1133" t="str">
            <v/>
          </cell>
          <cell r="M1133" t="str">
            <v/>
          </cell>
          <cell r="N1133" t="str">
            <v/>
          </cell>
          <cell r="O1133" t="str">
            <v/>
          </cell>
          <cell r="R1133" t="str">
            <v/>
          </cell>
          <cell r="S1133" t="str">
            <v/>
          </cell>
          <cell r="T1133" t="str">
            <v/>
          </cell>
          <cell r="U1133" t="str">
            <v/>
          </cell>
          <cell r="V1133" t="str">
            <v/>
          </cell>
          <cell r="W1133" t="str">
            <v/>
          </cell>
        </row>
        <row r="1134">
          <cell r="C1134" t="str">
            <v>3.1.1</v>
          </cell>
          <cell r="D1134" t="str">
            <v>Señalización de la obra</v>
          </cell>
          <cell r="L1134" t="str">
            <v/>
          </cell>
          <cell r="M1134" t="str">
            <v/>
          </cell>
          <cell r="N1134" t="str">
            <v/>
          </cell>
          <cell r="O1134" t="str">
            <v/>
          </cell>
          <cell r="R1134" t="str">
            <v/>
          </cell>
          <cell r="S1134" t="str">
            <v/>
          </cell>
          <cell r="T1134" t="str">
            <v/>
          </cell>
          <cell r="U1134" t="str">
            <v/>
          </cell>
          <cell r="V1134" t="str">
            <v/>
          </cell>
          <cell r="W1134" t="str">
            <v/>
          </cell>
        </row>
        <row r="1135">
          <cell r="C1135" t="str">
            <v>3.1.1.1</v>
          </cell>
          <cell r="D1135" t="str">
            <v>Soporte para cinta demarcadora. Esquema No.1</v>
          </cell>
          <cell r="E1135" t="str">
            <v>un</v>
          </cell>
          <cell r="F1135">
            <v>120</v>
          </cell>
          <cell r="G1135">
            <v>10100</v>
          </cell>
          <cell r="H1135">
            <v>1212000</v>
          </cell>
          <cell r="I1135">
            <v>0.54402799864212226</v>
          </cell>
          <cell r="J1135">
            <v>120</v>
          </cell>
          <cell r="L1135">
            <v>120</v>
          </cell>
          <cell r="M1135">
            <v>1212000</v>
          </cell>
          <cell r="N1135">
            <v>0</v>
          </cell>
          <cell r="O1135">
            <v>1212000</v>
          </cell>
          <cell r="R1135">
            <v>0</v>
          </cell>
          <cell r="S1135">
            <v>0</v>
          </cell>
          <cell r="T1135">
            <v>0</v>
          </cell>
          <cell r="U1135">
            <v>0</v>
          </cell>
          <cell r="V1135">
            <v>120</v>
          </cell>
          <cell r="W1135">
            <v>1212000</v>
          </cell>
        </row>
        <row r="1136">
          <cell r="C1136" t="str">
            <v>3.1.1.2</v>
          </cell>
          <cell r="D1136" t="str">
            <v>Cinta demarcadora ( sin soportes ). Esquema No.2</v>
          </cell>
          <cell r="E1136" t="str">
            <v>m</v>
          </cell>
          <cell r="F1136">
            <v>1200</v>
          </cell>
          <cell r="G1136">
            <v>830</v>
          </cell>
          <cell r="H1136">
            <v>996000</v>
          </cell>
          <cell r="I1136">
            <v>0.44707251373560547</v>
          </cell>
          <cell r="J1136">
            <v>1200</v>
          </cell>
          <cell r="L1136">
            <v>1200</v>
          </cell>
          <cell r="M1136">
            <v>996000</v>
          </cell>
          <cell r="N1136">
            <v>0</v>
          </cell>
          <cell r="O1136">
            <v>996000</v>
          </cell>
          <cell r="R1136">
            <v>0</v>
          </cell>
          <cell r="S1136">
            <v>0</v>
          </cell>
          <cell r="T1136">
            <v>0</v>
          </cell>
          <cell r="U1136">
            <v>0</v>
          </cell>
          <cell r="V1136">
            <v>1200</v>
          </cell>
          <cell r="W1136">
            <v>996000</v>
          </cell>
        </row>
        <row r="1137">
          <cell r="C1137" t="str">
            <v>3.1.1.3.2</v>
          </cell>
          <cell r="D1137" t="str">
            <v>Valla móvil Tipo 2. Valla plegable. Esquema No. 4</v>
          </cell>
          <cell r="E1137" t="str">
            <v>un</v>
          </cell>
          <cell r="F1137">
            <v>6</v>
          </cell>
          <cell r="G1137">
            <v>162000</v>
          </cell>
          <cell r="H1137">
            <v>972000</v>
          </cell>
          <cell r="I1137">
            <v>0.43629968207932579</v>
          </cell>
          <cell r="J1137">
            <v>6</v>
          </cell>
          <cell r="L1137">
            <v>6</v>
          </cell>
          <cell r="M1137">
            <v>972000</v>
          </cell>
          <cell r="N1137">
            <v>0</v>
          </cell>
          <cell r="O1137">
            <v>972000</v>
          </cell>
          <cell r="R1137">
            <v>0</v>
          </cell>
          <cell r="S1137">
            <v>0</v>
          </cell>
          <cell r="T1137">
            <v>0</v>
          </cell>
          <cell r="U1137">
            <v>0</v>
          </cell>
          <cell r="V1137">
            <v>6</v>
          </cell>
          <cell r="W1137">
            <v>972000</v>
          </cell>
        </row>
        <row r="1138">
          <cell r="C1138" t="str">
            <v>3,7</v>
          </cell>
          <cell r="D1138" t="str">
            <v>CONSTRUCCION DE OBRAS ACCESORIAS</v>
          </cell>
          <cell r="I1138" t="str">
            <v/>
          </cell>
          <cell r="L1138" t="str">
            <v/>
          </cell>
          <cell r="M1138" t="str">
            <v/>
          </cell>
          <cell r="N1138" t="str">
            <v/>
          </cell>
          <cell r="O1138" t="str">
            <v/>
          </cell>
          <cell r="R1138" t="str">
            <v/>
          </cell>
          <cell r="S1138" t="str">
            <v/>
          </cell>
          <cell r="T1138" t="str">
            <v/>
          </cell>
          <cell r="U1138" t="str">
            <v/>
          </cell>
          <cell r="V1138" t="str">
            <v/>
          </cell>
          <cell r="W1138" t="str">
            <v/>
          </cell>
        </row>
        <row r="1139">
          <cell r="C1139" t="str">
            <v>3.7.3</v>
          </cell>
          <cell r="D1139" t="str">
            <v>ESTRUCTURAS DE CONCRETO REFORZADO</v>
          </cell>
          <cell r="I1139" t="str">
            <v/>
          </cell>
          <cell r="L1139" t="str">
            <v/>
          </cell>
          <cell r="M1139" t="str">
            <v/>
          </cell>
          <cell r="N1139" t="str">
            <v/>
          </cell>
          <cell r="O1139" t="str">
            <v/>
          </cell>
          <cell r="R1139" t="str">
            <v/>
          </cell>
          <cell r="S1139" t="str">
            <v/>
          </cell>
          <cell r="T1139" t="str">
            <v/>
          </cell>
          <cell r="U1139" t="str">
            <v/>
          </cell>
          <cell r="V1139" t="str">
            <v/>
          </cell>
          <cell r="W1139" t="str">
            <v/>
          </cell>
        </row>
        <row r="1140">
          <cell r="C1140" t="str">
            <v>3.7.3.1</v>
          </cell>
          <cell r="D1140" t="str">
            <v>CONCRETO PARA LOSA FONDO, LOSA SUPERIOR Y MUROS</v>
          </cell>
          <cell r="I1140" t="str">
            <v/>
          </cell>
          <cell r="L1140" t="str">
            <v/>
          </cell>
          <cell r="M1140" t="str">
            <v/>
          </cell>
          <cell r="N1140" t="str">
            <v/>
          </cell>
          <cell r="O1140" t="str">
            <v/>
          </cell>
          <cell r="R1140" t="str">
            <v/>
          </cell>
          <cell r="S1140" t="str">
            <v/>
          </cell>
          <cell r="T1140" t="str">
            <v/>
          </cell>
          <cell r="U1140" t="str">
            <v/>
          </cell>
          <cell r="V1140" t="str">
            <v/>
          </cell>
          <cell r="W1140" t="str">
            <v/>
          </cell>
        </row>
        <row r="1141">
          <cell r="C1141" t="str">
            <v>3.7.3.1.3</v>
          </cell>
          <cell r="D1141" t="str">
            <v>Placa de fondo en concreto impermeabilizado f¨c=28 Mpa</v>
          </cell>
          <cell r="E1141" t="str">
            <v>m3</v>
          </cell>
          <cell r="F1141">
            <v>88</v>
          </cell>
          <cell r="G1141">
            <v>308200</v>
          </cell>
          <cell r="H1141">
            <v>27121600</v>
          </cell>
          <cell r="I1141">
            <v>12.174017960373089</v>
          </cell>
          <cell r="J1141">
            <v>88</v>
          </cell>
          <cell r="L1141">
            <v>88</v>
          </cell>
          <cell r="M1141">
            <v>27121600</v>
          </cell>
          <cell r="N1141">
            <v>0</v>
          </cell>
          <cell r="O1141">
            <v>27121600</v>
          </cell>
          <cell r="R1141">
            <v>0</v>
          </cell>
          <cell r="S1141">
            <v>0</v>
          </cell>
          <cell r="T1141">
            <v>0</v>
          </cell>
          <cell r="U1141">
            <v>0</v>
          </cell>
          <cell r="V1141">
            <v>88</v>
          </cell>
          <cell r="W1141">
            <v>27121600</v>
          </cell>
        </row>
        <row r="1142">
          <cell r="C1142" t="str">
            <v>3.7.3.1.22</v>
          </cell>
          <cell r="D1142" t="str">
            <v>Muros en concreto impermeabilizado f¨c=28 Mpa</v>
          </cell>
          <cell r="E1142" t="str">
            <v>m3</v>
          </cell>
          <cell r="F1142">
            <v>112.8</v>
          </cell>
          <cell r="G1142">
            <v>336100</v>
          </cell>
          <cell r="H1142">
            <v>37912080</v>
          </cell>
          <cell r="I1142">
            <v>17.01751898247527</v>
          </cell>
          <cell r="J1142">
            <v>112.8</v>
          </cell>
          <cell r="L1142">
            <v>112.8</v>
          </cell>
          <cell r="M1142">
            <v>37912080</v>
          </cell>
          <cell r="N1142">
            <v>0</v>
          </cell>
          <cell r="O1142">
            <v>37912080</v>
          </cell>
          <cell r="R1142">
            <v>0</v>
          </cell>
          <cell r="S1142">
            <v>0</v>
          </cell>
          <cell r="T1142">
            <v>0</v>
          </cell>
          <cell r="U1142">
            <v>0</v>
          </cell>
          <cell r="V1142">
            <v>112.8</v>
          </cell>
          <cell r="W1142">
            <v>37912080</v>
          </cell>
        </row>
        <row r="1143">
          <cell r="C1143" t="str">
            <v>3.7.3.1.25</v>
          </cell>
          <cell r="D1143" t="str">
            <v>Losa superior en concreto impermeabilizado f¨c=28 Mpa</v>
          </cell>
          <cell r="E1143" t="str">
            <v>m3</v>
          </cell>
          <cell r="F1143">
            <v>26.4</v>
          </cell>
          <cell r="G1143">
            <v>330600</v>
          </cell>
          <cell r="H1143">
            <v>8727840</v>
          </cell>
          <cell r="I1143">
            <v>3.917647960122657</v>
          </cell>
          <cell r="J1143">
            <v>26.4</v>
          </cell>
          <cell r="L1143">
            <v>26.4</v>
          </cell>
          <cell r="M1143">
            <v>8727840</v>
          </cell>
          <cell r="N1143">
            <v>0</v>
          </cell>
          <cell r="O1143">
            <v>8727840</v>
          </cell>
          <cell r="R1143">
            <v>0</v>
          </cell>
          <cell r="S1143">
            <v>0</v>
          </cell>
          <cell r="T1143">
            <v>0</v>
          </cell>
          <cell r="U1143">
            <v>0</v>
          </cell>
          <cell r="V1143">
            <v>26.4</v>
          </cell>
          <cell r="W1143">
            <v>8727840</v>
          </cell>
        </row>
        <row r="1144">
          <cell r="C1144" t="str">
            <v>3.7.3.2</v>
          </cell>
          <cell r="D1144" t="str">
            <v>OTRAS ESTRUCTURAS</v>
          </cell>
          <cell r="I1144" t="str">
            <v/>
          </cell>
          <cell r="L1144" t="str">
            <v/>
          </cell>
          <cell r="M1144" t="str">
            <v/>
          </cell>
          <cell r="N1144" t="str">
            <v/>
          </cell>
          <cell r="O1144" t="str">
            <v/>
          </cell>
          <cell r="R1144" t="str">
            <v/>
          </cell>
          <cell r="S1144" t="str">
            <v/>
          </cell>
          <cell r="T1144" t="str">
            <v/>
          </cell>
          <cell r="U1144" t="str">
            <v/>
          </cell>
          <cell r="V1144" t="str">
            <v/>
          </cell>
          <cell r="W1144" t="str">
            <v/>
          </cell>
        </row>
        <row r="1145">
          <cell r="C1145" t="str">
            <v>3.7.3.2.1</v>
          </cell>
          <cell r="D1145" t="str">
            <v>VIGAS, COLUMNAS, ZAPATAS,PEDESTALES, ESCALERAS Y PISOS</v>
          </cell>
          <cell r="I1145" t="str">
            <v/>
          </cell>
          <cell r="L1145" t="str">
            <v/>
          </cell>
          <cell r="M1145" t="str">
            <v/>
          </cell>
          <cell r="N1145" t="str">
            <v/>
          </cell>
          <cell r="O1145" t="str">
            <v/>
          </cell>
          <cell r="R1145" t="str">
            <v/>
          </cell>
          <cell r="S1145" t="str">
            <v/>
          </cell>
          <cell r="T1145" t="str">
            <v/>
          </cell>
          <cell r="U1145" t="str">
            <v/>
          </cell>
          <cell r="V1145" t="str">
            <v/>
          </cell>
          <cell r="W1145" t="str">
            <v/>
          </cell>
        </row>
        <row r="1146">
          <cell r="C1146" t="str">
            <v>3.7.3.2.1.1</v>
          </cell>
          <cell r="D1146" t="str">
            <v>Concreto para vigas f´c=24.5 Mpa (3500 PSI)</v>
          </cell>
          <cell r="E1146" t="str">
            <v>m3</v>
          </cell>
          <cell r="F1146">
            <v>1.7</v>
          </cell>
          <cell r="G1146">
            <v>302600</v>
          </cell>
          <cell r="H1146">
            <v>514420</v>
          </cell>
          <cell r="I1146">
            <v>0.23090666919264069</v>
          </cell>
          <cell r="J1146">
            <v>1.7</v>
          </cell>
          <cell r="L1146">
            <v>1.7</v>
          </cell>
          <cell r="M1146">
            <v>514420</v>
          </cell>
          <cell r="N1146">
            <v>0</v>
          </cell>
          <cell r="O1146">
            <v>514420</v>
          </cell>
          <cell r="R1146">
            <v>0</v>
          </cell>
          <cell r="S1146">
            <v>0</v>
          </cell>
          <cell r="T1146">
            <v>0</v>
          </cell>
          <cell r="U1146">
            <v>0</v>
          </cell>
          <cell r="V1146">
            <v>1.7</v>
          </cell>
          <cell r="W1146">
            <v>514420</v>
          </cell>
        </row>
        <row r="1147">
          <cell r="C1147" t="str">
            <v>3.7.3.2.1.5</v>
          </cell>
          <cell r="D1147" t="str">
            <v>Concreto para columnas f´c=24.5 Mpa (3500 PSI)</v>
          </cell>
          <cell r="E1147" t="str">
            <v>m3</v>
          </cell>
          <cell r="F1147">
            <v>1.6</v>
          </cell>
          <cell r="G1147">
            <v>364100</v>
          </cell>
          <cell r="H1147">
            <v>582560</v>
          </cell>
          <cell r="I1147">
            <v>0.26149253373676135</v>
          </cell>
          <cell r="J1147">
            <v>1.6</v>
          </cell>
          <cell r="L1147">
            <v>1.6</v>
          </cell>
          <cell r="M1147">
            <v>582560</v>
          </cell>
          <cell r="N1147">
            <v>0</v>
          </cell>
          <cell r="O1147">
            <v>582560</v>
          </cell>
          <cell r="R1147">
            <v>0</v>
          </cell>
          <cell r="S1147">
            <v>0</v>
          </cell>
          <cell r="T1147">
            <v>0</v>
          </cell>
          <cell r="U1147">
            <v>0</v>
          </cell>
          <cell r="V1147">
            <v>1.6</v>
          </cell>
          <cell r="W1147">
            <v>582560</v>
          </cell>
        </row>
        <row r="1148">
          <cell r="C1148" t="str">
            <v>3.7.3.3</v>
          </cell>
          <cell r="D1148" t="str">
            <v>ACERO DE REFUERZO</v>
          </cell>
          <cell r="I1148" t="str">
            <v/>
          </cell>
          <cell r="L1148" t="str">
            <v/>
          </cell>
          <cell r="M1148" t="str">
            <v/>
          </cell>
          <cell r="N1148" t="str">
            <v/>
          </cell>
          <cell r="O1148" t="str">
            <v/>
          </cell>
          <cell r="R1148" t="str">
            <v/>
          </cell>
          <cell r="S1148" t="str">
            <v/>
          </cell>
          <cell r="T1148" t="str">
            <v/>
          </cell>
          <cell r="U1148" t="str">
            <v/>
          </cell>
          <cell r="V1148" t="str">
            <v/>
          </cell>
          <cell r="W1148" t="str">
            <v/>
          </cell>
        </row>
        <row r="1149">
          <cell r="C1149" t="str">
            <v>3.7.3.3.1</v>
          </cell>
          <cell r="D1149" t="str">
            <v>Suministro, figurado e instalación de acero de refuerzo 420 Mpa (60000 Psi) según planos y especificaciones de diseño</v>
          </cell>
          <cell r="E1149" t="str">
            <v>kg</v>
          </cell>
          <cell r="F1149">
            <v>34575</v>
          </cell>
          <cell r="G1149">
            <v>2740</v>
          </cell>
          <cell r="H1149">
            <v>94735500</v>
          </cell>
          <cell r="I1149">
            <v>42.523733057228362</v>
          </cell>
          <cell r="J1149">
            <v>34575</v>
          </cell>
          <cell r="L1149">
            <v>34575</v>
          </cell>
          <cell r="M1149">
            <v>94735500</v>
          </cell>
          <cell r="N1149">
            <v>0</v>
          </cell>
          <cell r="O1149">
            <v>94735500</v>
          </cell>
          <cell r="R1149">
            <v>0</v>
          </cell>
          <cell r="S1149">
            <v>0</v>
          </cell>
          <cell r="T1149">
            <v>0</v>
          </cell>
          <cell r="U1149">
            <v>0</v>
          </cell>
          <cell r="V1149">
            <v>34575</v>
          </cell>
          <cell r="W1149">
            <v>94735500</v>
          </cell>
        </row>
        <row r="1150">
          <cell r="C1150" t="str">
            <v>3.7.3.6</v>
          </cell>
          <cell r="D1150" t="str">
            <v>CONCRETO, MORTEROS Y ADITIVOS ESPECIALES</v>
          </cell>
          <cell r="I1150" t="str">
            <v/>
          </cell>
          <cell r="L1150" t="str">
            <v/>
          </cell>
          <cell r="M1150" t="str">
            <v/>
          </cell>
          <cell r="N1150" t="str">
            <v/>
          </cell>
          <cell r="O1150" t="str">
            <v/>
          </cell>
          <cell r="R1150" t="str">
            <v/>
          </cell>
          <cell r="S1150" t="str">
            <v/>
          </cell>
          <cell r="T1150" t="str">
            <v/>
          </cell>
          <cell r="U1150" t="str">
            <v/>
          </cell>
          <cell r="V1150" t="str">
            <v/>
          </cell>
          <cell r="W1150" t="str">
            <v/>
          </cell>
        </row>
        <row r="1151">
          <cell r="C1151" t="str">
            <v>3.7.3.6.6</v>
          </cell>
          <cell r="D1151" t="str">
            <v>Suministro y aplicación de recubrimiento protector epóxico aplicable sobre superficies absorbentes húmedas o metálicas secas Sikaguard 62 o similar según planos y especificaciones de diseño</v>
          </cell>
          <cell r="E1151" t="str">
            <v>m2</v>
          </cell>
          <cell r="F1151">
            <v>486.314998</v>
          </cell>
          <cell r="G1151">
            <v>22050</v>
          </cell>
          <cell r="H1151">
            <v>10723245.7059</v>
          </cell>
          <cell r="I1151">
            <v>4.8133216999410138</v>
          </cell>
          <cell r="J1151">
            <v>486.314998</v>
          </cell>
          <cell r="L1151">
            <v>486.314998</v>
          </cell>
          <cell r="M1151">
            <v>10723245.7059</v>
          </cell>
          <cell r="N1151">
            <v>0</v>
          </cell>
          <cell r="O1151">
            <v>10723245.7059</v>
          </cell>
          <cell r="R1151">
            <v>0</v>
          </cell>
          <cell r="S1151">
            <v>0</v>
          </cell>
          <cell r="T1151">
            <v>0</v>
          </cell>
          <cell r="U1151">
            <v>0</v>
          </cell>
          <cell r="V1151">
            <v>486.314998</v>
          </cell>
          <cell r="W1151">
            <v>10723245.7059</v>
          </cell>
        </row>
        <row r="1152">
          <cell r="C1152" t="str">
            <v>3.7.3.6.11</v>
          </cell>
          <cell r="D1152" t="str">
            <v>PISO EPOXICO MULTIUSOS</v>
          </cell>
          <cell r="I1152" t="str">
            <v/>
          </cell>
          <cell r="L1152" t="str">
            <v/>
          </cell>
          <cell r="M1152" t="str">
            <v/>
          </cell>
          <cell r="N1152" t="str">
            <v/>
          </cell>
          <cell r="O1152" t="str">
            <v/>
          </cell>
          <cell r="R1152" t="str">
            <v/>
          </cell>
          <cell r="S1152" t="str">
            <v/>
          </cell>
          <cell r="T1152" t="str">
            <v/>
          </cell>
          <cell r="U1152" t="str">
            <v/>
          </cell>
          <cell r="V1152" t="str">
            <v/>
          </cell>
          <cell r="W1152" t="str">
            <v/>
          </cell>
        </row>
        <row r="1153">
          <cell r="C1153" t="str">
            <v>3.7.3.6.11.1</v>
          </cell>
          <cell r="D1153" t="str">
            <v>Piso antideslizante SikaFloor-261 Sistema 1 o similar según planos y especificaciones de diseño-</v>
          </cell>
          <cell r="E1153" t="str">
            <v>m2</v>
          </cell>
          <cell r="F1153">
            <v>65.431399069999998</v>
          </cell>
          <cell r="G1153">
            <v>150100</v>
          </cell>
          <cell r="H1153">
            <v>9821253.0004069991</v>
          </cell>
          <cell r="I1153">
            <v>4.4084460511298333</v>
          </cell>
          <cell r="J1153">
            <v>65.431399069999998</v>
          </cell>
          <cell r="L1153">
            <v>65.431399069999998</v>
          </cell>
          <cell r="M1153">
            <v>9821253.0004069991</v>
          </cell>
          <cell r="N1153">
            <v>0</v>
          </cell>
          <cell r="O1153">
            <v>9821253.0004069991</v>
          </cell>
          <cell r="R1153">
            <v>0</v>
          </cell>
          <cell r="S1153">
            <v>0</v>
          </cell>
          <cell r="T1153">
            <v>0</v>
          </cell>
          <cell r="U1153">
            <v>0</v>
          </cell>
          <cell r="V1153">
            <v>65.431399069999998</v>
          </cell>
          <cell r="W1153">
            <v>9821253.0004069991</v>
          </cell>
        </row>
        <row r="1154">
          <cell r="C1154" t="str">
            <v>3.7.17</v>
          </cell>
          <cell r="D1154" t="str">
            <v>ESTRUCTURAS METALICAS</v>
          </cell>
          <cell r="I1154" t="str">
            <v/>
          </cell>
          <cell r="L1154" t="str">
            <v/>
          </cell>
          <cell r="M1154" t="str">
            <v/>
          </cell>
          <cell r="N1154" t="str">
            <v/>
          </cell>
          <cell r="O1154" t="str">
            <v/>
          </cell>
          <cell r="R1154" t="str">
            <v/>
          </cell>
          <cell r="S1154" t="str">
            <v/>
          </cell>
          <cell r="T1154" t="str">
            <v/>
          </cell>
          <cell r="U1154" t="str">
            <v/>
          </cell>
          <cell r="V1154" t="str">
            <v/>
          </cell>
          <cell r="W1154" t="str">
            <v/>
          </cell>
        </row>
        <row r="1155">
          <cell r="C1155" t="str">
            <v>3.7.17.1</v>
          </cell>
          <cell r="D1155" t="str">
            <v>Suministro, instalacion y montaje de estructura metalica en Acero ASTM A-36 incluye soldadura, pernos y anclaje, limpieza en sandblasting, pintura y acabados según planos y especificaciones de diseño</v>
          </cell>
          <cell r="E1155" t="str">
            <v>kg</v>
          </cell>
          <cell r="F1155">
            <v>4021.1600680000001</v>
          </cell>
          <cell r="G1155">
            <v>6062</v>
          </cell>
          <cell r="H1155">
            <v>24376272.332216002</v>
          </cell>
          <cell r="I1155">
            <v>10.941728260107929</v>
          </cell>
          <cell r="J1155">
            <v>4021.1600680000001</v>
          </cell>
          <cell r="L1155">
            <v>4021.1600680000001</v>
          </cell>
          <cell r="M1155">
            <v>24376272.332216002</v>
          </cell>
          <cell r="N1155">
            <v>0</v>
          </cell>
          <cell r="O1155">
            <v>24376272.332216002</v>
          </cell>
          <cell r="R1155">
            <v>0</v>
          </cell>
          <cell r="S1155">
            <v>0</v>
          </cell>
          <cell r="T1155">
            <v>0</v>
          </cell>
          <cell r="U1155">
            <v>0</v>
          </cell>
          <cell r="V1155">
            <v>4021.1600680000001</v>
          </cell>
          <cell r="W1155">
            <v>24376272.332216002</v>
          </cell>
        </row>
        <row r="1156">
          <cell r="C1156" t="str">
            <v>3,9</v>
          </cell>
          <cell r="D1156" t="str">
            <v>OBRAS ARQUITECTONICAS</v>
          </cell>
          <cell r="I1156" t="str">
            <v/>
          </cell>
          <cell r="L1156" t="str">
            <v/>
          </cell>
          <cell r="M1156" t="str">
            <v/>
          </cell>
          <cell r="N1156" t="str">
            <v/>
          </cell>
          <cell r="O1156" t="str">
            <v/>
          </cell>
          <cell r="R1156" t="str">
            <v/>
          </cell>
          <cell r="S1156" t="str">
            <v/>
          </cell>
          <cell r="T1156" t="str">
            <v/>
          </cell>
          <cell r="U1156" t="str">
            <v/>
          </cell>
          <cell r="V1156" t="str">
            <v/>
          </cell>
          <cell r="W1156" t="str">
            <v/>
          </cell>
        </row>
        <row r="1157">
          <cell r="C1157" t="str">
            <v>3.9.3</v>
          </cell>
          <cell r="D1157" t="str">
            <v>CUBIERTAS</v>
          </cell>
          <cell r="I1157" t="str">
            <v/>
          </cell>
          <cell r="L1157" t="str">
            <v/>
          </cell>
          <cell r="M1157" t="str">
            <v/>
          </cell>
          <cell r="N1157" t="str">
            <v/>
          </cell>
          <cell r="O1157" t="str">
            <v/>
          </cell>
          <cell r="R1157" t="str">
            <v/>
          </cell>
          <cell r="S1157" t="str">
            <v/>
          </cell>
          <cell r="T1157" t="str">
            <v/>
          </cell>
          <cell r="U1157" t="str">
            <v/>
          </cell>
          <cell r="V1157" t="str">
            <v/>
          </cell>
          <cell r="W1157" t="str">
            <v/>
          </cell>
        </row>
        <row r="1158">
          <cell r="C1158" t="str">
            <v>3.9.3.1</v>
          </cell>
          <cell r="D1158" t="str">
            <v>CANALETA 90 Y ACCESORIOS</v>
          </cell>
          <cell r="I1158" t="str">
            <v/>
          </cell>
          <cell r="L1158" t="str">
            <v/>
          </cell>
          <cell r="M1158" t="str">
            <v/>
          </cell>
          <cell r="N1158" t="str">
            <v/>
          </cell>
          <cell r="O1158" t="str">
            <v/>
          </cell>
          <cell r="R1158" t="str">
            <v/>
          </cell>
          <cell r="S1158" t="str">
            <v/>
          </cell>
          <cell r="T1158" t="str">
            <v/>
          </cell>
          <cell r="U1158" t="str">
            <v/>
          </cell>
          <cell r="V1158" t="str">
            <v/>
          </cell>
          <cell r="W1158" t="str">
            <v/>
          </cell>
        </row>
        <row r="1159">
          <cell r="C1159" t="str">
            <v>3.9.3.1.10</v>
          </cell>
          <cell r="D1159" t="str">
            <v>Canaleta 90 L=9.00 m segun planos y especificaciones de diseño</v>
          </cell>
          <cell r="E1159" t="str">
            <v>m2</v>
          </cell>
          <cell r="F1159">
            <v>123.8952031</v>
          </cell>
          <cell r="G1159">
            <v>41066</v>
          </cell>
          <cell r="H1159">
            <v>5087880.4105046</v>
          </cell>
          <cell r="I1159">
            <v>2.283786631235377</v>
          </cell>
          <cell r="J1159">
            <v>123.8952031</v>
          </cell>
          <cell r="L1159">
            <v>123.8952031</v>
          </cell>
          <cell r="M1159">
            <v>5087880.4105046</v>
          </cell>
          <cell r="N1159">
            <v>0</v>
          </cell>
          <cell r="O1159">
            <v>5087880.4105046</v>
          </cell>
          <cell r="R1159">
            <v>0</v>
          </cell>
          <cell r="S1159">
            <v>0</v>
          </cell>
          <cell r="T1159">
            <v>0</v>
          </cell>
          <cell r="U1159">
            <v>0</v>
          </cell>
          <cell r="V1159">
            <v>123.8952031</v>
          </cell>
          <cell r="W1159">
            <v>5087880.4105046</v>
          </cell>
        </row>
        <row r="1160">
          <cell r="D1160" t="str">
            <v>COSTO TOTAL DIRECTO</v>
          </cell>
          <cell r="H1160">
            <v>222782651.44902763</v>
          </cell>
          <cell r="L1160" t="str">
            <v/>
          </cell>
          <cell r="M1160">
            <v>222782651.44902763</v>
          </cell>
          <cell r="N1160">
            <v>0</v>
          </cell>
          <cell r="O1160">
            <v>222782651.44902763</v>
          </cell>
          <cell r="R1160" t="str">
            <v/>
          </cell>
          <cell r="S1160">
            <v>0</v>
          </cell>
          <cell r="T1160">
            <v>0</v>
          </cell>
          <cell r="U1160">
            <v>0</v>
          </cell>
          <cell r="V1160" t="str">
            <v/>
          </cell>
          <cell r="W1160">
            <v>222782651.44902763</v>
          </cell>
        </row>
        <row r="1161">
          <cell r="D1161" t="str">
            <v>A,I,U, 25%</v>
          </cell>
          <cell r="E1161">
            <v>0.25</v>
          </cell>
          <cell r="H1161">
            <v>55695663</v>
          </cell>
          <cell r="M1161">
            <v>55695663</v>
          </cell>
          <cell r="N1161">
            <v>0</v>
          </cell>
          <cell r="O1161">
            <v>55695663</v>
          </cell>
          <cell r="R1161">
            <v>0</v>
          </cell>
          <cell r="S1161">
            <v>0</v>
          </cell>
          <cell r="T1161">
            <v>0</v>
          </cell>
          <cell r="U1161">
            <v>0</v>
          </cell>
          <cell r="W1161">
            <v>55695663</v>
          </cell>
        </row>
        <row r="1162">
          <cell r="B1162" t="str">
            <v>TO21</v>
          </cell>
          <cell r="D1162" t="str">
            <v>COSTO TOTAL OBRA CIVIL</v>
          </cell>
          <cell r="H1162">
            <v>278478314</v>
          </cell>
          <cell r="M1162">
            <v>278478314</v>
          </cell>
          <cell r="N1162">
            <v>0</v>
          </cell>
          <cell r="O1162">
            <v>278478314</v>
          </cell>
          <cell r="R1162" t="str">
            <v/>
          </cell>
          <cell r="S1162">
            <v>0</v>
          </cell>
          <cell r="T1162">
            <v>0</v>
          </cell>
          <cell r="U1162">
            <v>0</v>
          </cell>
          <cell r="V1162" t="str">
            <v/>
          </cell>
          <cell r="W1162">
            <v>278478314</v>
          </cell>
        </row>
        <row r="1163">
          <cell r="B1163" t="str">
            <v>T22</v>
          </cell>
          <cell r="C1163" t="str">
            <v>OBRA CIVIL ESTRUCTURAL DEL TANQUE DE ALMACENAMIENTO Y ESTACION DE BOMBEO (1163)</v>
          </cell>
          <cell r="M1163" t="str">
            <v/>
          </cell>
          <cell r="N1163" t="str">
            <v/>
          </cell>
          <cell r="O1163" t="str">
            <v/>
          </cell>
          <cell r="R1163" t="str">
            <v/>
          </cell>
          <cell r="S1163" t="str">
            <v/>
          </cell>
          <cell r="T1163" t="str">
            <v/>
          </cell>
          <cell r="U1163" t="str">
            <v/>
          </cell>
          <cell r="V1163" t="str">
            <v/>
          </cell>
          <cell r="W1163" t="str">
            <v/>
          </cell>
        </row>
        <row r="1164">
          <cell r="C1164" t="str">
            <v xml:space="preserve">ITEM </v>
          </cell>
          <cell r="D1164" t="str">
            <v xml:space="preserve">DESCRIPCION </v>
          </cell>
          <cell r="E1164" t="str">
            <v xml:space="preserve">UNIDAD </v>
          </cell>
          <cell r="F1164" t="str">
            <v xml:space="preserve">CANTIDAD </v>
          </cell>
          <cell r="G1164" t="str">
            <v xml:space="preserve">V. UNITARIO </v>
          </cell>
          <cell r="H1164" t="str">
            <v>V. PARCIAL</v>
          </cell>
          <cell r="R1164">
            <v>0</v>
          </cell>
        </row>
        <row r="1165">
          <cell r="C1165">
            <v>3.1</v>
          </cell>
          <cell r="D1165" t="str">
            <v>SEÑALIZACION Y SEGURIDAD EN LA OBRA</v>
          </cell>
          <cell r="L1165" t="str">
            <v/>
          </cell>
          <cell r="M1165" t="str">
            <v/>
          </cell>
          <cell r="N1165" t="str">
            <v/>
          </cell>
          <cell r="O1165" t="str">
            <v/>
          </cell>
          <cell r="R1165" t="str">
            <v/>
          </cell>
          <cell r="S1165" t="str">
            <v/>
          </cell>
          <cell r="T1165" t="str">
            <v/>
          </cell>
          <cell r="U1165" t="str">
            <v/>
          </cell>
          <cell r="V1165" t="str">
            <v/>
          </cell>
          <cell r="W1165" t="str">
            <v/>
          </cell>
        </row>
        <row r="1166">
          <cell r="C1166" t="str">
            <v>3.1.1</v>
          </cell>
          <cell r="D1166" t="str">
            <v>Señalización de la obra</v>
          </cell>
          <cell r="L1166" t="str">
            <v/>
          </cell>
          <cell r="M1166" t="str">
            <v/>
          </cell>
          <cell r="N1166" t="str">
            <v/>
          </cell>
          <cell r="O1166" t="str">
            <v/>
          </cell>
          <cell r="R1166" t="str">
            <v/>
          </cell>
          <cell r="S1166" t="str">
            <v/>
          </cell>
          <cell r="T1166" t="str">
            <v/>
          </cell>
          <cell r="U1166" t="str">
            <v/>
          </cell>
          <cell r="V1166" t="str">
            <v/>
          </cell>
          <cell r="W1166" t="str">
            <v/>
          </cell>
        </row>
        <row r="1167">
          <cell r="C1167" t="str">
            <v>3.1.1.1</v>
          </cell>
          <cell r="D1167" t="str">
            <v>Soporte para cinta demarcadora. Esquema No.1</v>
          </cell>
          <cell r="E1167" t="str">
            <v>und</v>
          </cell>
          <cell r="F1167">
            <v>20</v>
          </cell>
          <cell r="G1167">
            <v>10100</v>
          </cell>
          <cell r="H1167">
            <v>202000</v>
          </cell>
          <cell r="I1167">
            <v>0.1108993284663935</v>
          </cell>
          <cell r="J1167">
            <v>20</v>
          </cell>
          <cell r="L1167">
            <v>20</v>
          </cell>
          <cell r="M1167">
            <v>202000</v>
          </cell>
          <cell r="N1167">
            <v>0</v>
          </cell>
          <cell r="O1167">
            <v>202000</v>
          </cell>
          <cell r="R1167">
            <v>0</v>
          </cell>
          <cell r="S1167">
            <v>0</v>
          </cell>
          <cell r="T1167">
            <v>0</v>
          </cell>
          <cell r="U1167">
            <v>0</v>
          </cell>
          <cell r="V1167">
            <v>20</v>
          </cell>
          <cell r="W1167">
            <v>202000</v>
          </cell>
        </row>
        <row r="1168">
          <cell r="C1168" t="str">
            <v>3.1.1.2</v>
          </cell>
          <cell r="D1168" t="str">
            <v>Cinta demarcadora, sin soportes. Esquema No. 2</v>
          </cell>
          <cell r="E1168" t="str">
            <v>m</v>
          </cell>
          <cell r="F1168">
            <v>800</v>
          </cell>
          <cell r="G1168">
            <v>830</v>
          </cell>
          <cell r="H1168">
            <v>664000</v>
          </cell>
          <cell r="I1168">
            <v>0.36454036684002616</v>
          </cell>
          <cell r="J1168">
            <v>800</v>
          </cell>
          <cell r="L1168">
            <v>800</v>
          </cell>
          <cell r="M1168">
            <v>664000</v>
          </cell>
          <cell r="N1168">
            <v>0</v>
          </cell>
          <cell r="O1168">
            <v>664000</v>
          </cell>
          <cell r="R1168">
            <v>0</v>
          </cell>
          <cell r="S1168">
            <v>0</v>
          </cell>
          <cell r="T1168">
            <v>0</v>
          </cell>
          <cell r="U1168">
            <v>0</v>
          </cell>
          <cell r="V1168">
            <v>800</v>
          </cell>
          <cell r="W1168">
            <v>664000</v>
          </cell>
        </row>
        <row r="1169">
          <cell r="C1169" t="str">
            <v>3,6</v>
          </cell>
          <cell r="D1169" t="str">
            <v>CONSTRUCCION DE PAVIMENTOS</v>
          </cell>
          <cell r="I1169" t="str">
            <v/>
          </cell>
          <cell r="L1169" t="str">
            <v/>
          </cell>
          <cell r="M1169" t="str">
            <v/>
          </cell>
          <cell r="N1169" t="str">
            <v/>
          </cell>
          <cell r="O1169" t="str">
            <v/>
          </cell>
          <cell r="R1169" t="str">
            <v/>
          </cell>
          <cell r="S1169" t="str">
            <v/>
          </cell>
          <cell r="T1169" t="str">
            <v/>
          </cell>
          <cell r="U1169" t="str">
            <v/>
          </cell>
          <cell r="V1169" t="str">
            <v/>
          </cell>
          <cell r="W1169" t="str">
            <v/>
          </cell>
        </row>
        <row r="1170">
          <cell r="C1170" t="str">
            <v>3.6.4</v>
          </cell>
          <cell r="D1170" t="str">
            <v>CONSTRUCCION DE ANDENES, BORDILLOS Y CUNETAS</v>
          </cell>
          <cell r="I1170" t="str">
            <v/>
          </cell>
          <cell r="L1170" t="str">
            <v/>
          </cell>
          <cell r="M1170" t="str">
            <v/>
          </cell>
          <cell r="N1170" t="str">
            <v/>
          </cell>
          <cell r="O1170" t="str">
            <v/>
          </cell>
          <cell r="R1170" t="str">
            <v/>
          </cell>
          <cell r="S1170" t="str">
            <v/>
          </cell>
          <cell r="T1170" t="str">
            <v/>
          </cell>
          <cell r="U1170" t="str">
            <v/>
          </cell>
          <cell r="V1170" t="str">
            <v/>
          </cell>
          <cell r="W1170" t="str">
            <v/>
          </cell>
        </row>
        <row r="1171">
          <cell r="C1171" t="str">
            <v>3.6.4.2</v>
          </cell>
          <cell r="D1171" t="str">
            <v>Construcción de bordillos</v>
          </cell>
          <cell r="I1171" t="str">
            <v/>
          </cell>
          <cell r="L1171" t="str">
            <v/>
          </cell>
          <cell r="M1171" t="str">
            <v/>
          </cell>
          <cell r="N1171" t="str">
            <v/>
          </cell>
          <cell r="O1171" t="str">
            <v/>
          </cell>
          <cell r="R1171" t="str">
            <v/>
          </cell>
          <cell r="S1171" t="str">
            <v/>
          </cell>
          <cell r="T1171" t="str">
            <v/>
          </cell>
          <cell r="U1171" t="str">
            <v/>
          </cell>
          <cell r="V1171" t="str">
            <v/>
          </cell>
          <cell r="W1171" t="str">
            <v/>
          </cell>
        </row>
        <row r="1172">
          <cell r="C1172" t="str">
            <v>3.6.4.2.1</v>
          </cell>
          <cell r="D1172" t="str">
            <v>Construcción de bordillos de 15 x 15 fundido en sitio f´c=21 Mpa</v>
          </cell>
          <cell r="E1172" t="str">
            <v>m</v>
          </cell>
          <cell r="F1172">
            <v>20.2</v>
          </cell>
          <cell r="G1172">
            <v>9160</v>
          </cell>
          <cell r="H1172">
            <v>185032</v>
          </cell>
          <cell r="I1172">
            <v>0.10158378487521644</v>
          </cell>
          <cell r="J1172">
            <v>20.2</v>
          </cell>
          <cell r="L1172">
            <v>20.2</v>
          </cell>
          <cell r="M1172">
            <v>185032</v>
          </cell>
          <cell r="N1172">
            <v>0</v>
          </cell>
          <cell r="O1172">
            <v>185032</v>
          </cell>
          <cell r="R1172">
            <v>0</v>
          </cell>
          <cell r="S1172">
            <v>0</v>
          </cell>
          <cell r="T1172">
            <v>0</v>
          </cell>
          <cell r="U1172">
            <v>0</v>
          </cell>
          <cell r="V1172">
            <v>20.2</v>
          </cell>
          <cell r="W1172">
            <v>185032</v>
          </cell>
        </row>
        <row r="1173">
          <cell r="C1173" t="str">
            <v>3.6.4.3</v>
          </cell>
          <cell r="D1173" t="str">
            <v>Construccion de cunetas</v>
          </cell>
          <cell r="I1173" t="str">
            <v/>
          </cell>
          <cell r="L1173" t="str">
            <v/>
          </cell>
          <cell r="M1173" t="str">
            <v/>
          </cell>
          <cell r="N1173" t="str">
            <v/>
          </cell>
          <cell r="O1173" t="str">
            <v/>
          </cell>
          <cell r="R1173" t="str">
            <v/>
          </cell>
          <cell r="S1173" t="str">
            <v/>
          </cell>
          <cell r="T1173" t="str">
            <v/>
          </cell>
          <cell r="U1173" t="str">
            <v/>
          </cell>
          <cell r="V1173" t="str">
            <v/>
          </cell>
          <cell r="W1173" t="str">
            <v/>
          </cell>
        </row>
        <row r="1174">
          <cell r="C1174" t="str">
            <v>3.6.4.3.2</v>
          </cell>
          <cell r="D1174" t="str">
            <v>Construcción de cuneta prefabricada de concreto f´c=21 Mpa (3000 Psi)</v>
          </cell>
          <cell r="E1174" t="str">
            <v>m</v>
          </cell>
          <cell r="F1174">
            <v>20.2</v>
          </cell>
          <cell r="G1174">
            <v>41650</v>
          </cell>
          <cell r="H1174">
            <v>841330</v>
          </cell>
          <cell r="I1174">
            <v>0.46189570306252886</v>
          </cell>
          <cell r="J1174">
            <v>20.2</v>
          </cell>
          <cell r="L1174">
            <v>20.2</v>
          </cell>
          <cell r="M1174">
            <v>841330</v>
          </cell>
          <cell r="N1174">
            <v>0</v>
          </cell>
          <cell r="O1174">
            <v>841330</v>
          </cell>
          <cell r="R1174">
            <v>0</v>
          </cell>
          <cell r="S1174">
            <v>0</v>
          </cell>
          <cell r="T1174">
            <v>0</v>
          </cell>
          <cell r="U1174">
            <v>0</v>
          </cell>
          <cell r="V1174">
            <v>20.2</v>
          </cell>
          <cell r="W1174">
            <v>841330</v>
          </cell>
        </row>
        <row r="1175">
          <cell r="C1175" t="str">
            <v>3,7</v>
          </cell>
          <cell r="D1175" t="str">
            <v>CONSTRUCCION DE OBRAS ACCESORIAS</v>
          </cell>
          <cell r="I1175" t="str">
            <v/>
          </cell>
          <cell r="L1175" t="str">
            <v/>
          </cell>
          <cell r="M1175" t="str">
            <v/>
          </cell>
          <cell r="N1175" t="str">
            <v/>
          </cell>
          <cell r="O1175" t="str">
            <v/>
          </cell>
          <cell r="R1175" t="str">
            <v/>
          </cell>
          <cell r="S1175" t="str">
            <v/>
          </cell>
          <cell r="T1175" t="str">
            <v/>
          </cell>
          <cell r="U1175" t="str">
            <v/>
          </cell>
          <cell r="V1175" t="str">
            <v/>
          </cell>
          <cell r="W1175" t="str">
            <v/>
          </cell>
        </row>
        <row r="1176">
          <cell r="C1176" t="str">
            <v>3.7.1</v>
          </cell>
          <cell r="D1176" t="str">
            <v>OBRAS DE MAMPOSTERIA EN LADRILLO</v>
          </cell>
          <cell r="I1176" t="str">
            <v/>
          </cell>
          <cell r="L1176" t="str">
            <v/>
          </cell>
          <cell r="M1176" t="str">
            <v/>
          </cell>
          <cell r="N1176" t="str">
            <v/>
          </cell>
          <cell r="O1176" t="str">
            <v/>
          </cell>
          <cell r="R1176" t="str">
            <v/>
          </cell>
          <cell r="S1176" t="str">
            <v/>
          </cell>
          <cell r="T1176" t="str">
            <v/>
          </cell>
          <cell r="U1176" t="str">
            <v/>
          </cell>
          <cell r="V1176" t="str">
            <v/>
          </cell>
          <cell r="W1176" t="str">
            <v/>
          </cell>
        </row>
        <row r="1177">
          <cell r="C1177" t="str">
            <v>3.7.1.4</v>
          </cell>
          <cell r="D1177" t="str">
            <v>CONCRETOS DE LIMPIEZA, ALISTADO Y MEDIACAÑAS</v>
          </cell>
          <cell r="I1177" t="str">
            <v/>
          </cell>
          <cell r="L1177" t="str">
            <v/>
          </cell>
          <cell r="M1177" t="str">
            <v/>
          </cell>
          <cell r="N1177" t="str">
            <v/>
          </cell>
          <cell r="O1177" t="str">
            <v/>
          </cell>
          <cell r="R1177" t="str">
            <v/>
          </cell>
          <cell r="S1177" t="str">
            <v/>
          </cell>
          <cell r="T1177" t="str">
            <v/>
          </cell>
          <cell r="U1177" t="str">
            <v/>
          </cell>
          <cell r="V1177" t="str">
            <v/>
          </cell>
          <cell r="W1177" t="str">
            <v/>
          </cell>
        </row>
        <row r="1178">
          <cell r="C1178" t="str">
            <v>3.7.1.4.1</v>
          </cell>
          <cell r="D1178" t="str">
            <v>ALISTADO Y PENDIENTADO</v>
          </cell>
          <cell r="I1178" t="str">
            <v/>
          </cell>
          <cell r="L1178" t="str">
            <v/>
          </cell>
          <cell r="M1178" t="str">
            <v/>
          </cell>
          <cell r="N1178" t="str">
            <v/>
          </cell>
          <cell r="O1178" t="str">
            <v/>
          </cell>
          <cell r="R1178" t="str">
            <v/>
          </cell>
          <cell r="S1178" t="str">
            <v/>
          </cell>
          <cell r="T1178" t="str">
            <v/>
          </cell>
          <cell r="U1178" t="str">
            <v/>
          </cell>
          <cell r="V1178" t="str">
            <v/>
          </cell>
          <cell r="W1178" t="str">
            <v/>
          </cell>
        </row>
        <row r="1179">
          <cell r="C1179" t="str">
            <v>3.7.1.4.1.2</v>
          </cell>
          <cell r="D1179" t="str">
            <v>Alistado y pendientado de losas y pisos en mortero impermeabilizado 1:4</v>
          </cell>
          <cell r="E1179" t="str">
            <v>m2</v>
          </cell>
          <cell r="F1179">
            <v>220.1</v>
          </cell>
          <cell r="G1179">
            <v>10490</v>
          </cell>
          <cell r="H1179">
            <v>2308849</v>
          </cell>
          <cell r="I1179">
            <v>1.2675732852985355</v>
          </cell>
          <cell r="J1179">
            <v>220.1</v>
          </cell>
          <cell r="L1179">
            <v>220.1</v>
          </cell>
          <cell r="M1179">
            <v>2308849</v>
          </cell>
          <cell r="N1179">
            <v>0</v>
          </cell>
          <cell r="O1179">
            <v>2308849</v>
          </cell>
          <cell r="R1179">
            <v>0</v>
          </cell>
          <cell r="S1179">
            <v>0</v>
          </cell>
          <cell r="T1179">
            <v>0</v>
          </cell>
          <cell r="U1179">
            <v>0</v>
          </cell>
          <cell r="V1179">
            <v>220.1</v>
          </cell>
          <cell r="W1179">
            <v>2308849</v>
          </cell>
        </row>
        <row r="1180">
          <cell r="C1180" t="str">
            <v>3.7.1.4.2</v>
          </cell>
          <cell r="D1180" t="str">
            <v>Concreto de limpieza f¨c=14 Mpa e=0.05</v>
          </cell>
          <cell r="E1180" t="str">
            <v>m2</v>
          </cell>
          <cell r="F1180">
            <v>240</v>
          </cell>
          <cell r="G1180">
            <v>10950</v>
          </cell>
          <cell r="H1180">
            <v>2628000</v>
          </cell>
          <cell r="I1180">
            <v>1.4427892832162481</v>
          </cell>
          <cell r="J1180">
            <v>240</v>
          </cell>
          <cell r="L1180">
            <v>240</v>
          </cell>
          <cell r="M1180">
            <v>2628000</v>
          </cell>
          <cell r="N1180">
            <v>0</v>
          </cell>
          <cell r="O1180">
            <v>2628000</v>
          </cell>
          <cell r="R1180">
            <v>0</v>
          </cell>
          <cell r="S1180">
            <v>0</v>
          </cell>
          <cell r="T1180">
            <v>0</v>
          </cell>
          <cell r="U1180">
            <v>0</v>
          </cell>
          <cell r="V1180">
            <v>240</v>
          </cell>
          <cell r="W1180">
            <v>2628000</v>
          </cell>
        </row>
        <row r="1181">
          <cell r="C1181" t="str">
            <v>3.7.2</v>
          </cell>
          <cell r="D1181" t="str">
            <v>Obras de mampostería en bloque</v>
          </cell>
          <cell r="I1181" t="str">
            <v/>
          </cell>
          <cell r="L1181" t="str">
            <v/>
          </cell>
          <cell r="M1181" t="str">
            <v/>
          </cell>
          <cell r="N1181" t="str">
            <v/>
          </cell>
          <cell r="O1181" t="str">
            <v/>
          </cell>
          <cell r="R1181" t="str">
            <v/>
          </cell>
          <cell r="S1181" t="str">
            <v/>
          </cell>
          <cell r="T1181" t="str">
            <v/>
          </cell>
          <cell r="U1181" t="str">
            <v/>
          </cell>
          <cell r="V1181" t="str">
            <v/>
          </cell>
          <cell r="W1181" t="str">
            <v/>
          </cell>
        </row>
        <row r="1182">
          <cell r="C1182" t="str">
            <v>3.7.2.1.9</v>
          </cell>
          <cell r="D1182" t="str">
            <v>Mampostería en bloque de concreto (sin incluir pañete, mortero de relleno, refuerzo ) e=0.15 m</v>
          </cell>
          <cell r="E1182" t="str">
            <v>m2</v>
          </cell>
          <cell r="F1182">
            <v>124.1</v>
          </cell>
          <cell r="G1182">
            <v>27150</v>
          </cell>
          <cell r="H1182">
            <v>3369315</v>
          </cell>
          <cell r="I1182">
            <v>1.8497760935234979</v>
          </cell>
          <cell r="J1182">
            <v>124.1</v>
          </cell>
          <cell r="L1182">
            <v>124.1</v>
          </cell>
          <cell r="M1182">
            <v>3369315</v>
          </cell>
          <cell r="N1182">
            <v>0</v>
          </cell>
          <cell r="O1182">
            <v>3369315</v>
          </cell>
          <cell r="R1182">
            <v>0</v>
          </cell>
          <cell r="S1182">
            <v>0</v>
          </cell>
          <cell r="T1182">
            <v>0</v>
          </cell>
          <cell r="U1182">
            <v>0</v>
          </cell>
          <cell r="V1182">
            <v>124.1</v>
          </cell>
          <cell r="W1182">
            <v>3369315</v>
          </cell>
        </row>
        <row r="1183">
          <cell r="C1183" t="str">
            <v>3.7.3</v>
          </cell>
          <cell r="D1183" t="str">
            <v>ESTRUCTURAS DE CONCRETO REFORZADO</v>
          </cell>
          <cell r="I1183" t="str">
            <v/>
          </cell>
          <cell r="L1183" t="str">
            <v/>
          </cell>
          <cell r="M1183" t="str">
            <v/>
          </cell>
          <cell r="N1183" t="str">
            <v/>
          </cell>
          <cell r="O1183" t="str">
            <v/>
          </cell>
          <cell r="R1183" t="str">
            <v/>
          </cell>
          <cell r="S1183" t="str">
            <v/>
          </cell>
          <cell r="T1183" t="str">
            <v/>
          </cell>
          <cell r="U1183" t="str">
            <v/>
          </cell>
          <cell r="V1183" t="str">
            <v/>
          </cell>
          <cell r="W1183" t="str">
            <v/>
          </cell>
        </row>
        <row r="1184">
          <cell r="C1184" t="str">
            <v>3.7.3.1</v>
          </cell>
          <cell r="D1184" t="str">
            <v>CONCRETO PARA LOSA FONDO, LOSA SUPERIOR Y MUROS</v>
          </cell>
          <cell r="I1184" t="str">
            <v/>
          </cell>
          <cell r="L1184" t="str">
            <v/>
          </cell>
          <cell r="M1184" t="str">
            <v/>
          </cell>
          <cell r="N1184" t="str">
            <v/>
          </cell>
          <cell r="O1184" t="str">
            <v/>
          </cell>
          <cell r="R1184" t="str">
            <v/>
          </cell>
          <cell r="S1184" t="str">
            <v/>
          </cell>
          <cell r="T1184" t="str">
            <v/>
          </cell>
          <cell r="U1184" t="str">
            <v/>
          </cell>
          <cell r="V1184" t="str">
            <v/>
          </cell>
          <cell r="W1184" t="str">
            <v/>
          </cell>
        </row>
        <row r="1185">
          <cell r="C1185" t="str">
            <v>3.7.3.1.3</v>
          </cell>
          <cell r="D1185" t="str">
            <v>Placa de fondo en concreto impermeabilizado f¨c=28 Mpa</v>
          </cell>
          <cell r="E1185" t="str">
            <v>m3</v>
          </cell>
          <cell r="F1185">
            <v>96</v>
          </cell>
          <cell r="G1185">
            <v>308200</v>
          </cell>
          <cell r="H1185">
            <v>29587200</v>
          </cell>
          <cell r="I1185">
            <v>16.243567382182562</v>
          </cell>
          <cell r="J1185">
            <v>96</v>
          </cell>
          <cell r="L1185">
            <v>96</v>
          </cell>
          <cell r="M1185">
            <v>29587200</v>
          </cell>
          <cell r="N1185">
            <v>0</v>
          </cell>
          <cell r="O1185">
            <v>29587200</v>
          </cell>
          <cell r="R1185">
            <v>0</v>
          </cell>
          <cell r="S1185">
            <v>0</v>
          </cell>
          <cell r="T1185">
            <v>0</v>
          </cell>
          <cell r="U1185">
            <v>0</v>
          </cell>
          <cell r="V1185">
            <v>96</v>
          </cell>
          <cell r="W1185">
            <v>29587200</v>
          </cell>
        </row>
        <row r="1186">
          <cell r="C1186" t="str">
            <v>3.7.3.1.22</v>
          </cell>
          <cell r="D1186" t="str">
            <v>Muros en concreto impermeabilizado f¨c=28 Mpa</v>
          </cell>
          <cell r="E1186" t="str">
            <v>m3</v>
          </cell>
          <cell r="F1186">
            <v>80.211000560000002</v>
          </cell>
          <cell r="G1186">
            <v>336100</v>
          </cell>
          <cell r="H1186">
            <v>26958917.288216002</v>
          </cell>
          <cell r="I1186">
            <v>14.800622888337628</v>
          </cell>
          <cell r="J1186">
            <v>80.211000560000002</v>
          </cell>
          <cell r="L1186">
            <v>80.211000560000002</v>
          </cell>
          <cell r="M1186">
            <v>26958917.288216002</v>
          </cell>
          <cell r="N1186">
            <v>0</v>
          </cell>
          <cell r="O1186">
            <v>26958917.288216002</v>
          </cell>
          <cell r="R1186">
            <v>0</v>
          </cell>
          <cell r="S1186">
            <v>0</v>
          </cell>
          <cell r="T1186">
            <v>0</v>
          </cell>
          <cell r="U1186">
            <v>0</v>
          </cell>
          <cell r="V1186">
            <v>80.211000560000002</v>
          </cell>
          <cell r="W1186">
            <v>26958917.288216002</v>
          </cell>
        </row>
        <row r="1187">
          <cell r="C1187" t="str">
            <v>3.7.3.1.25</v>
          </cell>
          <cell r="D1187" t="str">
            <v>Losa superior en concreto impermeabilizado f¨c=28 Mpa</v>
          </cell>
          <cell r="E1187" t="str">
            <v>m3</v>
          </cell>
          <cell r="F1187">
            <v>48</v>
          </cell>
          <cell r="G1187">
            <v>330600</v>
          </cell>
          <cell r="H1187">
            <v>15868800</v>
          </cell>
          <cell r="I1187">
            <v>8.7120755622153716</v>
          </cell>
          <cell r="J1187">
            <v>48</v>
          </cell>
          <cell r="L1187">
            <v>48</v>
          </cell>
          <cell r="M1187">
            <v>15868800</v>
          </cell>
          <cell r="N1187">
            <v>0</v>
          </cell>
          <cell r="O1187">
            <v>15868800</v>
          </cell>
          <cell r="R1187">
            <v>0</v>
          </cell>
          <cell r="S1187">
            <v>0</v>
          </cell>
          <cell r="T1187">
            <v>0</v>
          </cell>
          <cell r="U1187">
            <v>0</v>
          </cell>
          <cell r="V1187">
            <v>48</v>
          </cell>
          <cell r="W1187">
            <v>15868800</v>
          </cell>
        </row>
        <row r="1188">
          <cell r="C1188" t="str">
            <v>3.7.3.2</v>
          </cell>
          <cell r="D1188" t="str">
            <v>CONCRETO PARA ESTRUCTURAS TIPO EDIFICACIONES</v>
          </cell>
          <cell r="I1188" t="str">
            <v/>
          </cell>
          <cell r="L1188" t="str">
            <v/>
          </cell>
          <cell r="M1188" t="str">
            <v/>
          </cell>
          <cell r="N1188" t="str">
            <v/>
          </cell>
          <cell r="O1188" t="str">
            <v/>
          </cell>
          <cell r="R1188" t="str">
            <v/>
          </cell>
          <cell r="S1188" t="str">
            <v/>
          </cell>
          <cell r="T1188" t="str">
            <v/>
          </cell>
          <cell r="U1188" t="str">
            <v/>
          </cell>
          <cell r="V1188" t="str">
            <v/>
          </cell>
          <cell r="W1188" t="str">
            <v/>
          </cell>
        </row>
        <row r="1189">
          <cell r="C1189" t="str">
            <v>3.7.3.2.1</v>
          </cell>
          <cell r="D1189" t="str">
            <v>VIGAS, COLUMNAS, ZAPATAS, MUROS, ESCALERAS</v>
          </cell>
          <cell r="I1189" t="str">
            <v/>
          </cell>
          <cell r="L1189" t="str">
            <v/>
          </cell>
          <cell r="M1189" t="str">
            <v/>
          </cell>
          <cell r="N1189" t="str">
            <v/>
          </cell>
          <cell r="O1189" t="str">
            <v/>
          </cell>
          <cell r="R1189" t="str">
            <v/>
          </cell>
          <cell r="S1189" t="str">
            <v/>
          </cell>
          <cell r="T1189" t="str">
            <v/>
          </cell>
          <cell r="U1189" t="str">
            <v/>
          </cell>
          <cell r="V1189" t="str">
            <v/>
          </cell>
          <cell r="W1189" t="str">
            <v/>
          </cell>
        </row>
        <row r="1190">
          <cell r="C1190" t="str">
            <v>3.7.3.2.1.3</v>
          </cell>
          <cell r="D1190" t="str">
            <v>Concreto para vigas f´c=28 Mpa (4000 PSI)</v>
          </cell>
          <cell r="E1190" t="str">
            <v>m3</v>
          </cell>
          <cell r="F1190">
            <v>6</v>
          </cell>
          <cell r="G1190">
            <v>302600</v>
          </cell>
          <cell r="H1190">
            <v>1815600</v>
          </cell>
          <cell r="I1190">
            <v>0.99677634041378227</v>
          </cell>
          <cell r="J1190">
            <v>6</v>
          </cell>
          <cell r="L1190">
            <v>6</v>
          </cell>
          <cell r="M1190">
            <v>1815600</v>
          </cell>
          <cell r="N1190">
            <v>0</v>
          </cell>
          <cell r="O1190">
            <v>1815600</v>
          </cell>
          <cell r="R1190">
            <v>0</v>
          </cell>
          <cell r="S1190">
            <v>0</v>
          </cell>
          <cell r="T1190">
            <v>0</v>
          </cell>
          <cell r="U1190">
            <v>0</v>
          </cell>
          <cell r="V1190">
            <v>6</v>
          </cell>
          <cell r="W1190">
            <v>1815600</v>
          </cell>
        </row>
        <row r="1191">
          <cell r="C1191" t="str">
            <v>3.7.3.2.1.6</v>
          </cell>
          <cell r="D1191" t="str">
            <v>Concreto para columnas f´c=28 Mpa (4000 PSI)</v>
          </cell>
          <cell r="E1191" t="str">
            <v>m3</v>
          </cell>
          <cell r="F1191">
            <v>2</v>
          </cell>
          <cell r="G1191">
            <v>314600</v>
          </cell>
          <cell r="H1191">
            <v>629200</v>
          </cell>
          <cell r="I1191">
            <v>0.34543493797551877</v>
          </cell>
          <cell r="J1191">
            <v>2</v>
          </cell>
          <cell r="L1191">
            <v>2</v>
          </cell>
          <cell r="M1191">
            <v>629200</v>
          </cell>
          <cell r="N1191">
            <v>0</v>
          </cell>
          <cell r="O1191">
            <v>629200</v>
          </cell>
          <cell r="R1191">
            <v>0</v>
          </cell>
          <cell r="S1191">
            <v>0</v>
          </cell>
          <cell r="T1191">
            <v>0</v>
          </cell>
          <cell r="U1191">
            <v>0</v>
          </cell>
          <cell r="V1191">
            <v>2</v>
          </cell>
          <cell r="W1191">
            <v>629200</v>
          </cell>
        </row>
        <row r="1192">
          <cell r="C1192" t="str">
            <v>3.7.3.3</v>
          </cell>
          <cell r="D1192" t="str">
            <v>ACERO DE REFUERZO</v>
          </cell>
          <cell r="I1192" t="str">
            <v/>
          </cell>
          <cell r="L1192" t="str">
            <v/>
          </cell>
          <cell r="M1192" t="str">
            <v/>
          </cell>
          <cell r="N1192" t="str">
            <v/>
          </cell>
          <cell r="O1192" t="str">
            <v/>
          </cell>
          <cell r="R1192" t="str">
            <v/>
          </cell>
          <cell r="S1192" t="str">
            <v/>
          </cell>
          <cell r="T1192" t="str">
            <v/>
          </cell>
          <cell r="U1192" t="str">
            <v/>
          </cell>
          <cell r="V1192" t="str">
            <v/>
          </cell>
          <cell r="W1192" t="str">
            <v/>
          </cell>
        </row>
        <row r="1193">
          <cell r="C1193" t="str">
            <v>3.7.3.3.1</v>
          </cell>
          <cell r="D1193" t="str">
            <v>Suministro, figurado e instalación de acero de refuerzo 420 Mpa (60000 Psi) según planos y especificaciones de diseño</v>
          </cell>
          <cell r="E1193" t="str">
            <v>kg</v>
          </cell>
          <cell r="F1193">
            <v>34567.959567999998</v>
          </cell>
          <cell r="G1193">
            <v>2740</v>
          </cell>
          <cell r="H1193">
            <v>94716209.216319993</v>
          </cell>
          <cell r="I1193">
            <v>51.999821767189694</v>
          </cell>
          <cell r="J1193">
            <v>34567.959567999998</v>
          </cell>
          <cell r="L1193">
            <v>34567.959567999998</v>
          </cell>
          <cell r="M1193">
            <v>94716209.216319993</v>
          </cell>
          <cell r="N1193">
            <v>0</v>
          </cell>
          <cell r="O1193">
            <v>94716209.216319993</v>
          </cell>
          <cell r="R1193">
            <v>0</v>
          </cell>
          <cell r="S1193">
            <v>0</v>
          </cell>
          <cell r="T1193">
            <v>0</v>
          </cell>
          <cell r="U1193">
            <v>0</v>
          </cell>
          <cell r="V1193">
            <v>34567.959567999998</v>
          </cell>
          <cell r="W1193">
            <v>94716209.216319993</v>
          </cell>
        </row>
        <row r="1194">
          <cell r="C1194" t="str">
            <v>3.7.3.5</v>
          </cell>
          <cell r="D1194" t="str">
            <v>SELLOS Y JUNTAS</v>
          </cell>
          <cell r="I1194" t="str">
            <v/>
          </cell>
          <cell r="L1194" t="str">
            <v/>
          </cell>
          <cell r="M1194" t="str">
            <v/>
          </cell>
          <cell r="N1194" t="str">
            <v/>
          </cell>
          <cell r="O1194" t="str">
            <v/>
          </cell>
          <cell r="R1194" t="str">
            <v/>
          </cell>
          <cell r="S1194" t="str">
            <v/>
          </cell>
          <cell r="T1194" t="str">
            <v/>
          </cell>
          <cell r="U1194" t="str">
            <v/>
          </cell>
          <cell r="V1194" t="str">
            <v/>
          </cell>
          <cell r="W1194" t="str">
            <v/>
          </cell>
        </row>
        <row r="1195">
          <cell r="C1195" t="str">
            <v>3.7.3.5.2</v>
          </cell>
          <cell r="D1195" t="str">
            <v xml:space="preserve">Suministro e instalación de cinta flexible para sellar juntas de construcción y dilatación SIKA PVC O-22 o similar según planos y especificaciones de diseño </v>
          </cell>
          <cell r="E1195" t="str">
            <v>m</v>
          </cell>
          <cell r="F1195">
            <v>59.2</v>
          </cell>
          <cell r="G1195">
            <v>28940</v>
          </cell>
          <cell r="H1195">
            <v>1713248</v>
          </cell>
          <cell r="I1195">
            <v>0.94058441928906789</v>
          </cell>
          <cell r="J1195">
            <v>59.2</v>
          </cell>
          <cell r="L1195">
            <v>59.2</v>
          </cell>
          <cell r="M1195">
            <v>1713248</v>
          </cell>
          <cell r="N1195">
            <v>0</v>
          </cell>
          <cell r="O1195">
            <v>1713248</v>
          </cell>
          <cell r="R1195">
            <v>0</v>
          </cell>
          <cell r="S1195">
            <v>0</v>
          </cell>
          <cell r="T1195">
            <v>0</v>
          </cell>
          <cell r="U1195">
            <v>0</v>
          </cell>
          <cell r="V1195">
            <v>59.2</v>
          </cell>
          <cell r="W1195">
            <v>1713248</v>
          </cell>
        </row>
        <row r="1196">
          <cell r="C1196" t="str">
            <v>3.7.3.5.3</v>
          </cell>
          <cell r="D1196" t="str">
            <v>Suministro y aplicación de sello expandible contra el paso de agua en juntas de construcción y pases de tuberia SikaSwell S o similar según planos y especificaciones de diseño</v>
          </cell>
          <cell r="E1196" t="str">
            <v>m</v>
          </cell>
          <cell r="F1196">
            <v>20</v>
          </cell>
          <cell r="G1196">
            <v>22310</v>
          </cell>
          <cell r="H1196">
            <v>446200</v>
          </cell>
          <cell r="I1196">
            <v>0.24496673446388503</v>
          </cell>
          <cell r="J1196">
            <v>20</v>
          </cell>
          <cell r="L1196">
            <v>20</v>
          </cell>
          <cell r="M1196">
            <v>446200</v>
          </cell>
          <cell r="N1196">
            <v>0</v>
          </cell>
          <cell r="O1196">
            <v>446200</v>
          </cell>
          <cell r="R1196">
            <v>0</v>
          </cell>
          <cell r="S1196">
            <v>0</v>
          </cell>
          <cell r="T1196">
            <v>0</v>
          </cell>
          <cell r="U1196">
            <v>0</v>
          </cell>
          <cell r="V1196">
            <v>20</v>
          </cell>
          <cell r="W1196">
            <v>446200</v>
          </cell>
        </row>
        <row r="1197">
          <cell r="C1197" t="str">
            <v>3.7.3.5.6</v>
          </cell>
          <cell r="D1197" t="str">
            <v>Fondo de junta Sikarod f=6 mm o similar según planos y especificaciones de diseño</v>
          </cell>
          <cell r="E1197" t="str">
            <v>m</v>
          </cell>
          <cell r="F1197">
            <v>124</v>
          </cell>
          <cell r="G1197">
            <v>1720</v>
          </cell>
          <cell r="H1197">
            <v>213280</v>
          </cell>
          <cell r="I1197">
            <v>0.11709212265006141</v>
          </cell>
          <cell r="J1197">
            <v>124</v>
          </cell>
          <cell r="L1197">
            <v>124</v>
          </cell>
          <cell r="M1197">
            <v>213280</v>
          </cell>
          <cell r="N1197">
            <v>0</v>
          </cell>
          <cell r="O1197">
            <v>213280</v>
          </cell>
          <cell r="R1197">
            <v>0</v>
          </cell>
          <cell r="S1197">
            <v>0</v>
          </cell>
          <cell r="T1197">
            <v>0</v>
          </cell>
          <cell r="U1197">
            <v>0</v>
          </cell>
          <cell r="V1197">
            <v>124</v>
          </cell>
          <cell r="W1197">
            <v>213280</v>
          </cell>
        </row>
        <row r="1198">
          <cell r="D1198" t="str">
            <v>Estudio de suelos cimentacion planta y linea de aducción</v>
          </cell>
          <cell r="E1198" t="str">
            <v>GL</v>
          </cell>
          <cell r="G1198">
            <v>10000000</v>
          </cell>
          <cell r="K1198">
            <v>1</v>
          </cell>
          <cell r="L1198">
            <v>1</v>
          </cell>
          <cell r="M1198">
            <v>0</v>
          </cell>
          <cell r="N1198">
            <v>10000000</v>
          </cell>
          <cell r="R1198">
            <v>0</v>
          </cell>
          <cell r="S1198">
            <v>0</v>
          </cell>
          <cell r="T1198">
            <v>0</v>
          </cell>
          <cell r="U1198">
            <v>0</v>
          </cell>
        </row>
        <row r="1199">
          <cell r="D1199" t="str">
            <v>COSTO TOTAL DIRECTO</v>
          </cell>
          <cell r="H1199">
            <v>182147180.50453597</v>
          </cell>
          <cell r="L1199" t="str">
            <v/>
          </cell>
          <cell r="M1199">
            <v>182147180.50453597</v>
          </cell>
          <cell r="N1199">
            <v>10000000</v>
          </cell>
          <cell r="O1199">
            <v>182147180.50453597</v>
          </cell>
          <cell r="R1199" t="str">
            <v/>
          </cell>
          <cell r="S1199">
            <v>0</v>
          </cell>
          <cell r="T1199">
            <v>0</v>
          </cell>
          <cell r="U1199">
            <v>0</v>
          </cell>
          <cell r="V1199" t="str">
            <v/>
          </cell>
          <cell r="W1199">
            <v>182147180.50453597</v>
          </cell>
        </row>
        <row r="1200">
          <cell r="D1200" t="str">
            <v>A,I,U, 25%</v>
          </cell>
          <cell r="E1200">
            <v>0.25</v>
          </cell>
          <cell r="H1200">
            <v>45536795</v>
          </cell>
          <cell r="L1200">
            <v>0</v>
          </cell>
          <cell r="M1200">
            <v>45536795</v>
          </cell>
          <cell r="N1200">
            <v>2500000</v>
          </cell>
          <cell r="O1200">
            <v>45536795</v>
          </cell>
          <cell r="R1200">
            <v>0</v>
          </cell>
          <cell r="S1200">
            <v>0</v>
          </cell>
          <cell r="T1200">
            <v>0</v>
          </cell>
          <cell r="U1200">
            <v>0</v>
          </cell>
          <cell r="W1200">
            <v>45536795</v>
          </cell>
        </row>
        <row r="1201">
          <cell r="B1201" t="str">
            <v>TO22</v>
          </cell>
          <cell r="D1201" t="str">
            <v>COSTO TOTAL OBRA CIVIL</v>
          </cell>
          <cell r="H1201">
            <v>227683976</v>
          </cell>
          <cell r="L1201" t="str">
            <v/>
          </cell>
          <cell r="M1201">
            <v>227683976</v>
          </cell>
          <cell r="N1201">
            <v>12500000</v>
          </cell>
          <cell r="O1201">
            <v>227683976</v>
          </cell>
          <cell r="R1201" t="str">
            <v/>
          </cell>
          <cell r="S1201">
            <v>0</v>
          </cell>
          <cell r="T1201">
            <v>0</v>
          </cell>
          <cell r="U1201">
            <v>0</v>
          </cell>
          <cell r="V1201" t="str">
            <v/>
          </cell>
          <cell r="W1201">
            <v>227683976</v>
          </cell>
        </row>
        <row r="1202">
          <cell r="B1202" t="str">
            <v>T23</v>
          </cell>
          <cell r="C1202" t="str">
            <v>OBRA CIVIL ESTRUCTURAL DEL CUARTO DOSIFICADOR DEL FLOCULANTE (1202)</v>
          </cell>
          <cell r="L1202" t="str">
            <v/>
          </cell>
          <cell r="M1202" t="str">
            <v/>
          </cell>
          <cell r="N1202" t="str">
            <v/>
          </cell>
          <cell r="O1202" t="str">
            <v/>
          </cell>
          <cell r="R1202" t="str">
            <v/>
          </cell>
          <cell r="S1202" t="str">
            <v/>
          </cell>
          <cell r="T1202" t="str">
            <v/>
          </cell>
          <cell r="U1202" t="str">
            <v/>
          </cell>
          <cell r="V1202" t="str">
            <v/>
          </cell>
          <cell r="W1202" t="str">
            <v/>
          </cell>
        </row>
        <row r="1203">
          <cell r="C1203" t="str">
            <v xml:space="preserve">ITEM </v>
          </cell>
          <cell r="D1203" t="str">
            <v xml:space="preserve">DESCRIPCION </v>
          </cell>
          <cell r="E1203" t="str">
            <v xml:space="preserve">UNIDAD </v>
          </cell>
          <cell r="F1203" t="str">
            <v xml:space="preserve">CANTIDAD </v>
          </cell>
          <cell r="G1203" t="str">
            <v xml:space="preserve">V. UNITARIO </v>
          </cell>
          <cell r="H1203" t="str">
            <v>V. PARCIAL</v>
          </cell>
          <cell r="L1203">
            <v>0</v>
          </cell>
          <cell r="R1203">
            <v>0</v>
          </cell>
        </row>
        <row r="1204">
          <cell r="C1204">
            <v>3.1</v>
          </cell>
          <cell r="D1204" t="str">
            <v>SEÑALIZACION Y SEGURIDAD EN LA OBRA</v>
          </cell>
          <cell r="L1204" t="str">
            <v/>
          </cell>
          <cell r="M1204" t="str">
            <v/>
          </cell>
          <cell r="N1204" t="str">
            <v/>
          </cell>
          <cell r="O1204" t="str">
            <v/>
          </cell>
          <cell r="R1204" t="str">
            <v/>
          </cell>
          <cell r="S1204" t="str">
            <v/>
          </cell>
          <cell r="T1204" t="str">
            <v/>
          </cell>
          <cell r="U1204" t="str">
            <v/>
          </cell>
          <cell r="V1204" t="str">
            <v/>
          </cell>
          <cell r="W1204" t="str">
            <v/>
          </cell>
        </row>
        <row r="1205">
          <cell r="C1205" t="str">
            <v>3.1.1</v>
          </cell>
          <cell r="D1205" t="str">
            <v>Señalización de la obra</v>
          </cell>
          <cell r="L1205" t="str">
            <v/>
          </cell>
          <cell r="M1205" t="str">
            <v/>
          </cell>
          <cell r="N1205" t="str">
            <v/>
          </cell>
          <cell r="O1205" t="str">
            <v/>
          </cell>
          <cell r="R1205" t="str">
            <v/>
          </cell>
          <cell r="S1205" t="str">
            <v/>
          </cell>
          <cell r="T1205" t="str">
            <v/>
          </cell>
          <cell r="U1205" t="str">
            <v/>
          </cell>
          <cell r="V1205" t="str">
            <v/>
          </cell>
          <cell r="W1205" t="str">
            <v/>
          </cell>
        </row>
        <row r="1206">
          <cell r="C1206" t="str">
            <v>3.1.1.1</v>
          </cell>
          <cell r="D1206" t="str">
            <v>Soporte para cinta demarcadora. Esquema No.1</v>
          </cell>
          <cell r="E1206" t="str">
            <v>un</v>
          </cell>
          <cell r="F1206">
            <v>4</v>
          </cell>
          <cell r="G1206">
            <v>10100</v>
          </cell>
          <cell r="H1206">
            <v>40400</v>
          </cell>
          <cell r="I1206">
            <v>0.29323001572119339</v>
          </cell>
          <cell r="J1206">
            <v>4</v>
          </cell>
          <cell r="L1206">
            <v>4</v>
          </cell>
          <cell r="M1206">
            <v>40400</v>
          </cell>
          <cell r="N1206">
            <v>0</v>
          </cell>
          <cell r="O1206">
            <v>40400</v>
          </cell>
          <cell r="R1206">
            <v>0</v>
          </cell>
          <cell r="S1206">
            <v>0</v>
          </cell>
          <cell r="T1206">
            <v>0</v>
          </cell>
          <cell r="U1206">
            <v>0</v>
          </cell>
          <cell r="V1206">
            <v>4</v>
          </cell>
          <cell r="W1206">
            <v>40400</v>
          </cell>
        </row>
        <row r="1207">
          <cell r="C1207" t="str">
            <v>3.1.1.2</v>
          </cell>
          <cell r="D1207" t="str">
            <v>Cinta demarcadora, sin soportes. Esquema No. 2</v>
          </cell>
          <cell r="E1207" t="str">
            <v>m</v>
          </cell>
          <cell r="F1207">
            <v>24</v>
          </cell>
          <cell r="G1207">
            <v>830</v>
          </cell>
          <cell r="H1207">
            <v>19920</v>
          </cell>
          <cell r="I1207">
            <v>0.14458272062292507</v>
          </cell>
          <cell r="J1207">
            <v>24</v>
          </cell>
          <cell r="L1207">
            <v>24</v>
          </cell>
          <cell r="M1207">
            <v>19920</v>
          </cell>
          <cell r="N1207">
            <v>0</v>
          </cell>
          <cell r="O1207">
            <v>19920</v>
          </cell>
          <cell r="R1207">
            <v>0</v>
          </cell>
          <cell r="S1207">
            <v>0</v>
          </cell>
          <cell r="T1207">
            <v>0</v>
          </cell>
          <cell r="U1207">
            <v>0</v>
          </cell>
          <cell r="V1207">
            <v>24</v>
          </cell>
          <cell r="W1207">
            <v>19920</v>
          </cell>
        </row>
        <row r="1208">
          <cell r="C1208" t="str">
            <v>3.1.1.3</v>
          </cell>
          <cell r="D1208" t="str">
            <v>Vallas móviles. Barreras</v>
          </cell>
          <cell r="I1208" t="str">
            <v/>
          </cell>
          <cell r="L1208" t="str">
            <v/>
          </cell>
          <cell r="M1208" t="str">
            <v/>
          </cell>
          <cell r="N1208" t="str">
            <v/>
          </cell>
          <cell r="O1208" t="str">
            <v/>
          </cell>
          <cell r="R1208" t="str">
            <v/>
          </cell>
          <cell r="S1208" t="str">
            <v/>
          </cell>
          <cell r="T1208" t="str">
            <v/>
          </cell>
          <cell r="U1208" t="str">
            <v/>
          </cell>
          <cell r="V1208" t="str">
            <v/>
          </cell>
          <cell r="W1208" t="str">
            <v/>
          </cell>
        </row>
        <row r="1209">
          <cell r="C1209" t="str">
            <v>3.1.1.3.4</v>
          </cell>
          <cell r="D1209" t="str">
            <v>Valla móvil Tipo 4. Valla doble cara. Esquema No. 6</v>
          </cell>
          <cell r="E1209" t="str">
            <v>un</v>
          </cell>
          <cell r="F1209">
            <v>1</v>
          </cell>
          <cell r="G1209">
            <v>155000</v>
          </cell>
          <cell r="H1209">
            <v>155000</v>
          </cell>
          <cell r="I1209">
            <v>1.1250161494253708</v>
          </cell>
          <cell r="J1209">
            <v>1</v>
          </cell>
          <cell r="L1209">
            <v>1</v>
          </cell>
          <cell r="M1209">
            <v>155000</v>
          </cell>
          <cell r="N1209">
            <v>0</v>
          </cell>
          <cell r="O1209">
            <v>155000</v>
          </cell>
          <cell r="R1209">
            <v>0</v>
          </cell>
          <cell r="S1209">
            <v>0</v>
          </cell>
          <cell r="T1209">
            <v>0</v>
          </cell>
          <cell r="U1209">
            <v>0</v>
          </cell>
          <cell r="V1209">
            <v>1</v>
          </cell>
          <cell r="W1209">
            <v>155000</v>
          </cell>
        </row>
        <row r="1210">
          <cell r="C1210">
            <v>3.3</v>
          </cell>
          <cell r="D1210" t="str">
            <v>EXCAVACIONES Y ENTIBADOS</v>
          </cell>
          <cell r="I1210" t="str">
            <v/>
          </cell>
          <cell r="L1210" t="str">
            <v/>
          </cell>
          <cell r="M1210" t="str">
            <v/>
          </cell>
          <cell r="N1210" t="str">
            <v/>
          </cell>
          <cell r="O1210" t="str">
            <v/>
          </cell>
          <cell r="R1210" t="str">
            <v/>
          </cell>
          <cell r="S1210" t="str">
            <v/>
          </cell>
          <cell r="T1210" t="str">
            <v/>
          </cell>
          <cell r="U1210" t="str">
            <v/>
          </cell>
          <cell r="V1210" t="str">
            <v/>
          </cell>
          <cell r="W1210" t="str">
            <v/>
          </cell>
        </row>
        <row r="1211">
          <cell r="C1211" t="str">
            <v>3.3.4</v>
          </cell>
          <cell r="D1211" t="str">
            <v>EXCAVACIONES PARA ESTRUCTURAS</v>
          </cell>
          <cell r="I1211" t="str">
            <v/>
          </cell>
          <cell r="L1211" t="str">
            <v/>
          </cell>
          <cell r="M1211" t="str">
            <v/>
          </cell>
          <cell r="N1211" t="str">
            <v/>
          </cell>
          <cell r="O1211" t="str">
            <v/>
          </cell>
          <cell r="R1211" t="str">
            <v/>
          </cell>
          <cell r="S1211" t="str">
            <v/>
          </cell>
          <cell r="T1211" t="str">
            <v/>
          </cell>
          <cell r="U1211" t="str">
            <v/>
          </cell>
          <cell r="V1211" t="str">
            <v/>
          </cell>
          <cell r="W1211" t="str">
            <v/>
          </cell>
        </row>
        <row r="1212">
          <cell r="C1212" t="str">
            <v>3.3.4.2</v>
          </cell>
          <cell r="D1212" t="str">
            <v>Excavación para estructuras a máquina en material común, roca descompuesta a cualquier profundidad y bajo cualquier condición de humedad. Incluye retiro a lugar autorizado.</v>
          </cell>
          <cell r="E1212" t="str">
            <v>m3</v>
          </cell>
          <cell r="F1212">
            <v>4.8</v>
          </cell>
          <cell r="G1212">
            <v>8200</v>
          </cell>
          <cell r="H1212">
            <v>39360</v>
          </cell>
          <cell r="I1212">
            <v>0.28568152026698446</v>
          </cell>
          <cell r="J1212">
            <v>4.8</v>
          </cell>
          <cell r="L1212">
            <v>4.8</v>
          </cell>
          <cell r="M1212">
            <v>39360</v>
          </cell>
          <cell r="N1212">
            <v>0</v>
          </cell>
          <cell r="O1212">
            <v>39360</v>
          </cell>
          <cell r="R1212">
            <v>0</v>
          </cell>
          <cell r="S1212">
            <v>0</v>
          </cell>
          <cell r="T1212">
            <v>0</v>
          </cell>
          <cell r="U1212">
            <v>0</v>
          </cell>
          <cell r="V1212">
            <v>4.8</v>
          </cell>
          <cell r="W1212">
            <v>39360</v>
          </cell>
        </row>
        <row r="1213">
          <cell r="C1213">
            <v>3.4</v>
          </cell>
          <cell r="D1213" t="str">
            <v>INSTALACION Y CIMENTACION DE TUBERIA</v>
          </cell>
          <cell r="I1213" t="str">
            <v/>
          </cell>
          <cell r="L1213" t="str">
            <v/>
          </cell>
          <cell r="M1213" t="str">
            <v/>
          </cell>
          <cell r="N1213" t="str">
            <v/>
          </cell>
          <cell r="O1213" t="str">
            <v/>
          </cell>
          <cell r="R1213" t="str">
            <v/>
          </cell>
          <cell r="S1213" t="str">
            <v/>
          </cell>
          <cell r="T1213" t="str">
            <v/>
          </cell>
          <cell r="U1213" t="str">
            <v/>
          </cell>
          <cell r="V1213" t="str">
            <v/>
          </cell>
          <cell r="W1213" t="str">
            <v/>
          </cell>
        </row>
        <row r="1214">
          <cell r="C1214">
            <v>3.5</v>
          </cell>
          <cell r="D1214" t="str">
            <v>RELLENOS</v>
          </cell>
          <cell r="I1214" t="str">
            <v/>
          </cell>
          <cell r="L1214" t="str">
            <v/>
          </cell>
          <cell r="M1214" t="str">
            <v/>
          </cell>
          <cell r="N1214" t="str">
            <v/>
          </cell>
          <cell r="O1214" t="str">
            <v/>
          </cell>
          <cell r="R1214" t="str">
            <v/>
          </cell>
          <cell r="S1214" t="str">
            <v/>
          </cell>
          <cell r="T1214" t="str">
            <v/>
          </cell>
          <cell r="U1214" t="str">
            <v/>
          </cell>
          <cell r="V1214" t="str">
            <v/>
          </cell>
          <cell r="W1214" t="str">
            <v/>
          </cell>
        </row>
        <row r="1215">
          <cell r="C1215" t="str">
            <v>3.5.1</v>
          </cell>
          <cell r="D1215" t="str">
            <v>Relleno de Zanjas y obras de mampostería</v>
          </cell>
          <cell r="I1215" t="str">
            <v/>
          </cell>
          <cell r="L1215" t="str">
            <v/>
          </cell>
          <cell r="M1215" t="str">
            <v/>
          </cell>
          <cell r="N1215" t="str">
            <v/>
          </cell>
          <cell r="O1215" t="str">
            <v/>
          </cell>
          <cell r="R1215" t="str">
            <v/>
          </cell>
          <cell r="S1215" t="str">
            <v/>
          </cell>
          <cell r="T1215" t="str">
            <v/>
          </cell>
          <cell r="U1215" t="str">
            <v/>
          </cell>
          <cell r="V1215" t="str">
            <v/>
          </cell>
          <cell r="W1215" t="str">
            <v/>
          </cell>
        </row>
        <row r="1216">
          <cell r="C1216" t="str">
            <v>3.5.1.1</v>
          </cell>
          <cell r="D1216" t="str">
            <v>Rellenos de Zanjas y obras de mampostería con material seleccionado de sitio, compactado al 90% del Proctor Modificado</v>
          </cell>
          <cell r="E1216" t="str">
            <v>m3</v>
          </cell>
          <cell r="F1216">
            <v>1</v>
          </cell>
          <cell r="G1216">
            <v>9800</v>
          </cell>
          <cell r="H1216">
            <v>9800</v>
          </cell>
          <cell r="I1216">
            <v>7.1130053318507316E-2</v>
          </cell>
          <cell r="J1216">
            <v>1</v>
          </cell>
          <cell r="L1216">
            <v>1</v>
          </cell>
          <cell r="M1216">
            <v>9800</v>
          </cell>
          <cell r="N1216">
            <v>0</v>
          </cell>
          <cell r="O1216">
            <v>9800</v>
          </cell>
          <cell r="R1216">
            <v>0</v>
          </cell>
          <cell r="S1216">
            <v>0</v>
          </cell>
          <cell r="T1216">
            <v>0</v>
          </cell>
          <cell r="U1216">
            <v>0</v>
          </cell>
          <cell r="V1216">
            <v>1</v>
          </cell>
          <cell r="W1216">
            <v>9800</v>
          </cell>
        </row>
        <row r="1217">
          <cell r="C1217" t="str">
            <v>3.5.1.2</v>
          </cell>
          <cell r="D1217" t="str">
            <v>Rellenos de Zanjas y obras de mampostería con material seleccionado de cantera, compactado al 95% del Proctor Modifiicado</v>
          </cell>
          <cell r="E1217" t="str">
            <v>m3</v>
          </cell>
          <cell r="F1217">
            <v>3.8</v>
          </cell>
          <cell r="G1217">
            <v>27000</v>
          </cell>
          <cell r="H1217">
            <v>102600</v>
          </cell>
          <cell r="I1217">
            <v>0.7446881092325357</v>
          </cell>
          <cell r="J1217">
            <v>3.8</v>
          </cell>
          <cell r="L1217">
            <v>3.8</v>
          </cell>
          <cell r="M1217">
            <v>102600</v>
          </cell>
          <cell r="N1217">
            <v>0</v>
          </cell>
          <cell r="O1217">
            <v>102600</v>
          </cell>
          <cell r="R1217">
            <v>0</v>
          </cell>
          <cell r="S1217">
            <v>0</v>
          </cell>
          <cell r="T1217">
            <v>0</v>
          </cell>
          <cell r="U1217">
            <v>0</v>
          </cell>
          <cell r="V1217">
            <v>3.8</v>
          </cell>
          <cell r="W1217">
            <v>102600</v>
          </cell>
        </row>
        <row r="1218">
          <cell r="C1218">
            <v>3.7</v>
          </cell>
          <cell r="D1218" t="str">
            <v>CONSTRUCCIÓN DE OBRAS ACCESORIAS</v>
          </cell>
          <cell r="I1218" t="str">
            <v/>
          </cell>
          <cell r="L1218" t="str">
            <v/>
          </cell>
          <cell r="M1218" t="str">
            <v/>
          </cell>
          <cell r="N1218" t="str">
            <v/>
          </cell>
          <cell r="O1218" t="str">
            <v/>
          </cell>
          <cell r="R1218" t="str">
            <v/>
          </cell>
          <cell r="S1218" t="str">
            <v/>
          </cell>
          <cell r="T1218" t="str">
            <v/>
          </cell>
          <cell r="U1218" t="str">
            <v/>
          </cell>
          <cell r="V1218" t="str">
            <v/>
          </cell>
          <cell r="W1218" t="str">
            <v/>
          </cell>
        </row>
        <row r="1219">
          <cell r="C1219" t="str">
            <v>3.7.1</v>
          </cell>
          <cell r="D1219" t="str">
            <v>Obra de mampostería en ladrillo.</v>
          </cell>
          <cell r="I1219" t="str">
            <v/>
          </cell>
          <cell r="L1219" t="str">
            <v/>
          </cell>
          <cell r="M1219" t="str">
            <v/>
          </cell>
          <cell r="N1219" t="str">
            <v/>
          </cell>
          <cell r="O1219" t="str">
            <v/>
          </cell>
          <cell r="R1219" t="str">
            <v/>
          </cell>
          <cell r="S1219" t="str">
            <v/>
          </cell>
          <cell r="T1219" t="str">
            <v/>
          </cell>
          <cell r="U1219" t="str">
            <v/>
          </cell>
          <cell r="V1219" t="str">
            <v/>
          </cell>
          <cell r="W1219" t="str">
            <v/>
          </cell>
        </row>
        <row r="1220">
          <cell r="C1220" t="str">
            <v>3.7.1.4</v>
          </cell>
          <cell r="D1220" t="str">
            <v>CONCRETOS DE LIMPIEZA, ALISTADO Y MEDIACAÑAS</v>
          </cell>
          <cell r="I1220" t="str">
            <v/>
          </cell>
          <cell r="L1220" t="str">
            <v/>
          </cell>
          <cell r="M1220" t="str">
            <v/>
          </cell>
          <cell r="N1220" t="str">
            <v/>
          </cell>
          <cell r="O1220" t="str">
            <v/>
          </cell>
          <cell r="R1220" t="str">
            <v/>
          </cell>
          <cell r="S1220" t="str">
            <v/>
          </cell>
          <cell r="T1220" t="str">
            <v/>
          </cell>
          <cell r="U1220" t="str">
            <v/>
          </cell>
          <cell r="V1220" t="str">
            <v/>
          </cell>
          <cell r="W1220" t="str">
            <v/>
          </cell>
        </row>
        <row r="1221">
          <cell r="C1221" t="str">
            <v>3.7.1.4.1</v>
          </cell>
          <cell r="D1221" t="str">
            <v>ALISTADO Y PENDIENTADO</v>
          </cell>
          <cell r="I1221" t="str">
            <v/>
          </cell>
          <cell r="L1221" t="str">
            <v/>
          </cell>
          <cell r="M1221" t="str">
            <v/>
          </cell>
          <cell r="N1221" t="str">
            <v/>
          </cell>
          <cell r="O1221" t="str">
            <v/>
          </cell>
          <cell r="R1221" t="str">
            <v/>
          </cell>
          <cell r="S1221" t="str">
            <v/>
          </cell>
          <cell r="T1221" t="str">
            <v/>
          </cell>
          <cell r="U1221" t="str">
            <v/>
          </cell>
          <cell r="V1221" t="str">
            <v/>
          </cell>
          <cell r="W1221" t="str">
            <v/>
          </cell>
        </row>
        <row r="1222">
          <cell r="C1222" t="str">
            <v>3.7.1.4.1.2</v>
          </cell>
          <cell r="D1222" t="str">
            <v>Alistado y pendientado de losas y pisos en mortero impermeabilizado 1:4 e=0.04</v>
          </cell>
          <cell r="E1222" t="str">
            <v>m2</v>
          </cell>
          <cell r="F1222">
            <v>12</v>
          </cell>
          <cell r="G1222">
            <v>10490</v>
          </cell>
          <cell r="H1222">
            <v>125880</v>
          </cell>
          <cell r="I1222">
            <v>0.91365827670752042</v>
          </cell>
          <cell r="J1222">
            <v>12</v>
          </cell>
          <cell r="L1222">
            <v>12</v>
          </cell>
          <cell r="M1222">
            <v>125880</v>
          </cell>
          <cell r="N1222">
            <v>0</v>
          </cell>
          <cell r="O1222">
            <v>125880</v>
          </cell>
          <cell r="R1222">
            <v>0</v>
          </cell>
          <cell r="S1222">
            <v>0</v>
          </cell>
          <cell r="T1222">
            <v>0</v>
          </cell>
          <cell r="U1222">
            <v>0</v>
          </cell>
          <cell r="V1222">
            <v>12</v>
          </cell>
          <cell r="W1222">
            <v>125880</v>
          </cell>
        </row>
        <row r="1223">
          <cell r="C1223" t="str">
            <v>3.7.2</v>
          </cell>
          <cell r="D1223" t="str">
            <v>Obras de mampostería en bloque</v>
          </cell>
          <cell r="I1223" t="str">
            <v/>
          </cell>
          <cell r="L1223" t="str">
            <v/>
          </cell>
          <cell r="M1223" t="str">
            <v/>
          </cell>
          <cell r="N1223" t="str">
            <v/>
          </cell>
          <cell r="O1223" t="str">
            <v/>
          </cell>
          <cell r="R1223" t="str">
            <v/>
          </cell>
          <cell r="S1223" t="str">
            <v/>
          </cell>
          <cell r="T1223" t="str">
            <v/>
          </cell>
          <cell r="U1223" t="str">
            <v/>
          </cell>
          <cell r="V1223" t="str">
            <v/>
          </cell>
          <cell r="W1223" t="str">
            <v/>
          </cell>
        </row>
        <row r="1224">
          <cell r="C1224" t="str">
            <v>3.7.2.1.8</v>
          </cell>
          <cell r="D1224" t="str">
            <v>Mampostería en bloque de concreto (sin incluir pañete, mortero de relleno, refuerzo ) e=0.10 m</v>
          </cell>
          <cell r="E1224" t="str">
            <v>m2</v>
          </cell>
          <cell r="F1224">
            <v>15.9</v>
          </cell>
          <cell r="G1224">
            <v>21300</v>
          </cell>
          <cell r="H1224">
            <v>338670</v>
          </cell>
          <cell r="I1224">
            <v>2.4581239956509053</v>
          </cell>
          <cell r="J1224">
            <v>15.9</v>
          </cell>
          <cell r="L1224">
            <v>15.9</v>
          </cell>
          <cell r="M1224">
            <v>338670</v>
          </cell>
          <cell r="N1224">
            <v>0</v>
          </cell>
          <cell r="O1224">
            <v>338670</v>
          </cell>
          <cell r="R1224">
            <v>0</v>
          </cell>
          <cell r="S1224">
            <v>0</v>
          </cell>
          <cell r="T1224">
            <v>0</v>
          </cell>
          <cell r="U1224">
            <v>0</v>
          </cell>
          <cell r="V1224">
            <v>15.9</v>
          </cell>
          <cell r="W1224">
            <v>338670</v>
          </cell>
        </row>
        <row r="1225">
          <cell r="C1225" t="str">
            <v>3.7.2.1.9</v>
          </cell>
          <cell r="D1225" t="str">
            <v>Mampostería en bloque de concreto (sin incluir pañete, mortero de relleno, refuerzo ) e=0.15 m</v>
          </cell>
          <cell r="E1225" t="str">
            <v>m2</v>
          </cell>
          <cell r="F1225">
            <v>36</v>
          </cell>
          <cell r="G1225">
            <v>27150</v>
          </cell>
          <cell r="H1225">
            <v>977400</v>
          </cell>
          <cell r="I1225">
            <v>7.0941340932152102</v>
          </cell>
          <cell r="J1225">
            <v>36</v>
          </cell>
          <cell r="L1225">
            <v>36</v>
          </cell>
          <cell r="M1225">
            <v>977400</v>
          </cell>
          <cell r="N1225">
            <v>0</v>
          </cell>
          <cell r="O1225">
            <v>977400</v>
          </cell>
          <cell r="R1225">
            <v>0</v>
          </cell>
          <cell r="S1225">
            <v>0</v>
          </cell>
          <cell r="T1225">
            <v>0</v>
          </cell>
          <cell r="U1225">
            <v>0</v>
          </cell>
          <cell r="V1225">
            <v>36</v>
          </cell>
          <cell r="W1225">
            <v>977400</v>
          </cell>
        </row>
        <row r="1226">
          <cell r="C1226" t="str">
            <v>3.7.3</v>
          </cell>
          <cell r="D1226" t="str">
            <v>Estructuras de concreto reforzado</v>
          </cell>
          <cell r="I1226" t="str">
            <v/>
          </cell>
          <cell r="L1226" t="str">
            <v/>
          </cell>
          <cell r="M1226" t="str">
            <v/>
          </cell>
          <cell r="N1226" t="str">
            <v/>
          </cell>
          <cell r="O1226" t="str">
            <v/>
          </cell>
          <cell r="R1226" t="str">
            <v/>
          </cell>
          <cell r="S1226" t="str">
            <v/>
          </cell>
          <cell r="T1226" t="str">
            <v/>
          </cell>
          <cell r="U1226" t="str">
            <v/>
          </cell>
          <cell r="V1226" t="str">
            <v/>
          </cell>
          <cell r="W1226" t="str">
            <v/>
          </cell>
        </row>
        <row r="1227">
          <cell r="C1227" t="str">
            <v>3.7.3.2</v>
          </cell>
          <cell r="D1227" t="str">
            <v>Concreto para estructuras tipo edificaciones</v>
          </cell>
          <cell r="I1227" t="str">
            <v/>
          </cell>
          <cell r="L1227" t="str">
            <v/>
          </cell>
          <cell r="M1227" t="str">
            <v/>
          </cell>
          <cell r="N1227" t="str">
            <v/>
          </cell>
          <cell r="O1227" t="str">
            <v/>
          </cell>
          <cell r="R1227" t="str">
            <v/>
          </cell>
          <cell r="S1227" t="str">
            <v/>
          </cell>
          <cell r="T1227" t="str">
            <v/>
          </cell>
          <cell r="U1227" t="str">
            <v/>
          </cell>
          <cell r="V1227" t="str">
            <v/>
          </cell>
          <cell r="W1227" t="str">
            <v/>
          </cell>
        </row>
        <row r="1228">
          <cell r="C1228" t="str">
            <v>3.7.3.2.1</v>
          </cell>
          <cell r="D1228" t="str">
            <v>VIGAS, COLUMNAS, ZAPATAS, MUROS, ESCALERAS</v>
          </cell>
          <cell r="I1228" t="str">
            <v/>
          </cell>
          <cell r="L1228" t="str">
            <v/>
          </cell>
          <cell r="M1228" t="str">
            <v/>
          </cell>
          <cell r="N1228" t="str">
            <v/>
          </cell>
          <cell r="O1228" t="str">
            <v/>
          </cell>
          <cell r="R1228" t="str">
            <v/>
          </cell>
          <cell r="S1228" t="str">
            <v/>
          </cell>
          <cell r="T1228" t="str">
            <v/>
          </cell>
          <cell r="U1228" t="str">
            <v/>
          </cell>
          <cell r="V1228" t="str">
            <v/>
          </cell>
          <cell r="W1228" t="str">
            <v/>
          </cell>
        </row>
        <row r="1229">
          <cell r="C1229" t="str">
            <v>3.7.3.2.1.2</v>
          </cell>
          <cell r="D1229" t="str">
            <v>Concreto para vigas f´c=21 Mpa (3000 PSI)</v>
          </cell>
          <cell r="E1229" t="str">
            <v>m3</v>
          </cell>
          <cell r="F1229">
            <v>1.4</v>
          </cell>
          <cell r="G1229">
            <v>314100</v>
          </cell>
          <cell r="H1229">
            <v>439740</v>
          </cell>
          <cell r="I1229">
            <v>3.1917071067633072</v>
          </cell>
          <cell r="J1229">
            <v>1.4</v>
          </cell>
          <cell r="L1229">
            <v>1.4</v>
          </cell>
          <cell r="M1229">
            <v>439740</v>
          </cell>
          <cell r="N1229">
            <v>0</v>
          </cell>
          <cell r="O1229">
            <v>439740</v>
          </cell>
          <cell r="R1229">
            <v>0</v>
          </cell>
          <cell r="S1229">
            <v>0</v>
          </cell>
          <cell r="T1229">
            <v>0</v>
          </cell>
          <cell r="U1229">
            <v>0</v>
          </cell>
          <cell r="V1229">
            <v>1.4</v>
          </cell>
          <cell r="W1229">
            <v>439740</v>
          </cell>
        </row>
        <row r="1230">
          <cell r="C1230" t="str">
            <v>3.7.3.2.1.5</v>
          </cell>
          <cell r="D1230" t="str">
            <v>Concreto para columnas f´c=21 Mpa (3000 PSI)</v>
          </cell>
          <cell r="E1230" t="str">
            <v>m3</v>
          </cell>
          <cell r="F1230">
            <v>1.3</v>
          </cell>
          <cell r="G1230">
            <v>355100</v>
          </cell>
          <cell r="H1230">
            <v>461630</v>
          </cell>
          <cell r="I1230">
            <v>3.3505884197369933</v>
          </cell>
          <cell r="J1230">
            <v>1.3</v>
          </cell>
          <cell r="L1230">
            <v>1.3</v>
          </cell>
          <cell r="M1230">
            <v>461630</v>
          </cell>
          <cell r="N1230">
            <v>0</v>
          </cell>
          <cell r="O1230">
            <v>461630</v>
          </cell>
          <cell r="R1230">
            <v>0</v>
          </cell>
          <cell r="S1230">
            <v>0</v>
          </cell>
          <cell r="T1230">
            <v>0</v>
          </cell>
          <cell r="U1230">
            <v>0</v>
          </cell>
          <cell r="V1230">
            <v>1.3</v>
          </cell>
          <cell r="W1230">
            <v>461630</v>
          </cell>
        </row>
        <row r="1231">
          <cell r="C1231" t="str">
            <v>3.7.3.2.1.11</v>
          </cell>
          <cell r="D1231" t="str">
            <v>Concreto para zapatas f´c=24.5 Mpa (3500 PSI)</v>
          </cell>
          <cell r="E1231" t="str">
            <v>m3</v>
          </cell>
          <cell r="F1231">
            <v>1.5</v>
          </cell>
          <cell r="G1231">
            <v>293700</v>
          </cell>
          <cell r="H1231">
            <v>440550</v>
          </cell>
          <cell r="I1231">
            <v>3.1975862234151426</v>
          </cell>
          <cell r="J1231">
            <v>1.5</v>
          </cell>
          <cell r="L1231">
            <v>1.5</v>
          </cell>
          <cell r="M1231">
            <v>440550</v>
          </cell>
          <cell r="N1231">
            <v>0</v>
          </cell>
          <cell r="O1231">
            <v>440550</v>
          </cell>
          <cell r="R1231">
            <v>0</v>
          </cell>
          <cell r="S1231">
            <v>0</v>
          </cell>
          <cell r="T1231">
            <v>0</v>
          </cell>
          <cell r="U1231">
            <v>0</v>
          </cell>
          <cell r="V1231">
            <v>1.5</v>
          </cell>
          <cell r="W1231">
            <v>440550</v>
          </cell>
        </row>
        <row r="1232">
          <cell r="C1232" t="str">
            <v>3.7.3.2.1.14</v>
          </cell>
          <cell r="D1232" t="str">
            <v>Concreto para vigas de amarre f´c=21 Mpa (3000 PSI)</v>
          </cell>
          <cell r="E1232" t="str">
            <v>m3</v>
          </cell>
          <cell r="F1232">
            <v>1.4</v>
          </cell>
          <cell r="G1232">
            <v>338850</v>
          </cell>
          <cell r="H1232">
            <v>474390</v>
          </cell>
          <cell r="I1232">
            <v>3.4432026524251715</v>
          </cell>
          <cell r="J1232">
            <v>1.4</v>
          </cell>
          <cell r="L1232">
            <v>1.4</v>
          </cell>
          <cell r="M1232">
            <v>474389.99999999994</v>
          </cell>
          <cell r="N1232">
            <v>0</v>
          </cell>
          <cell r="O1232">
            <v>474389.99999999994</v>
          </cell>
          <cell r="R1232">
            <v>0</v>
          </cell>
          <cell r="S1232">
            <v>0</v>
          </cell>
          <cell r="T1232">
            <v>0</v>
          </cell>
          <cell r="U1232">
            <v>0</v>
          </cell>
          <cell r="V1232">
            <v>1.4</v>
          </cell>
          <cell r="W1232">
            <v>474389.99999999994</v>
          </cell>
        </row>
        <row r="1233">
          <cell r="C1233" t="str">
            <v>3.7.3.2.1.20</v>
          </cell>
          <cell r="D1233" t="str">
            <v>Piso en concreto e=0.15 f´c=24.5 Mpa</v>
          </cell>
          <cell r="E1233" t="str">
            <v>m2</v>
          </cell>
          <cell r="F1233">
            <v>15</v>
          </cell>
          <cell r="G1233">
            <v>47100</v>
          </cell>
          <cell r="H1233">
            <v>706500</v>
          </cell>
          <cell r="I1233">
            <v>5.1278961907678999</v>
          </cell>
          <cell r="J1233">
            <v>15</v>
          </cell>
          <cell r="L1233">
            <v>15</v>
          </cell>
          <cell r="M1233">
            <v>706500</v>
          </cell>
          <cell r="N1233">
            <v>0</v>
          </cell>
          <cell r="O1233">
            <v>706500</v>
          </cell>
          <cell r="R1233">
            <v>0</v>
          </cell>
          <cell r="S1233">
            <v>0</v>
          </cell>
          <cell r="T1233">
            <v>0</v>
          </cell>
          <cell r="U1233">
            <v>0</v>
          </cell>
          <cell r="V1233">
            <v>15</v>
          </cell>
          <cell r="W1233">
            <v>706500</v>
          </cell>
        </row>
        <row r="1234">
          <cell r="C1234" t="str">
            <v>3.7.3.2.3</v>
          </cell>
          <cell r="D1234" t="str">
            <v>LOSAS ALIGERADAS</v>
          </cell>
          <cell r="I1234" t="str">
            <v/>
          </cell>
          <cell r="L1234" t="str">
            <v/>
          </cell>
          <cell r="M1234" t="str">
            <v/>
          </cell>
          <cell r="N1234" t="str">
            <v/>
          </cell>
          <cell r="O1234" t="str">
            <v/>
          </cell>
          <cell r="R1234" t="str">
            <v/>
          </cell>
          <cell r="S1234" t="str">
            <v/>
          </cell>
          <cell r="T1234" t="str">
            <v/>
          </cell>
          <cell r="U1234" t="str">
            <v/>
          </cell>
          <cell r="V1234" t="str">
            <v/>
          </cell>
          <cell r="W1234" t="str">
            <v/>
          </cell>
        </row>
        <row r="1235">
          <cell r="C1235" t="str">
            <v>3.7.3.2.3.4</v>
          </cell>
          <cell r="D1235" t="str">
            <v>Losa aligerada para edificaciones con casetón de icopor f¨c=24.5 MPa e=0.30 m</v>
          </cell>
          <cell r="E1235" t="str">
            <v>m2</v>
          </cell>
          <cell r="F1235">
            <v>15</v>
          </cell>
          <cell r="G1235">
            <v>77660</v>
          </cell>
          <cell r="H1235">
            <v>1164900</v>
          </cell>
          <cell r="I1235">
            <v>8.4550407255846096</v>
          </cell>
          <cell r="J1235">
            <v>15</v>
          </cell>
          <cell r="L1235">
            <v>15</v>
          </cell>
          <cell r="M1235">
            <v>1164900</v>
          </cell>
          <cell r="N1235">
            <v>0</v>
          </cell>
          <cell r="O1235">
            <v>1164900</v>
          </cell>
          <cell r="R1235">
            <v>0</v>
          </cell>
          <cell r="S1235">
            <v>0</v>
          </cell>
          <cell r="T1235">
            <v>0</v>
          </cell>
          <cell r="U1235">
            <v>0</v>
          </cell>
          <cell r="V1235">
            <v>15</v>
          </cell>
          <cell r="W1235">
            <v>1164900</v>
          </cell>
        </row>
        <row r="1236">
          <cell r="C1236" t="str">
            <v>3.7.3.3</v>
          </cell>
          <cell r="D1236" t="str">
            <v>ACERO DE REFUERZO</v>
          </cell>
          <cell r="I1236" t="str">
            <v/>
          </cell>
          <cell r="L1236" t="str">
            <v/>
          </cell>
          <cell r="M1236" t="str">
            <v/>
          </cell>
          <cell r="N1236" t="str">
            <v/>
          </cell>
          <cell r="O1236" t="str">
            <v/>
          </cell>
          <cell r="R1236" t="str">
            <v/>
          </cell>
          <cell r="S1236" t="str">
            <v/>
          </cell>
          <cell r="T1236" t="str">
            <v/>
          </cell>
          <cell r="U1236" t="str">
            <v/>
          </cell>
          <cell r="V1236" t="str">
            <v/>
          </cell>
          <cell r="W1236" t="str">
            <v/>
          </cell>
        </row>
        <row r="1237">
          <cell r="C1237" t="str">
            <v>3.7.3.3.1</v>
          </cell>
          <cell r="D1237" t="str">
            <v>Suministro, figurado e instalación de acero de refuerzo 420 Mpa (60000 Psi) según planos y especificaciones de diseño</v>
          </cell>
          <cell r="E1237" t="str">
            <v>kg</v>
          </cell>
          <cell r="F1237">
            <v>2336</v>
          </cell>
          <cell r="G1237">
            <v>2740</v>
          </cell>
          <cell r="H1237">
            <v>6400640</v>
          </cell>
          <cell r="I1237">
            <v>46.456924946180678</v>
          </cell>
          <cell r="J1237">
            <v>2336</v>
          </cell>
          <cell r="L1237">
            <v>2336</v>
          </cell>
          <cell r="M1237">
            <v>6400640</v>
          </cell>
          <cell r="N1237">
            <v>0</v>
          </cell>
          <cell r="O1237">
            <v>6400640</v>
          </cell>
          <cell r="R1237">
            <v>0</v>
          </cell>
          <cell r="S1237">
            <v>0</v>
          </cell>
          <cell r="T1237">
            <v>0</v>
          </cell>
          <cell r="U1237">
            <v>0</v>
          </cell>
          <cell r="V1237">
            <v>2336</v>
          </cell>
          <cell r="W1237">
            <v>6400640</v>
          </cell>
        </row>
        <row r="1238">
          <cell r="C1238" t="str">
            <v>3,9</v>
          </cell>
          <cell r="D1238" t="str">
            <v>OBRAS ARQUITECTONICAS</v>
          </cell>
          <cell r="I1238" t="str">
            <v/>
          </cell>
          <cell r="L1238" t="str">
            <v/>
          </cell>
          <cell r="M1238" t="str">
            <v/>
          </cell>
          <cell r="N1238" t="str">
            <v/>
          </cell>
          <cell r="O1238" t="str">
            <v/>
          </cell>
          <cell r="R1238" t="str">
            <v/>
          </cell>
          <cell r="S1238" t="str">
            <v/>
          </cell>
          <cell r="T1238" t="str">
            <v/>
          </cell>
          <cell r="U1238" t="str">
            <v/>
          </cell>
          <cell r="V1238" t="str">
            <v/>
          </cell>
          <cell r="W1238" t="str">
            <v/>
          </cell>
        </row>
        <row r="1239">
          <cell r="C1239" t="str">
            <v>3.9.3</v>
          </cell>
          <cell r="D1239" t="str">
            <v>CUBIERTAS</v>
          </cell>
          <cell r="I1239" t="str">
            <v/>
          </cell>
          <cell r="L1239" t="str">
            <v/>
          </cell>
          <cell r="M1239" t="str">
            <v/>
          </cell>
          <cell r="N1239" t="str">
            <v/>
          </cell>
          <cell r="O1239" t="str">
            <v/>
          </cell>
          <cell r="R1239" t="str">
            <v/>
          </cell>
          <cell r="S1239" t="str">
            <v/>
          </cell>
          <cell r="T1239" t="str">
            <v/>
          </cell>
          <cell r="U1239" t="str">
            <v/>
          </cell>
          <cell r="V1239" t="str">
            <v/>
          </cell>
          <cell r="W1239" t="str">
            <v/>
          </cell>
        </row>
        <row r="1240">
          <cell r="C1240" t="str">
            <v>3.9.3.3</v>
          </cell>
          <cell r="D1240" t="str">
            <v>PLACA ONDULADA PERFIL 7 Y ACCESORIOS</v>
          </cell>
          <cell r="I1240" t="str">
            <v/>
          </cell>
          <cell r="L1240" t="str">
            <v/>
          </cell>
          <cell r="M1240" t="str">
            <v/>
          </cell>
          <cell r="N1240" t="str">
            <v/>
          </cell>
          <cell r="O1240" t="str">
            <v/>
          </cell>
          <cell r="R1240" t="str">
            <v/>
          </cell>
          <cell r="S1240" t="str">
            <v/>
          </cell>
          <cell r="T1240" t="str">
            <v/>
          </cell>
          <cell r="U1240" t="str">
            <v/>
          </cell>
          <cell r="V1240" t="str">
            <v/>
          </cell>
          <cell r="W1240" t="str">
            <v/>
          </cell>
        </row>
        <row r="1241">
          <cell r="C1241" t="str">
            <v>3.9.3.3.3</v>
          </cell>
          <cell r="D1241" t="str">
            <v>Placa ondulada perfil 7 No.4 segun planos y especificaciones de diseño</v>
          </cell>
          <cell r="E1241" t="str">
            <v>m2</v>
          </cell>
          <cell r="F1241">
            <v>20</v>
          </cell>
          <cell r="G1241">
            <v>30000</v>
          </cell>
          <cell r="H1241">
            <v>600000</v>
          </cell>
          <cell r="I1241">
            <v>4.3549012235820808</v>
          </cell>
          <cell r="J1241">
            <v>20</v>
          </cell>
          <cell r="L1241">
            <v>20</v>
          </cell>
          <cell r="M1241">
            <v>600000</v>
          </cell>
          <cell r="N1241">
            <v>0</v>
          </cell>
          <cell r="O1241">
            <v>600000</v>
          </cell>
          <cell r="R1241">
            <v>0</v>
          </cell>
          <cell r="S1241">
            <v>0</v>
          </cell>
          <cell r="T1241">
            <v>0</v>
          </cell>
          <cell r="U1241">
            <v>0</v>
          </cell>
          <cell r="V1241">
            <v>20</v>
          </cell>
          <cell r="W1241">
            <v>600000</v>
          </cell>
        </row>
        <row r="1242">
          <cell r="C1242" t="str">
            <v>3.9.9</v>
          </cell>
          <cell r="D1242" t="str">
            <v>CARPINTERIA EN MADERA</v>
          </cell>
          <cell r="I1242" t="str">
            <v/>
          </cell>
          <cell r="L1242" t="str">
            <v/>
          </cell>
          <cell r="M1242" t="str">
            <v/>
          </cell>
          <cell r="N1242" t="str">
            <v/>
          </cell>
          <cell r="O1242" t="str">
            <v/>
          </cell>
          <cell r="R1242" t="str">
            <v/>
          </cell>
          <cell r="S1242" t="str">
            <v/>
          </cell>
          <cell r="T1242" t="str">
            <v/>
          </cell>
          <cell r="U1242" t="str">
            <v/>
          </cell>
          <cell r="V1242" t="str">
            <v/>
          </cell>
          <cell r="W1242" t="str">
            <v/>
          </cell>
        </row>
        <row r="1243">
          <cell r="C1243" t="str">
            <v>3.9.9.1</v>
          </cell>
          <cell r="D1243" t="str">
            <v>PUERTAS DE ENTRADA PRINCIPAL</v>
          </cell>
          <cell r="I1243" t="str">
            <v/>
          </cell>
          <cell r="L1243" t="str">
            <v/>
          </cell>
          <cell r="M1243" t="str">
            <v/>
          </cell>
          <cell r="N1243" t="str">
            <v/>
          </cell>
          <cell r="O1243" t="str">
            <v/>
          </cell>
          <cell r="R1243" t="str">
            <v/>
          </cell>
          <cell r="S1243" t="str">
            <v/>
          </cell>
          <cell r="T1243" t="str">
            <v/>
          </cell>
          <cell r="U1243" t="str">
            <v/>
          </cell>
          <cell r="V1243" t="str">
            <v/>
          </cell>
          <cell r="W1243" t="str">
            <v/>
          </cell>
        </row>
        <row r="1244">
          <cell r="C1244" t="str">
            <v>3.9.9.1.9</v>
          </cell>
          <cell r="D1244" t="str">
            <v>Puerta Madecor en cedro 1.00 x 2 m e=36 mm. Incluye marco para puerta y cerradura segun planos y especificaciones de diseño</v>
          </cell>
          <cell r="E1244" t="str">
            <v>un</v>
          </cell>
          <cell r="F1244">
            <v>1</v>
          </cell>
          <cell r="G1244">
            <v>482050</v>
          </cell>
          <cell r="H1244">
            <v>482050</v>
          </cell>
          <cell r="I1244">
            <v>3.4988002247129031</v>
          </cell>
          <cell r="J1244">
            <v>1</v>
          </cell>
          <cell r="L1244">
            <v>1</v>
          </cell>
          <cell r="M1244">
            <v>482050</v>
          </cell>
          <cell r="N1244">
            <v>0</v>
          </cell>
          <cell r="O1244">
            <v>482050</v>
          </cell>
          <cell r="R1244">
            <v>0</v>
          </cell>
          <cell r="S1244">
            <v>0</v>
          </cell>
          <cell r="T1244">
            <v>0</v>
          </cell>
          <cell r="U1244">
            <v>0</v>
          </cell>
          <cell r="V1244">
            <v>1</v>
          </cell>
          <cell r="W1244">
            <v>482050</v>
          </cell>
        </row>
        <row r="1245">
          <cell r="C1245" t="str">
            <v>3.9.10.4</v>
          </cell>
          <cell r="D1245" t="str">
            <v>VENTANAS EN ALUMINIO</v>
          </cell>
          <cell r="I1245" t="str">
            <v/>
          </cell>
          <cell r="L1245" t="str">
            <v/>
          </cell>
          <cell r="M1245" t="str">
            <v/>
          </cell>
          <cell r="N1245" t="str">
            <v/>
          </cell>
          <cell r="O1245" t="str">
            <v/>
          </cell>
          <cell r="R1245" t="str">
            <v/>
          </cell>
          <cell r="S1245" t="str">
            <v/>
          </cell>
          <cell r="T1245" t="str">
            <v/>
          </cell>
          <cell r="U1245" t="str">
            <v/>
          </cell>
          <cell r="V1245" t="str">
            <v/>
          </cell>
          <cell r="W1245" t="str">
            <v/>
          </cell>
        </row>
        <row r="1246">
          <cell r="C1246" t="str">
            <v>3.9.10.4.1</v>
          </cell>
          <cell r="D1246" t="str">
            <v>Ventaneria en aluminio, incluye vidrio 4 mm segun planos y especificaciones de diseño</v>
          </cell>
          <cell r="E1246" t="str">
            <v>m2</v>
          </cell>
          <cell r="F1246">
            <v>1.5</v>
          </cell>
          <cell r="G1246">
            <v>83050</v>
          </cell>
          <cell r="H1246">
            <v>124575</v>
          </cell>
          <cell r="I1246">
            <v>0.90418636654622953</v>
          </cell>
          <cell r="J1246">
            <v>1.5</v>
          </cell>
          <cell r="L1246">
            <v>1.5</v>
          </cell>
          <cell r="M1246">
            <v>124575</v>
          </cell>
          <cell r="N1246">
            <v>0</v>
          </cell>
          <cell r="O1246">
            <v>124575</v>
          </cell>
          <cell r="R1246">
            <v>0</v>
          </cell>
          <cell r="S1246">
            <v>0</v>
          </cell>
          <cell r="T1246">
            <v>0</v>
          </cell>
          <cell r="U1246">
            <v>0</v>
          </cell>
          <cell r="V1246">
            <v>1.5</v>
          </cell>
          <cell r="W1246">
            <v>124575</v>
          </cell>
        </row>
        <row r="1247">
          <cell r="C1247" t="str">
            <v>3.9.12</v>
          </cell>
          <cell r="D1247" t="str">
            <v>PINTURA</v>
          </cell>
          <cell r="I1247" t="str">
            <v/>
          </cell>
          <cell r="L1247" t="str">
            <v/>
          </cell>
          <cell r="M1247" t="str">
            <v/>
          </cell>
          <cell r="N1247" t="str">
            <v/>
          </cell>
          <cell r="O1247" t="str">
            <v/>
          </cell>
          <cell r="R1247" t="str">
            <v/>
          </cell>
          <cell r="S1247" t="str">
            <v/>
          </cell>
          <cell r="T1247" t="str">
            <v/>
          </cell>
          <cell r="U1247" t="str">
            <v/>
          </cell>
          <cell r="V1247" t="str">
            <v/>
          </cell>
          <cell r="W1247" t="str">
            <v/>
          </cell>
        </row>
        <row r="1248">
          <cell r="C1248" t="str">
            <v>3.9.12.2</v>
          </cell>
          <cell r="D1248" t="str">
            <v>Estuco y pintura a 3 manos segun planos y especificaciones de diseño</v>
          </cell>
          <cell r="E1248" t="str">
            <v>m2</v>
          </cell>
          <cell r="F1248">
            <v>105</v>
          </cell>
          <cell r="G1248">
            <v>6415</v>
          </cell>
          <cell r="H1248">
            <v>673575</v>
          </cell>
          <cell r="I1248">
            <v>4.888920986123833</v>
          </cell>
          <cell r="J1248">
            <v>105</v>
          </cell>
          <cell r="L1248">
            <v>105</v>
          </cell>
          <cell r="M1248">
            <v>673575</v>
          </cell>
          <cell r="N1248">
            <v>0</v>
          </cell>
          <cell r="O1248">
            <v>673575</v>
          </cell>
          <cell r="R1248">
            <v>0</v>
          </cell>
          <cell r="S1248">
            <v>0</v>
          </cell>
          <cell r="T1248">
            <v>0</v>
          </cell>
          <cell r="U1248">
            <v>0</v>
          </cell>
          <cell r="V1248">
            <v>105</v>
          </cell>
          <cell r="W1248">
            <v>673575</v>
          </cell>
        </row>
        <row r="1249">
          <cell r="D1249" t="str">
            <v>COSTO TOTAL DIRECTO</v>
          </cell>
          <cell r="H1249">
            <v>13777580</v>
          </cell>
          <cell r="L1249" t="str">
            <v/>
          </cell>
          <cell r="M1249">
            <v>13777580</v>
          </cell>
          <cell r="N1249">
            <v>0</v>
          </cell>
          <cell r="O1249">
            <v>13777580</v>
          </cell>
          <cell r="R1249" t="str">
            <v/>
          </cell>
          <cell r="S1249">
            <v>0</v>
          </cell>
          <cell r="T1249">
            <v>0</v>
          </cell>
          <cell r="U1249">
            <v>0</v>
          </cell>
          <cell r="V1249" t="str">
            <v/>
          </cell>
          <cell r="W1249">
            <v>13777580</v>
          </cell>
        </row>
        <row r="1250">
          <cell r="D1250" t="str">
            <v>A,I,U, 25%</v>
          </cell>
          <cell r="E1250">
            <v>0.25</v>
          </cell>
          <cell r="H1250">
            <v>3444395</v>
          </cell>
          <cell r="L1250">
            <v>0</v>
          </cell>
          <cell r="M1250">
            <v>3444395</v>
          </cell>
          <cell r="N1250">
            <v>0</v>
          </cell>
          <cell r="O1250">
            <v>3444395</v>
          </cell>
          <cell r="R1250">
            <v>0</v>
          </cell>
          <cell r="S1250">
            <v>0</v>
          </cell>
          <cell r="T1250">
            <v>0</v>
          </cell>
          <cell r="U1250">
            <v>0</v>
          </cell>
          <cell r="W1250">
            <v>3444395</v>
          </cell>
        </row>
        <row r="1251">
          <cell r="B1251" t="str">
            <v>TO23</v>
          </cell>
          <cell r="D1251" t="str">
            <v>COSTO TOTAL OBRA CIVIL</v>
          </cell>
          <cell r="H1251">
            <v>17221975</v>
          </cell>
          <cell r="L1251" t="str">
            <v/>
          </cell>
          <cell r="M1251">
            <v>17221975</v>
          </cell>
          <cell r="N1251">
            <v>0</v>
          </cell>
          <cell r="O1251">
            <v>17221975</v>
          </cell>
          <cell r="R1251" t="str">
            <v/>
          </cell>
          <cell r="S1251">
            <v>0</v>
          </cell>
          <cell r="T1251">
            <v>0</v>
          </cell>
          <cell r="U1251">
            <v>0</v>
          </cell>
          <cell r="V1251" t="str">
            <v/>
          </cell>
          <cell r="W1251">
            <v>17221975</v>
          </cell>
        </row>
        <row r="1252">
          <cell r="B1252" t="str">
            <v>T24</v>
          </cell>
          <cell r="C1252" t="str">
            <v>OBRA CIVIL ESTRUCTURAL DE LA CAMARA DE BOMBEO DE LODOS (1252)</v>
          </cell>
          <cell r="L1252" t="str">
            <v/>
          </cell>
          <cell r="M1252" t="str">
            <v/>
          </cell>
          <cell r="N1252" t="str">
            <v/>
          </cell>
          <cell r="O1252" t="str">
            <v/>
          </cell>
          <cell r="R1252" t="str">
            <v/>
          </cell>
          <cell r="S1252" t="str">
            <v/>
          </cell>
          <cell r="T1252" t="str">
            <v/>
          </cell>
          <cell r="U1252" t="str">
            <v/>
          </cell>
          <cell r="V1252" t="str">
            <v/>
          </cell>
          <cell r="W1252" t="str">
            <v/>
          </cell>
        </row>
        <row r="1253">
          <cell r="C1253" t="str">
            <v xml:space="preserve">ITEM </v>
          </cell>
          <cell r="D1253" t="str">
            <v xml:space="preserve">DESCRIPCION </v>
          </cell>
          <cell r="E1253" t="str">
            <v xml:space="preserve">UNIDAD </v>
          </cell>
          <cell r="F1253" t="str">
            <v xml:space="preserve">CANTIDAD </v>
          </cell>
          <cell r="G1253" t="str">
            <v xml:space="preserve">V. UNITARIO </v>
          </cell>
          <cell r="H1253" t="str">
            <v>V. PARCIAL</v>
          </cell>
          <cell r="L1253">
            <v>0</v>
          </cell>
          <cell r="R1253">
            <v>0</v>
          </cell>
        </row>
        <row r="1254">
          <cell r="C1254">
            <v>3.1</v>
          </cell>
          <cell r="D1254" t="str">
            <v>SEÑALIZACION Y SEGURIDAD EN LA OBRA</v>
          </cell>
          <cell r="L1254" t="str">
            <v/>
          </cell>
          <cell r="M1254" t="str">
            <v/>
          </cell>
          <cell r="N1254" t="str">
            <v/>
          </cell>
          <cell r="O1254" t="str">
            <v/>
          </cell>
          <cell r="R1254" t="str">
            <v/>
          </cell>
          <cell r="S1254" t="str">
            <v/>
          </cell>
          <cell r="T1254" t="str">
            <v/>
          </cell>
          <cell r="U1254" t="str">
            <v/>
          </cell>
          <cell r="V1254" t="str">
            <v/>
          </cell>
          <cell r="W1254" t="str">
            <v/>
          </cell>
        </row>
        <row r="1255">
          <cell r="C1255" t="str">
            <v>3.1.1</v>
          </cell>
          <cell r="D1255" t="str">
            <v>Señalización de la obra</v>
          </cell>
          <cell r="L1255" t="str">
            <v/>
          </cell>
          <cell r="M1255" t="str">
            <v/>
          </cell>
          <cell r="N1255" t="str">
            <v/>
          </cell>
          <cell r="O1255" t="str">
            <v/>
          </cell>
          <cell r="R1255" t="str">
            <v/>
          </cell>
          <cell r="S1255" t="str">
            <v/>
          </cell>
          <cell r="T1255" t="str">
            <v/>
          </cell>
          <cell r="U1255" t="str">
            <v/>
          </cell>
          <cell r="V1255" t="str">
            <v/>
          </cell>
          <cell r="W1255" t="str">
            <v/>
          </cell>
        </row>
        <row r="1256">
          <cell r="C1256" t="str">
            <v>3.1.1.1</v>
          </cell>
          <cell r="D1256" t="str">
            <v>Soporte para cinta demarcadora. Esquema No.1</v>
          </cell>
          <cell r="E1256" t="str">
            <v>un</v>
          </cell>
          <cell r="F1256">
            <v>4</v>
          </cell>
          <cell r="G1256">
            <v>10100</v>
          </cell>
          <cell r="H1256">
            <v>40400</v>
          </cell>
          <cell r="I1256">
            <v>0.77927017875763505</v>
          </cell>
          <cell r="J1256">
            <v>4</v>
          </cell>
          <cell r="L1256">
            <v>4</v>
          </cell>
          <cell r="M1256">
            <v>40400</v>
          </cell>
          <cell r="N1256">
            <v>0</v>
          </cell>
          <cell r="O1256">
            <v>40400</v>
          </cell>
          <cell r="R1256">
            <v>0</v>
          </cell>
          <cell r="S1256">
            <v>0</v>
          </cell>
          <cell r="T1256">
            <v>0</v>
          </cell>
          <cell r="U1256">
            <v>0</v>
          </cell>
          <cell r="V1256">
            <v>4</v>
          </cell>
          <cell r="W1256">
            <v>40400</v>
          </cell>
        </row>
        <row r="1257">
          <cell r="C1257" t="str">
            <v>3.1.1.2</v>
          </cell>
          <cell r="D1257" t="str">
            <v>Cinta demarcadora, sin soportes. Esquema No. 2</v>
          </cell>
          <cell r="E1257" t="str">
            <v>m</v>
          </cell>
          <cell r="F1257">
            <v>16</v>
          </cell>
          <cell r="G1257">
            <v>830</v>
          </cell>
          <cell r="H1257">
            <v>13280</v>
          </cell>
          <cell r="I1257">
            <v>0.25615613796785625</v>
          </cell>
          <cell r="J1257">
            <v>16</v>
          </cell>
          <cell r="L1257">
            <v>16</v>
          </cell>
          <cell r="M1257">
            <v>13280</v>
          </cell>
          <cell r="N1257">
            <v>0</v>
          </cell>
          <cell r="O1257">
            <v>13280</v>
          </cell>
          <cell r="R1257">
            <v>0</v>
          </cell>
          <cell r="S1257">
            <v>0</v>
          </cell>
          <cell r="T1257">
            <v>0</v>
          </cell>
          <cell r="U1257">
            <v>0</v>
          </cell>
          <cell r="V1257">
            <v>16</v>
          </cell>
          <cell r="W1257">
            <v>13280</v>
          </cell>
        </row>
        <row r="1258">
          <cell r="C1258" t="str">
            <v>3,7</v>
          </cell>
          <cell r="D1258" t="str">
            <v>CONSTRUCCION DE OBRAS ACCESORIAS</v>
          </cell>
          <cell r="I1258" t="str">
            <v/>
          </cell>
          <cell r="L1258" t="str">
            <v/>
          </cell>
          <cell r="M1258" t="str">
            <v/>
          </cell>
          <cell r="N1258" t="str">
            <v/>
          </cell>
          <cell r="O1258" t="str">
            <v/>
          </cell>
          <cell r="R1258" t="str">
            <v/>
          </cell>
          <cell r="S1258" t="str">
            <v/>
          </cell>
          <cell r="T1258" t="str">
            <v/>
          </cell>
          <cell r="U1258" t="str">
            <v/>
          </cell>
          <cell r="V1258" t="str">
            <v/>
          </cell>
          <cell r="W1258" t="str">
            <v/>
          </cell>
        </row>
        <row r="1259">
          <cell r="C1259" t="str">
            <v>3.7.1</v>
          </cell>
          <cell r="D1259" t="str">
            <v>OBRAS DE MAMPOSTERIA EN LADRILLO</v>
          </cell>
          <cell r="I1259" t="str">
            <v/>
          </cell>
          <cell r="L1259" t="str">
            <v/>
          </cell>
          <cell r="M1259" t="str">
            <v/>
          </cell>
          <cell r="N1259" t="str">
            <v/>
          </cell>
          <cell r="O1259" t="str">
            <v/>
          </cell>
          <cell r="R1259" t="str">
            <v/>
          </cell>
          <cell r="S1259" t="str">
            <v/>
          </cell>
          <cell r="T1259" t="str">
            <v/>
          </cell>
          <cell r="U1259" t="str">
            <v/>
          </cell>
          <cell r="V1259" t="str">
            <v/>
          </cell>
          <cell r="W1259" t="str">
            <v/>
          </cell>
        </row>
        <row r="1260">
          <cell r="C1260" t="str">
            <v>3.7.1.4</v>
          </cell>
          <cell r="D1260" t="str">
            <v>CONCRETOS DE LIMPIEZA, ALISTADO Y MEDIACAÑAS</v>
          </cell>
          <cell r="I1260" t="str">
            <v/>
          </cell>
          <cell r="L1260" t="str">
            <v/>
          </cell>
          <cell r="M1260" t="str">
            <v/>
          </cell>
          <cell r="N1260" t="str">
            <v/>
          </cell>
          <cell r="O1260" t="str">
            <v/>
          </cell>
          <cell r="R1260" t="str">
            <v/>
          </cell>
          <cell r="S1260" t="str">
            <v/>
          </cell>
          <cell r="T1260" t="str">
            <v/>
          </cell>
          <cell r="U1260" t="str">
            <v/>
          </cell>
          <cell r="V1260" t="str">
            <v/>
          </cell>
          <cell r="W1260" t="str">
            <v/>
          </cell>
        </row>
        <row r="1261">
          <cell r="C1261" t="str">
            <v>3.7.1.4.1</v>
          </cell>
          <cell r="D1261" t="str">
            <v>ALISTADO Y PENDIENTADO</v>
          </cell>
          <cell r="I1261" t="str">
            <v/>
          </cell>
          <cell r="L1261" t="str">
            <v/>
          </cell>
          <cell r="M1261" t="str">
            <v/>
          </cell>
          <cell r="N1261" t="str">
            <v/>
          </cell>
          <cell r="O1261" t="str">
            <v/>
          </cell>
          <cell r="R1261" t="str">
            <v/>
          </cell>
          <cell r="S1261" t="str">
            <v/>
          </cell>
          <cell r="T1261" t="str">
            <v/>
          </cell>
          <cell r="U1261" t="str">
            <v/>
          </cell>
          <cell r="V1261" t="str">
            <v/>
          </cell>
          <cell r="W1261" t="str">
            <v/>
          </cell>
        </row>
        <row r="1262">
          <cell r="C1262" t="str">
            <v>3.7.1.4.2</v>
          </cell>
          <cell r="D1262" t="str">
            <v>Concreto de limpieza f¨c=14 Mpa e=0.05</v>
          </cell>
          <cell r="E1262" t="str">
            <v>m2</v>
          </cell>
          <cell r="F1262">
            <v>5.25</v>
          </cell>
          <cell r="G1262">
            <v>10950</v>
          </cell>
          <cell r="H1262">
            <v>57488</v>
          </cell>
          <cell r="I1262">
            <v>1.1088783177331416</v>
          </cell>
          <cell r="J1262">
            <v>5.25</v>
          </cell>
          <cell r="L1262">
            <v>5.25</v>
          </cell>
          <cell r="M1262">
            <v>57487.5</v>
          </cell>
          <cell r="N1262">
            <v>0</v>
          </cell>
          <cell r="O1262">
            <v>57487.5</v>
          </cell>
          <cell r="R1262">
            <v>0</v>
          </cell>
          <cell r="S1262">
            <v>0</v>
          </cell>
          <cell r="T1262">
            <v>0</v>
          </cell>
          <cell r="U1262">
            <v>0</v>
          </cell>
          <cell r="V1262">
            <v>5.25</v>
          </cell>
          <cell r="W1262">
            <v>57487.5</v>
          </cell>
        </row>
        <row r="1263">
          <cell r="C1263" t="str">
            <v>3.7.3</v>
          </cell>
          <cell r="D1263" t="str">
            <v>ESTRUCTURAS DE CONCRETO REFORZADO</v>
          </cell>
          <cell r="I1263" t="str">
            <v/>
          </cell>
          <cell r="L1263" t="str">
            <v/>
          </cell>
          <cell r="M1263" t="str">
            <v/>
          </cell>
          <cell r="N1263" t="str">
            <v/>
          </cell>
          <cell r="O1263" t="str">
            <v/>
          </cell>
          <cell r="R1263" t="str">
            <v/>
          </cell>
          <cell r="S1263" t="str">
            <v/>
          </cell>
          <cell r="T1263" t="str">
            <v/>
          </cell>
          <cell r="U1263" t="str">
            <v/>
          </cell>
          <cell r="V1263" t="str">
            <v/>
          </cell>
          <cell r="W1263" t="str">
            <v/>
          </cell>
        </row>
        <row r="1264">
          <cell r="C1264" t="str">
            <v>3.7.3.1</v>
          </cell>
          <cell r="D1264" t="str">
            <v>CONCRETO PARA LOSA FONDO, LOSA CUBIERTA, MUROS</v>
          </cell>
          <cell r="I1264" t="str">
            <v/>
          </cell>
          <cell r="L1264" t="str">
            <v/>
          </cell>
          <cell r="M1264" t="str">
            <v/>
          </cell>
          <cell r="N1264" t="str">
            <v/>
          </cell>
          <cell r="O1264" t="str">
            <v/>
          </cell>
          <cell r="R1264" t="str">
            <v/>
          </cell>
          <cell r="S1264" t="str">
            <v/>
          </cell>
          <cell r="T1264" t="str">
            <v/>
          </cell>
          <cell r="U1264" t="str">
            <v/>
          </cell>
          <cell r="V1264" t="str">
            <v/>
          </cell>
          <cell r="W1264" t="str">
            <v/>
          </cell>
        </row>
        <row r="1265">
          <cell r="C1265" t="str">
            <v>3.7.3.1.3</v>
          </cell>
          <cell r="D1265" t="str">
            <v>Placa de fondo en concreto impermeabilizado f¨c=28 Mpa</v>
          </cell>
          <cell r="E1265" t="str">
            <v>m3</v>
          </cell>
          <cell r="F1265">
            <v>1.2</v>
          </cell>
          <cell r="G1265">
            <v>308200</v>
          </cell>
          <cell r="H1265">
            <v>369840</v>
          </cell>
          <cell r="I1265">
            <v>7.1337941314783109</v>
          </cell>
          <cell r="J1265">
            <v>1.2</v>
          </cell>
          <cell r="L1265">
            <v>1.2</v>
          </cell>
          <cell r="M1265">
            <v>369840</v>
          </cell>
          <cell r="N1265">
            <v>0</v>
          </cell>
          <cell r="O1265">
            <v>369840</v>
          </cell>
          <cell r="R1265">
            <v>0</v>
          </cell>
          <cell r="S1265">
            <v>0</v>
          </cell>
          <cell r="T1265">
            <v>0</v>
          </cell>
          <cell r="U1265">
            <v>0</v>
          </cell>
          <cell r="V1265">
            <v>1.2</v>
          </cell>
          <cell r="W1265">
            <v>369840</v>
          </cell>
        </row>
        <row r="1266">
          <cell r="C1266" t="str">
            <v>3.7.3.1.22</v>
          </cell>
          <cell r="D1266" t="str">
            <v>Muros en concreto impermeabilizado f¨c=28 Mpa</v>
          </cell>
          <cell r="E1266" t="str">
            <v>m3</v>
          </cell>
          <cell r="F1266">
            <v>4.3</v>
          </cell>
          <cell r="G1266">
            <v>336100</v>
          </cell>
          <cell r="H1266">
            <v>1445230</v>
          </cell>
          <cell r="I1266">
            <v>27.87684753578953</v>
          </cell>
          <cell r="J1266">
            <v>4.3</v>
          </cell>
          <cell r="L1266">
            <v>4.3</v>
          </cell>
          <cell r="M1266">
            <v>1445230</v>
          </cell>
          <cell r="N1266">
            <v>0</v>
          </cell>
          <cell r="O1266">
            <v>1445230</v>
          </cell>
          <cell r="R1266">
            <v>0</v>
          </cell>
          <cell r="S1266">
            <v>0</v>
          </cell>
          <cell r="T1266">
            <v>0</v>
          </cell>
          <cell r="U1266">
            <v>0</v>
          </cell>
          <cell r="V1266">
            <v>4.3</v>
          </cell>
          <cell r="W1266">
            <v>1445230</v>
          </cell>
        </row>
        <row r="1267">
          <cell r="C1267" t="str">
            <v>3.7.3.1.25</v>
          </cell>
          <cell r="D1267" t="str">
            <v>Losa superior en concreto f¨c=28 Mpa</v>
          </cell>
          <cell r="E1267" t="str">
            <v>m3</v>
          </cell>
          <cell r="F1267">
            <v>0.7</v>
          </cell>
          <cell r="G1267">
            <v>330600</v>
          </cell>
          <cell r="H1267">
            <v>231420</v>
          </cell>
          <cell r="I1267">
            <v>4.4638293259428687</v>
          </cell>
          <cell r="J1267">
            <v>0.7</v>
          </cell>
          <cell r="L1267">
            <v>0.7</v>
          </cell>
          <cell r="M1267">
            <v>231419.99999999997</v>
          </cell>
          <cell r="N1267">
            <v>0</v>
          </cell>
          <cell r="O1267">
            <v>231419.99999999997</v>
          </cell>
          <cell r="R1267">
            <v>0</v>
          </cell>
          <cell r="S1267">
            <v>0</v>
          </cell>
          <cell r="T1267">
            <v>0</v>
          </cell>
          <cell r="U1267">
            <v>0</v>
          </cell>
          <cell r="V1267">
            <v>0.7</v>
          </cell>
          <cell r="W1267">
            <v>231419.99999999997</v>
          </cell>
        </row>
        <row r="1268">
          <cell r="C1268" t="str">
            <v>3.7.3.2</v>
          </cell>
          <cell r="D1268" t="str">
            <v>CONCRETO PARA ESTRUCTURAS TIPO EDIFICACIONES</v>
          </cell>
          <cell r="I1268" t="str">
            <v/>
          </cell>
          <cell r="L1268" t="str">
            <v/>
          </cell>
          <cell r="M1268" t="str">
            <v/>
          </cell>
          <cell r="N1268" t="str">
            <v/>
          </cell>
          <cell r="O1268" t="str">
            <v/>
          </cell>
          <cell r="R1268" t="str">
            <v/>
          </cell>
          <cell r="S1268" t="str">
            <v/>
          </cell>
          <cell r="T1268" t="str">
            <v/>
          </cell>
          <cell r="U1268" t="str">
            <v/>
          </cell>
          <cell r="V1268" t="str">
            <v/>
          </cell>
          <cell r="W1268" t="str">
            <v/>
          </cell>
        </row>
        <row r="1269">
          <cell r="C1269" t="str">
            <v>3.7.3.3</v>
          </cell>
          <cell r="D1269" t="str">
            <v>ACERO DE REFUERZO</v>
          </cell>
          <cell r="I1269" t="str">
            <v/>
          </cell>
          <cell r="L1269" t="str">
            <v/>
          </cell>
          <cell r="M1269" t="str">
            <v/>
          </cell>
          <cell r="N1269" t="str">
            <v/>
          </cell>
          <cell r="O1269" t="str">
            <v/>
          </cell>
          <cell r="R1269" t="str">
            <v/>
          </cell>
          <cell r="S1269" t="str">
            <v/>
          </cell>
          <cell r="T1269" t="str">
            <v/>
          </cell>
          <cell r="U1269" t="str">
            <v/>
          </cell>
          <cell r="V1269" t="str">
            <v/>
          </cell>
          <cell r="W1269" t="str">
            <v/>
          </cell>
        </row>
        <row r="1270">
          <cell r="C1270" t="str">
            <v>3.7.3.3.1</v>
          </cell>
          <cell r="D1270" t="str">
            <v>Suministro, figurado e instalación de acero de refuerzo 420 Mpa (60000 Psi) según planos y especificaciones de diseño</v>
          </cell>
          <cell r="E1270" t="str">
            <v>kg</v>
          </cell>
          <cell r="F1270">
            <v>992</v>
          </cell>
          <cell r="G1270">
            <v>2740</v>
          </cell>
          <cell r="H1270">
            <v>2718080</v>
          </cell>
          <cell r="I1270">
            <v>52.428680383107739</v>
          </cell>
          <cell r="J1270">
            <v>992</v>
          </cell>
          <cell r="L1270">
            <v>992</v>
          </cell>
          <cell r="M1270">
            <v>2718080</v>
          </cell>
          <cell r="N1270">
            <v>0</v>
          </cell>
          <cell r="O1270">
            <v>2718080</v>
          </cell>
          <cell r="R1270">
            <v>0</v>
          </cell>
          <cell r="S1270">
            <v>0</v>
          </cell>
          <cell r="T1270">
            <v>0</v>
          </cell>
          <cell r="U1270">
            <v>0</v>
          </cell>
          <cell r="V1270">
            <v>992</v>
          </cell>
          <cell r="W1270">
            <v>2718080</v>
          </cell>
        </row>
        <row r="1271">
          <cell r="C1271" t="str">
            <v>3.7.3.5</v>
          </cell>
          <cell r="D1271" t="str">
            <v>SELLOS Y JUNTAS</v>
          </cell>
          <cell r="I1271" t="str">
            <v/>
          </cell>
          <cell r="L1271" t="str">
            <v/>
          </cell>
          <cell r="M1271" t="str">
            <v/>
          </cell>
          <cell r="N1271" t="str">
            <v/>
          </cell>
          <cell r="O1271" t="str">
            <v/>
          </cell>
          <cell r="R1271" t="str">
            <v/>
          </cell>
          <cell r="S1271" t="str">
            <v/>
          </cell>
          <cell r="T1271" t="str">
            <v/>
          </cell>
          <cell r="U1271" t="str">
            <v/>
          </cell>
          <cell r="V1271" t="str">
            <v/>
          </cell>
          <cell r="W1271" t="str">
            <v/>
          </cell>
        </row>
        <row r="1272">
          <cell r="C1272" t="str">
            <v>3.7.3.5.2</v>
          </cell>
          <cell r="D1272" t="str">
            <v xml:space="preserve">Suministro e instalación de cinta flexible para sellar juntas de construcción y dilatación SIKA PVC O-22 o similar según planos y especificaciones de diseño </v>
          </cell>
          <cell r="E1272" t="str">
            <v>m</v>
          </cell>
          <cell r="F1272">
            <v>4</v>
          </cell>
          <cell r="G1272">
            <v>28940</v>
          </cell>
          <cell r="H1272">
            <v>115760</v>
          </cell>
          <cell r="I1272">
            <v>2.2328791062619762</v>
          </cell>
          <cell r="J1272">
            <v>4</v>
          </cell>
          <cell r="L1272">
            <v>4</v>
          </cell>
          <cell r="M1272">
            <v>115760</v>
          </cell>
          <cell r="N1272">
            <v>0</v>
          </cell>
          <cell r="O1272">
            <v>115760</v>
          </cell>
          <cell r="R1272">
            <v>0</v>
          </cell>
          <cell r="S1272">
            <v>0</v>
          </cell>
          <cell r="T1272">
            <v>0</v>
          </cell>
          <cell r="U1272">
            <v>0</v>
          </cell>
          <cell r="V1272">
            <v>4</v>
          </cell>
          <cell r="W1272">
            <v>115760</v>
          </cell>
        </row>
        <row r="1273">
          <cell r="C1273" t="str">
            <v>3.7.3.5.3</v>
          </cell>
          <cell r="D1273" t="str">
            <v>Suministro y aplicación de sello expandible contra el paso de agua en juntas de construcción y pases de tuberia SikaSwell S o similar según planos y especificaciones de diseño</v>
          </cell>
          <cell r="E1273" t="str">
            <v>m</v>
          </cell>
          <cell r="F1273">
            <v>4</v>
          </cell>
          <cell r="G1273">
            <v>22310</v>
          </cell>
          <cell r="H1273">
            <v>89240</v>
          </cell>
          <cell r="I1273">
            <v>1.721338384958697</v>
          </cell>
          <cell r="J1273">
            <v>4</v>
          </cell>
          <cell r="L1273">
            <v>4</v>
          </cell>
          <cell r="M1273">
            <v>89240</v>
          </cell>
          <cell r="N1273">
            <v>0</v>
          </cell>
          <cell r="O1273">
            <v>89240</v>
          </cell>
          <cell r="R1273">
            <v>0</v>
          </cell>
          <cell r="S1273">
            <v>0</v>
          </cell>
          <cell r="T1273">
            <v>0</v>
          </cell>
          <cell r="U1273">
            <v>0</v>
          </cell>
          <cell r="V1273">
            <v>4</v>
          </cell>
          <cell r="W1273">
            <v>89240</v>
          </cell>
        </row>
        <row r="1274">
          <cell r="C1274" t="str">
            <v>3.7.3.8</v>
          </cell>
          <cell r="D1274" t="str">
            <v>IMPERMEABILIZACION</v>
          </cell>
          <cell r="I1274" t="str">
            <v/>
          </cell>
          <cell r="L1274" t="str">
            <v/>
          </cell>
          <cell r="M1274" t="str">
            <v/>
          </cell>
          <cell r="N1274" t="str">
            <v/>
          </cell>
          <cell r="O1274" t="str">
            <v/>
          </cell>
          <cell r="R1274" t="str">
            <v/>
          </cell>
          <cell r="S1274" t="str">
            <v/>
          </cell>
          <cell r="T1274" t="str">
            <v/>
          </cell>
          <cell r="U1274" t="str">
            <v/>
          </cell>
          <cell r="V1274" t="str">
            <v/>
          </cell>
          <cell r="W1274" t="str">
            <v/>
          </cell>
        </row>
        <row r="1275">
          <cell r="C1275" t="str">
            <v>3.7.3.8.4</v>
          </cell>
          <cell r="D1275" t="str">
            <v>Suministro e instalación de protección impermeable para estructuras enterradas IGOL  DENSO a 2 capas o similar según planos y especificaciones de diseño</v>
          </cell>
          <cell r="E1275" t="str">
            <v>m2</v>
          </cell>
          <cell r="F1275">
            <v>8</v>
          </cell>
          <cell r="G1275">
            <v>12950</v>
          </cell>
          <cell r="H1275">
            <v>103600</v>
          </cell>
          <cell r="I1275">
            <v>1.9983264980022521</v>
          </cell>
          <cell r="J1275">
            <v>8</v>
          </cell>
          <cell r="L1275">
            <v>8</v>
          </cell>
          <cell r="M1275">
            <v>103600</v>
          </cell>
          <cell r="N1275">
            <v>0</v>
          </cell>
          <cell r="O1275">
            <v>103600</v>
          </cell>
          <cell r="R1275">
            <v>0</v>
          </cell>
          <cell r="S1275">
            <v>0</v>
          </cell>
          <cell r="T1275">
            <v>0</v>
          </cell>
          <cell r="U1275">
            <v>0</v>
          </cell>
          <cell r="V1275">
            <v>8</v>
          </cell>
          <cell r="W1275">
            <v>103600</v>
          </cell>
        </row>
        <row r="1276">
          <cell r="D1276" t="str">
            <v>COSTO TOTAL DIRECTO</v>
          </cell>
          <cell r="H1276">
            <v>5184338</v>
          </cell>
          <cell r="L1276" t="str">
            <v/>
          </cell>
          <cell r="M1276">
            <v>5184337.5</v>
          </cell>
          <cell r="N1276">
            <v>0</v>
          </cell>
          <cell r="O1276">
            <v>5184337.5</v>
          </cell>
          <cell r="R1276" t="str">
            <v/>
          </cell>
          <cell r="S1276">
            <v>0</v>
          </cell>
          <cell r="T1276">
            <v>0</v>
          </cell>
          <cell r="U1276">
            <v>0</v>
          </cell>
          <cell r="V1276" t="str">
            <v/>
          </cell>
          <cell r="W1276">
            <v>5184337.5</v>
          </cell>
        </row>
        <row r="1277">
          <cell r="D1277" t="str">
            <v>A,I,U, 25%</v>
          </cell>
          <cell r="E1277">
            <v>0.25</v>
          </cell>
          <cell r="H1277">
            <v>1296085</v>
          </cell>
          <cell r="M1277">
            <v>1296084</v>
          </cell>
          <cell r="N1277">
            <v>0</v>
          </cell>
          <cell r="O1277">
            <v>1296084</v>
          </cell>
          <cell r="R1277">
            <v>0</v>
          </cell>
          <cell r="S1277">
            <v>0</v>
          </cell>
          <cell r="T1277">
            <v>0</v>
          </cell>
          <cell r="U1277">
            <v>0</v>
          </cell>
          <cell r="W1277">
            <v>1296084</v>
          </cell>
        </row>
        <row r="1278">
          <cell r="B1278" t="str">
            <v>TO24</v>
          </cell>
          <cell r="D1278" t="str">
            <v>COSTO TOTAL OBRA CIVIL</v>
          </cell>
          <cell r="H1278">
            <v>6480423</v>
          </cell>
          <cell r="M1278">
            <v>6480422</v>
          </cell>
          <cell r="N1278">
            <v>0</v>
          </cell>
          <cell r="O1278">
            <v>6480422</v>
          </cell>
          <cell r="R1278" t="str">
            <v/>
          </cell>
          <cell r="S1278">
            <v>0</v>
          </cell>
          <cell r="T1278">
            <v>0</v>
          </cell>
          <cell r="U1278">
            <v>0</v>
          </cell>
          <cell r="V1278" t="str">
            <v/>
          </cell>
          <cell r="W1278">
            <v>6480422</v>
          </cell>
        </row>
        <row r="1279">
          <cell r="B1279" t="str">
            <v>T25</v>
          </cell>
          <cell r="C1279" t="str">
            <v>OBRA CIVIL ESTRUCTURAL DE OBRAS VIALES Y RELLENOS (1279)</v>
          </cell>
          <cell r="M1279" t="str">
            <v/>
          </cell>
          <cell r="N1279" t="str">
            <v/>
          </cell>
          <cell r="O1279" t="str">
            <v/>
          </cell>
          <cell r="R1279" t="str">
            <v/>
          </cell>
          <cell r="S1279" t="str">
            <v/>
          </cell>
          <cell r="T1279" t="str">
            <v/>
          </cell>
          <cell r="U1279" t="str">
            <v/>
          </cell>
          <cell r="V1279" t="str">
            <v/>
          </cell>
          <cell r="W1279" t="str">
            <v/>
          </cell>
        </row>
        <row r="1280">
          <cell r="C1280" t="str">
            <v xml:space="preserve">ITEM </v>
          </cell>
          <cell r="D1280" t="str">
            <v xml:space="preserve">DESCRIPCION </v>
          </cell>
          <cell r="E1280" t="str">
            <v xml:space="preserve">UNIDAD </v>
          </cell>
          <cell r="F1280" t="str">
            <v xml:space="preserve">CANTIDAD </v>
          </cell>
          <cell r="G1280" t="str">
            <v xml:space="preserve">V. UNITARIO </v>
          </cell>
          <cell r="H1280" t="str">
            <v>V. PARCIAL</v>
          </cell>
          <cell r="R1280">
            <v>0</v>
          </cell>
        </row>
        <row r="1281">
          <cell r="C1281">
            <v>3</v>
          </cell>
          <cell r="D1281" t="str">
            <v>CONDICIONES DE LAS UNIDADES DE OBRA</v>
          </cell>
          <cell r="L1281" t="str">
            <v/>
          </cell>
          <cell r="M1281" t="str">
            <v/>
          </cell>
          <cell r="N1281" t="str">
            <v/>
          </cell>
          <cell r="O1281" t="str">
            <v/>
          </cell>
          <cell r="R1281" t="str">
            <v/>
          </cell>
          <cell r="S1281" t="str">
            <v/>
          </cell>
          <cell r="T1281" t="str">
            <v/>
          </cell>
          <cell r="U1281" t="str">
            <v/>
          </cell>
          <cell r="V1281" t="str">
            <v/>
          </cell>
          <cell r="W1281" t="str">
            <v/>
          </cell>
        </row>
        <row r="1282">
          <cell r="C1282" t="str">
            <v>3,1</v>
          </cell>
          <cell r="D1282" t="str">
            <v>SEÑALIZACIÓN Y SEGURIDAD EN LAS OBRAS</v>
          </cell>
          <cell r="L1282" t="str">
            <v/>
          </cell>
          <cell r="M1282" t="str">
            <v/>
          </cell>
          <cell r="N1282" t="str">
            <v/>
          </cell>
          <cell r="O1282" t="str">
            <v/>
          </cell>
          <cell r="R1282" t="str">
            <v/>
          </cell>
          <cell r="S1282" t="str">
            <v/>
          </cell>
          <cell r="T1282" t="str">
            <v/>
          </cell>
          <cell r="U1282" t="str">
            <v/>
          </cell>
          <cell r="V1282" t="str">
            <v/>
          </cell>
          <cell r="W1282" t="str">
            <v/>
          </cell>
        </row>
        <row r="1283">
          <cell r="C1283" t="str">
            <v>3.1.1.1</v>
          </cell>
          <cell r="D1283" t="str">
            <v>Soporte para cinta demarcadora. Esquema No.1</v>
          </cell>
          <cell r="E1283" t="str">
            <v>un</v>
          </cell>
          <cell r="F1283">
            <v>25</v>
          </cell>
          <cell r="G1283">
            <v>10100</v>
          </cell>
          <cell r="H1283">
            <v>252500</v>
          </cell>
          <cell r="I1283">
            <v>0.28340443136780857</v>
          </cell>
          <cell r="J1283">
            <v>25</v>
          </cell>
          <cell r="L1283">
            <v>25</v>
          </cell>
          <cell r="M1283">
            <v>252500</v>
          </cell>
          <cell r="N1283">
            <v>0</v>
          </cell>
          <cell r="O1283">
            <v>252500</v>
          </cell>
          <cell r="R1283">
            <v>0</v>
          </cell>
          <cell r="S1283">
            <v>0</v>
          </cell>
          <cell r="T1283">
            <v>0</v>
          </cell>
          <cell r="U1283">
            <v>0</v>
          </cell>
          <cell r="V1283">
            <v>25</v>
          </cell>
          <cell r="W1283">
            <v>252500</v>
          </cell>
        </row>
        <row r="1284">
          <cell r="C1284" t="str">
            <v>3.1.1.2</v>
          </cell>
          <cell r="D1284" t="str">
            <v>Cinta demarcadora ( sin soportes ). Esquema No.2</v>
          </cell>
          <cell r="E1284" t="str">
            <v>m</v>
          </cell>
          <cell r="F1284">
            <v>1000</v>
          </cell>
          <cell r="G1284">
            <v>830</v>
          </cell>
          <cell r="H1284">
            <v>830000</v>
          </cell>
          <cell r="I1284">
            <v>0.93158684370408351</v>
          </cell>
          <cell r="J1284">
            <v>1000</v>
          </cell>
          <cell r="L1284">
            <v>1000</v>
          </cell>
          <cell r="M1284">
            <v>830000</v>
          </cell>
          <cell r="N1284">
            <v>0</v>
          </cell>
          <cell r="O1284">
            <v>830000</v>
          </cell>
          <cell r="R1284">
            <v>0</v>
          </cell>
          <cell r="S1284">
            <v>0</v>
          </cell>
          <cell r="T1284">
            <v>0</v>
          </cell>
          <cell r="U1284">
            <v>0</v>
          </cell>
          <cell r="V1284">
            <v>1000</v>
          </cell>
          <cell r="W1284">
            <v>830000</v>
          </cell>
        </row>
        <row r="1285">
          <cell r="C1285" t="str">
            <v>3.1.1.3.2</v>
          </cell>
          <cell r="D1285" t="str">
            <v>Valla móvil Tipo 2 Plegable. Esquema 4</v>
          </cell>
          <cell r="E1285" t="str">
            <v>un</v>
          </cell>
          <cell r="F1285">
            <v>3</v>
          </cell>
          <cell r="G1285">
            <v>162000</v>
          </cell>
          <cell r="H1285">
            <v>486000</v>
          </cell>
          <cell r="I1285">
            <v>0.54548338077130676</v>
          </cell>
          <cell r="J1285">
            <v>3</v>
          </cell>
          <cell r="L1285">
            <v>3</v>
          </cell>
          <cell r="M1285">
            <v>486000</v>
          </cell>
          <cell r="N1285">
            <v>0</v>
          </cell>
          <cell r="O1285">
            <v>486000</v>
          </cell>
          <cell r="R1285">
            <v>0</v>
          </cell>
          <cell r="S1285">
            <v>0</v>
          </cell>
          <cell r="T1285">
            <v>0</v>
          </cell>
          <cell r="U1285">
            <v>0</v>
          </cell>
          <cell r="V1285">
            <v>3</v>
          </cell>
          <cell r="W1285">
            <v>486000</v>
          </cell>
        </row>
        <row r="1286">
          <cell r="C1286" t="str">
            <v>3.1.1.5</v>
          </cell>
          <cell r="D1286" t="str">
            <v>Caneca Reflectiva</v>
          </cell>
          <cell r="E1286" t="str">
            <v>un</v>
          </cell>
          <cell r="F1286">
            <v>2</v>
          </cell>
          <cell r="G1286">
            <v>129000</v>
          </cell>
          <cell r="H1286">
            <v>258000</v>
          </cell>
          <cell r="I1286">
            <v>0.28957759719958259</v>
          </cell>
          <cell r="J1286">
            <v>2</v>
          </cell>
          <cell r="L1286">
            <v>2</v>
          </cell>
          <cell r="M1286">
            <v>258000</v>
          </cell>
          <cell r="N1286">
            <v>0</v>
          </cell>
          <cell r="O1286">
            <v>258000</v>
          </cell>
          <cell r="R1286">
            <v>0</v>
          </cell>
          <cell r="S1286">
            <v>0</v>
          </cell>
          <cell r="T1286">
            <v>0</v>
          </cell>
          <cell r="U1286">
            <v>0</v>
          </cell>
          <cell r="V1286">
            <v>2</v>
          </cell>
          <cell r="W1286">
            <v>258000</v>
          </cell>
        </row>
        <row r="1287">
          <cell r="C1287" t="str">
            <v>3,3</v>
          </cell>
          <cell r="D1287" t="str">
            <v>EXCAVACIONES Y ENTIBADOS</v>
          </cell>
          <cell r="I1287" t="str">
            <v/>
          </cell>
          <cell r="L1287" t="str">
            <v/>
          </cell>
          <cell r="M1287" t="str">
            <v/>
          </cell>
          <cell r="N1287" t="str">
            <v/>
          </cell>
          <cell r="O1287" t="str">
            <v/>
          </cell>
          <cell r="R1287" t="str">
            <v/>
          </cell>
          <cell r="S1287" t="str">
            <v/>
          </cell>
          <cell r="T1287" t="str">
            <v/>
          </cell>
          <cell r="U1287" t="str">
            <v/>
          </cell>
          <cell r="V1287" t="str">
            <v/>
          </cell>
          <cell r="W1287" t="str">
            <v/>
          </cell>
        </row>
        <row r="1288">
          <cell r="C1288" t="str">
            <v>3.3.1</v>
          </cell>
          <cell r="D1288" t="str">
            <v>DESPEJE, DESCAPOTE Y LIMPIEZA</v>
          </cell>
          <cell r="I1288" t="str">
            <v/>
          </cell>
          <cell r="L1288" t="str">
            <v/>
          </cell>
          <cell r="M1288" t="str">
            <v/>
          </cell>
          <cell r="N1288" t="str">
            <v/>
          </cell>
          <cell r="O1288" t="str">
            <v/>
          </cell>
          <cell r="R1288" t="str">
            <v/>
          </cell>
          <cell r="S1288" t="str">
            <v/>
          </cell>
          <cell r="T1288" t="str">
            <v/>
          </cell>
          <cell r="U1288" t="str">
            <v/>
          </cell>
          <cell r="V1288" t="str">
            <v/>
          </cell>
          <cell r="W1288" t="str">
            <v/>
          </cell>
        </row>
        <row r="1289">
          <cell r="C1289" t="str">
            <v>3.3.1.1</v>
          </cell>
          <cell r="D1289" t="str">
            <v>Despeje, desmonte y limpieza</v>
          </cell>
          <cell r="E1289" t="str">
            <v>m2</v>
          </cell>
          <cell r="F1289">
            <v>1900</v>
          </cell>
          <cell r="G1289">
            <v>2030</v>
          </cell>
          <cell r="H1289">
            <v>3857000</v>
          </cell>
          <cell r="I1289">
            <v>4.3290728387550006</v>
          </cell>
          <cell r="J1289">
            <v>1900</v>
          </cell>
          <cell r="L1289">
            <v>1900</v>
          </cell>
          <cell r="M1289">
            <v>3857000</v>
          </cell>
          <cell r="N1289">
            <v>0</v>
          </cell>
          <cell r="O1289">
            <v>3857000</v>
          </cell>
          <cell r="R1289">
            <v>0</v>
          </cell>
          <cell r="S1289">
            <v>0</v>
          </cell>
          <cell r="T1289">
            <v>0</v>
          </cell>
          <cell r="U1289">
            <v>0</v>
          </cell>
          <cell r="V1289">
            <v>1900</v>
          </cell>
          <cell r="W1289">
            <v>3857000</v>
          </cell>
        </row>
        <row r="1290">
          <cell r="C1290" t="str">
            <v>3.3.4</v>
          </cell>
          <cell r="D1290" t="str">
            <v>Excavaciones para estructuras</v>
          </cell>
        </row>
        <row r="1291">
          <cell r="C1291" t="str">
            <v>3.3.4.1</v>
          </cell>
          <cell r="D1291" t="str">
            <v>Excavación para estructuras a mano en material común, roca descompuesta, a cualquier prorfundidad y bajo cualquier condición de humedad. Incluye retiro a lugar autorizado.</v>
          </cell>
          <cell r="E1291" t="str">
            <v>m3</v>
          </cell>
          <cell r="G1291">
            <v>10800</v>
          </cell>
          <cell r="K1291">
            <v>28.16</v>
          </cell>
          <cell r="L1291">
            <v>28.16</v>
          </cell>
          <cell r="M1291">
            <v>0</v>
          </cell>
          <cell r="N1291">
            <v>304128</v>
          </cell>
        </row>
        <row r="1292">
          <cell r="C1292" t="str">
            <v>3.5.3</v>
          </cell>
          <cell r="D1292" t="str">
            <v>CONFORMACIÓN DE SUB-BASE GRANULAR</v>
          </cell>
          <cell r="I1292" t="str">
            <v/>
          </cell>
          <cell r="L1292" t="str">
            <v/>
          </cell>
          <cell r="M1292" t="str">
            <v/>
          </cell>
          <cell r="N1292" t="str">
            <v/>
          </cell>
          <cell r="O1292" t="str">
            <v/>
          </cell>
          <cell r="R1292" t="str">
            <v/>
          </cell>
          <cell r="S1292" t="str">
            <v/>
          </cell>
          <cell r="T1292" t="str">
            <v/>
          </cell>
          <cell r="U1292" t="str">
            <v/>
          </cell>
          <cell r="V1292" t="str">
            <v/>
          </cell>
          <cell r="W1292" t="str">
            <v/>
          </cell>
        </row>
        <row r="1293">
          <cell r="C1293" t="str">
            <v>3.5.3</v>
          </cell>
          <cell r="D1293" t="str">
            <v>Conformación de sub-base granular compactado al 95% del PM</v>
          </cell>
          <cell r="E1293" t="str">
            <v>m3</v>
          </cell>
          <cell r="F1293">
            <v>172.9</v>
          </cell>
          <cell r="G1293">
            <v>39230</v>
          </cell>
          <cell r="H1293">
            <v>6782867</v>
          </cell>
          <cell r="I1293">
            <v>7.6130477828850438</v>
          </cell>
          <cell r="J1293">
            <v>172.9</v>
          </cell>
          <cell r="L1293">
            <v>172.9</v>
          </cell>
          <cell r="M1293">
            <v>6782867</v>
          </cell>
          <cell r="N1293">
            <v>0</v>
          </cell>
          <cell r="O1293">
            <v>6782867</v>
          </cell>
          <cell r="R1293">
            <v>0</v>
          </cell>
          <cell r="S1293">
            <v>0</v>
          </cell>
          <cell r="T1293">
            <v>0</v>
          </cell>
          <cell r="U1293">
            <v>0</v>
          </cell>
          <cell r="V1293">
            <v>172.9</v>
          </cell>
          <cell r="W1293">
            <v>6782867</v>
          </cell>
        </row>
        <row r="1294">
          <cell r="C1294" t="str">
            <v>3.5.4</v>
          </cell>
          <cell r="D1294" t="str">
            <v>CONFORMACIÓN DE BASE</v>
          </cell>
          <cell r="I1294" t="str">
            <v/>
          </cell>
          <cell r="L1294" t="str">
            <v/>
          </cell>
          <cell r="M1294" t="str">
            <v/>
          </cell>
          <cell r="N1294" t="str">
            <v/>
          </cell>
          <cell r="O1294" t="str">
            <v/>
          </cell>
          <cell r="R1294" t="str">
            <v/>
          </cell>
          <cell r="S1294" t="str">
            <v/>
          </cell>
          <cell r="T1294" t="str">
            <v/>
          </cell>
          <cell r="U1294" t="str">
            <v/>
          </cell>
          <cell r="V1294" t="str">
            <v/>
          </cell>
          <cell r="W1294" t="str">
            <v/>
          </cell>
        </row>
        <row r="1295">
          <cell r="C1295" t="str">
            <v>3.5.4.1</v>
          </cell>
          <cell r="D1295" t="str">
            <v>Conformación de base suelo cemento</v>
          </cell>
          <cell r="I1295" t="str">
            <v/>
          </cell>
          <cell r="L1295" t="str">
            <v/>
          </cell>
          <cell r="M1295" t="str">
            <v/>
          </cell>
          <cell r="N1295" t="str">
            <v/>
          </cell>
          <cell r="O1295" t="str">
            <v/>
          </cell>
          <cell r="R1295" t="str">
            <v/>
          </cell>
          <cell r="S1295" t="str">
            <v/>
          </cell>
          <cell r="T1295" t="str">
            <v/>
          </cell>
          <cell r="U1295" t="str">
            <v/>
          </cell>
          <cell r="V1295" t="str">
            <v/>
          </cell>
          <cell r="W1295" t="str">
            <v/>
          </cell>
        </row>
        <row r="1296">
          <cell r="C1296" t="str">
            <v>3.5.4.1.1</v>
          </cell>
          <cell r="D1296" t="str">
            <v>Base de suelo cemento procedente de central de mezclas f'c=3.5 Mpa, con proporción de cemento del 6%</v>
          </cell>
          <cell r="E1296" t="str">
            <v>m3</v>
          </cell>
          <cell r="F1296">
            <v>2.94</v>
          </cell>
          <cell r="G1296">
            <v>92400</v>
          </cell>
          <cell r="H1296">
            <v>271656</v>
          </cell>
          <cell r="I1296">
            <v>0.30490500676298377</v>
          </cell>
          <cell r="J1296">
            <v>2.94</v>
          </cell>
          <cell r="L1296">
            <v>2.94</v>
          </cell>
          <cell r="M1296">
            <v>271656</v>
          </cell>
          <cell r="N1296">
            <v>0</v>
          </cell>
          <cell r="O1296">
            <v>271656</v>
          </cell>
          <cell r="R1296">
            <v>0</v>
          </cell>
          <cell r="S1296">
            <v>0</v>
          </cell>
          <cell r="T1296">
            <v>0</v>
          </cell>
          <cell r="U1296">
            <v>0</v>
          </cell>
          <cell r="V1296">
            <v>2.94</v>
          </cell>
          <cell r="W1296">
            <v>271656</v>
          </cell>
        </row>
        <row r="1297">
          <cell r="C1297" t="str">
            <v>3,5</v>
          </cell>
          <cell r="D1297" t="str">
            <v>RELLENOS</v>
          </cell>
          <cell r="I1297" t="str">
            <v/>
          </cell>
          <cell r="L1297" t="str">
            <v/>
          </cell>
          <cell r="M1297" t="str">
            <v/>
          </cell>
          <cell r="N1297" t="str">
            <v/>
          </cell>
          <cell r="O1297" t="str">
            <v/>
          </cell>
          <cell r="R1297" t="str">
            <v/>
          </cell>
          <cell r="S1297" t="str">
            <v/>
          </cell>
          <cell r="T1297" t="str">
            <v/>
          </cell>
          <cell r="U1297" t="str">
            <v/>
          </cell>
          <cell r="V1297" t="str">
            <v/>
          </cell>
          <cell r="W1297" t="str">
            <v/>
          </cell>
        </row>
        <row r="1298">
          <cell r="C1298" t="str">
            <v>3.5.1.2</v>
          </cell>
          <cell r="D1298" t="str">
            <v>Relleno de zanjas y obras de mampostería con material seleccionado de cantera al 95% del Proctor Modificado</v>
          </cell>
          <cell r="E1298" t="str">
            <v>m3</v>
          </cell>
          <cell r="G1298">
            <v>27000</v>
          </cell>
          <cell r="K1298">
            <v>45</v>
          </cell>
          <cell r="L1298">
            <v>45</v>
          </cell>
          <cell r="M1298">
            <v>0</v>
          </cell>
          <cell r="N1298">
            <v>1215000</v>
          </cell>
        </row>
        <row r="1299">
          <cell r="C1299" t="str">
            <v>3.5.5</v>
          </cell>
          <cell r="D1299" t="str">
            <v>EXPLANEACIÓN Y RELLENOS PARA ESTRUCTURAS Y OBRAS ARQUITECTÓNICAS</v>
          </cell>
          <cell r="I1299" t="str">
            <v/>
          </cell>
          <cell r="L1299" t="str">
            <v/>
          </cell>
          <cell r="M1299" t="str">
            <v/>
          </cell>
          <cell r="N1299" t="str">
            <v/>
          </cell>
          <cell r="O1299" t="str">
            <v/>
          </cell>
          <cell r="R1299" t="str">
            <v/>
          </cell>
          <cell r="S1299" t="str">
            <v/>
          </cell>
          <cell r="T1299" t="str">
            <v/>
          </cell>
          <cell r="U1299" t="str">
            <v/>
          </cell>
          <cell r="V1299" t="str">
            <v/>
          </cell>
          <cell r="W1299" t="str">
            <v/>
          </cell>
        </row>
        <row r="1300">
          <cell r="C1300" t="str">
            <v>3.5.5.1</v>
          </cell>
          <cell r="D1300" t="str">
            <v>Explanación y relleno de explanada compactado al 95% del proctor modificado, con material seleccionado de cantera</v>
          </cell>
          <cell r="E1300" t="str">
            <v>m3</v>
          </cell>
          <cell r="F1300">
            <v>800</v>
          </cell>
          <cell r="G1300">
            <v>20448</v>
          </cell>
          <cell r="H1300">
            <v>16358400</v>
          </cell>
          <cell r="I1300">
            <v>18.36056653499865</v>
          </cell>
          <cell r="J1300">
            <v>800</v>
          </cell>
          <cell r="L1300">
            <v>800</v>
          </cell>
          <cell r="M1300">
            <v>16358400</v>
          </cell>
          <cell r="N1300">
            <v>0</v>
          </cell>
          <cell r="O1300">
            <v>16358400</v>
          </cell>
          <cell r="R1300">
            <v>0</v>
          </cell>
          <cell r="S1300">
            <v>0</v>
          </cell>
          <cell r="T1300">
            <v>0</v>
          </cell>
          <cell r="U1300">
            <v>0</v>
          </cell>
          <cell r="V1300">
            <v>800</v>
          </cell>
          <cell r="W1300">
            <v>16358400</v>
          </cell>
        </row>
        <row r="1301">
          <cell r="C1301" t="str">
            <v>3.5.5.2</v>
          </cell>
          <cell r="D1301" t="str">
            <v>Relleno para zonas verdes compactado al 90% del proctor modificado, con arena negra</v>
          </cell>
          <cell r="E1301" t="str">
            <v>m3</v>
          </cell>
          <cell r="F1301">
            <v>180</v>
          </cell>
          <cell r="G1301">
            <v>13280</v>
          </cell>
          <cell r="H1301">
            <v>2390400</v>
          </cell>
          <cell r="I1301">
            <v>2.6829701098677603</v>
          </cell>
          <cell r="J1301">
            <v>180</v>
          </cell>
          <cell r="L1301">
            <v>180</v>
          </cell>
          <cell r="M1301">
            <v>2390400</v>
          </cell>
          <cell r="N1301">
            <v>0</v>
          </cell>
          <cell r="O1301">
            <v>2390400</v>
          </cell>
          <cell r="R1301">
            <v>0</v>
          </cell>
          <cell r="S1301">
            <v>0</v>
          </cell>
          <cell r="T1301">
            <v>0</v>
          </cell>
          <cell r="U1301">
            <v>0</v>
          </cell>
          <cell r="V1301">
            <v>180</v>
          </cell>
          <cell r="W1301">
            <v>2390400</v>
          </cell>
        </row>
        <row r="1302">
          <cell r="C1302" t="str">
            <v>3,6</v>
          </cell>
          <cell r="D1302" t="str">
            <v>CONSTRUCCION DE PAVIMENTOS</v>
          </cell>
          <cell r="I1302" t="str">
            <v/>
          </cell>
          <cell r="L1302" t="str">
            <v/>
          </cell>
          <cell r="M1302" t="str">
            <v/>
          </cell>
          <cell r="N1302" t="str">
            <v/>
          </cell>
          <cell r="O1302" t="str">
            <v/>
          </cell>
          <cell r="R1302" t="str">
            <v/>
          </cell>
          <cell r="S1302" t="str">
            <v/>
          </cell>
          <cell r="T1302" t="str">
            <v/>
          </cell>
          <cell r="U1302" t="str">
            <v/>
          </cell>
          <cell r="V1302" t="str">
            <v/>
          </cell>
          <cell r="W1302" t="str">
            <v/>
          </cell>
        </row>
        <row r="1303">
          <cell r="C1303" t="str">
            <v>3.6.4</v>
          </cell>
          <cell r="D1303" t="str">
            <v>Construcción de bordillo, anden y cuneta</v>
          </cell>
          <cell r="I1303" t="str">
            <v/>
          </cell>
          <cell r="L1303" t="str">
            <v/>
          </cell>
          <cell r="M1303" t="str">
            <v/>
          </cell>
          <cell r="N1303" t="str">
            <v/>
          </cell>
          <cell r="O1303" t="str">
            <v/>
          </cell>
          <cell r="R1303" t="str">
            <v/>
          </cell>
          <cell r="S1303" t="str">
            <v/>
          </cell>
          <cell r="T1303" t="str">
            <v/>
          </cell>
          <cell r="U1303" t="str">
            <v/>
          </cell>
          <cell r="V1303" t="str">
            <v/>
          </cell>
          <cell r="W1303" t="str">
            <v/>
          </cell>
        </row>
        <row r="1304">
          <cell r="C1304" t="str">
            <v>3.6.4.1.3</v>
          </cell>
          <cell r="D1304" t="str">
            <v>Construcción de anden en concreto 21 MPa (3000psi) e=0.1m, tamaño máximo del agregado 25mm (1") de central de mezcla</v>
          </cell>
          <cell r="E1304" t="str">
            <v>m2</v>
          </cell>
          <cell r="F1304">
            <v>256</v>
          </cell>
          <cell r="G1304">
            <v>33000</v>
          </cell>
          <cell r="H1304">
            <v>8448000</v>
          </cell>
          <cell r="I1304">
            <v>9.4819827176049376</v>
          </cell>
          <cell r="J1304">
            <v>256</v>
          </cell>
          <cell r="L1304">
            <v>256</v>
          </cell>
          <cell r="M1304">
            <v>8448000</v>
          </cell>
          <cell r="N1304">
            <v>0</v>
          </cell>
          <cell r="O1304">
            <v>8448000</v>
          </cell>
          <cell r="R1304">
            <v>0</v>
          </cell>
          <cell r="S1304">
            <v>0</v>
          </cell>
          <cell r="T1304">
            <v>0</v>
          </cell>
          <cell r="U1304">
            <v>0</v>
          </cell>
          <cell r="V1304">
            <v>256</v>
          </cell>
          <cell r="W1304">
            <v>8448000</v>
          </cell>
        </row>
        <row r="1305">
          <cell r="C1305" t="str">
            <v>3.6.4.2.3</v>
          </cell>
          <cell r="D1305" t="str">
            <v>Construcción de bordillo prefabricado de concreto h=0.5m, f'c=21.0Mpa (3000 psi)</v>
          </cell>
          <cell r="E1305" t="str">
            <v>m</v>
          </cell>
          <cell r="F1305">
            <v>400</v>
          </cell>
          <cell r="G1305">
            <v>34010</v>
          </cell>
          <cell r="H1305">
            <v>13604000</v>
          </cell>
          <cell r="I1305">
            <v>15.269045086446209</v>
          </cell>
          <cell r="J1305">
            <v>400</v>
          </cell>
          <cell r="L1305">
            <v>400</v>
          </cell>
          <cell r="M1305">
            <v>13604000</v>
          </cell>
          <cell r="N1305">
            <v>0</v>
          </cell>
          <cell r="O1305">
            <v>13604000</v>
          </cell>
          <cell r="R1305">
            <v>0</v>
          </cell>
          <cell r="S1305">
            <v>0</v>
          </cell>
          <cell r="T1305">
            <v>0</v>
          </cell>
          <cell r="U1305">
            <v>0</v>
          </cell>
          <cell r="V1305">
            <v>400</v>
          </cell>
          <cell r="W1305">
            <v>13604000</v>
          </cell>
        </row>
        <row r="1306">
          <cell r="C1306" t="str">
            <v>3.6.4.3</v>
          </cell>
          <cell r="D1306" t="str">
            <v>Construcción de cunetas</v>
          </cell>
          <cell r="I1306" t="str">
            <v/>
          </cell>
          <cell r="L1306" t="str">
            <v/>
          </cell>
          <cell r="M1306" t="str">
            <v/>
          </cell>
          <cell r="N1306" t="str">
            <v/>
          </cell>
          <cell r="O1306" t="str">
            <v/>
          </cell>
          <cell r="R1306" t="str">
            <v/>
          </cell>
          <cell r="S1306" t="str">
            <v/>
          </cell>
          <cell r="T1306" t="str">
            <v/>
          </cell>
          <cell r="U1306" t="str">
            <v/>
          </cell>
          <cell r="V1306" t="str">
            <v/>
          </cell>
          <cell r="W1306" t="str">
            <v/>
          </cell>
        </row>
        <row r="1307">
          <cell r="C1307" t="str">
            <v>3.6.4.3.1</v>
          </cell>
          <cell r="D1307" t="str">
            <v>Construcción en sitio de cunetas de concreto, f´c=21,0 Mpa (3000 psi), e=0.15m</v>
          </cell>
          <cell r="E1307" t="str">
            <v>m2</v>
          </cell>
          <cell r="F1307">
            <v>30</v>
          </cell>
          <cell r="G1307">
            <v>36010</v>
          </cell>
          <cell r="H1307">
            <v>1080300</v>
          </cell>
          <cell r="I1307">
            <v>1.2125220087391826</v>
          </cell>
          <cell r="J1307">
            <v>30</v>
          </cell>
          <cell r="L1307">
            <v>30</v>
          </cell>
          <cell r="M1307">
            <v>1080300</v>
          </cell>
          <cell r="N1307">
            <v>0</v>
          </cell>
          <cell r="O1307">
            <v>1080300</v>
          </cell>
          <cell r="R1307">
            <v>0</v>
          </cell>
          <cell r="S1307">
            <v>0</v>
          </cell>
          <cell r="T1307">
            <v>0</v>
          </cell>
          <cell r="U1307">
            <v>0</v>
          </cell>
          <cell r="V1307">
            <v>30</v>
          </cell>
          <cell r="W1307">
            <v>1080300</v>
          </cell>
        </row>
        <row r="1308">
          <cell r="C1308" t="str">
            <v>3.6.4.4.1</v>
          </cell>
          <cell r="D1308" t="str">
            <v>Construcción de pavimento en adoquin de concreto e=0.08m para trafico vehicular</v>
          </cell>
          <cell r="E1308" t="str">
            <v>m2</v>
          </cell>
          <cell r="F1308">
            <v>914</v>
          </cell>
          <cell r="G1308">
            <v>35605</v>
          </cell>
          <cell r="H1308">
            <v>32542970</v>
          </cell>
          <cell r="I1308">
            <v>36.526027357899615</v>
          </cell>
          <cell r="J1308">
            <v>914</v>
          </cell>
          <cell r="L1308">
            <v>914</v>
          </cell>
          <cell r="M1308">
            <v>32542970</v>
          </cell>
          <cell r="N1308">
            <v>0</v>
          </cell>
          <cell r="O1308">
            <v>32542970</v>
          </cell>
          <cell r="R1308">
            <v>0</v>
          </cell>
          <cell r="S1308">
            <v>0</v>
          </cell>
          <cell r="T1308">
            <v>0</v>
          </cell>
          <cell r="U1308">
            <v>0</v>
          </cell>
          <cell r="V1308">
            <v>914</v>
          </cell>
          <cell r="W1308">
            <v>32542970</v>
          </cell>
        </row>
        <row r="1309">
          <cell r="C1309" t="str">
            <v>3.6.5</v>
          </cell>
          <cell r="D1309" t="str">
            <v>Construcción de pavimentos en concreto</v>
          </cell>
          <cell r="I1309" t="str">
            <v/>
          </cell>
          <cell r="L1309" t="str">
            <v/>
          </cell>
          <cell r="M1309" t="str">
            <v/>
          </cell>
          <cell r="N1309" t="str">
            <v/>
          </cell>
          <cell r="O1309" t="str">
            <v/>
          </cell>
          <cell r="R1309" t="str">
            <v/>
          </cell>
          <cell r="S1309" t="str">
            <v/>
          </cell>
          <cell r="T1309" t="str">
            <v/>
          </cell>
          <cell r="U1309" t="str">
            <v/>
          </cell>
          <cell r="V1309" t="str">
            <v/>
          </cell>
          <cell r="W1309" t="str">
            <v/>
          </cell>
        </row>
        <row r="1310">
          <cell r="C1310" t="str">
            <v>3.6.5.1</v>
          </cell>
          <cell r="D1310" t="str">
            <v>Construcción de paviemnto de concreto MR 35 Kg/cm2, e=0.20m</v>
          </cell>
          <cell r="E1310" t="str">
            <v>m2</v>
          </cell>
          <cell r="F1310">
            <v>29.4</v>
          </cell>
          <cell r="G1310">
            <v>65755</v>
          </cell>
          <cell r="H1310">
            <v>1933197</v>
          </cell>
          <cell r="I1310">
            <v>2.1698083029978354</v>
          </cell>
          <cell r="J1310">
            <v>29.4</v>
          </cell>
          <cell r="L1310">
            <v>29.4</v>
          </cell>
          <cell r="M1310">
            <v>1933197</v>
          </cell>
          <cell r="N1310">
            <v>0</v>
          </cell>
          <cell r="O1310">
            <v>1933197</v>
          </cell>
          <cell r="R1310">
            <v>0</v>
          </cell>
          <cell r="S1310">
            <v>0</v>
          </cell>
          <cell r="T1310">
            <v>0</v>
          </cell>
          <cell r="U1310">
            <v>0</v>
          </cell>
          <cell r="V1310">
            <v>29.4</v>
          </cell>
          <cell r="W1310">
            <v>1933197</v>
          </cell>
        </row>
        <row r="1311">
          <cell r="C1311">
            <v>3.7</v>
          </cell>
          <cell r="D1311" t="str">
            <v>CONSTRUCCIÓN DE OBRAS ACCESORIAS</v>
          </cell>
        </row>
        <row r="1312">
          <cell r="C1312" t="str">
            <v>3.7.1</v>
          </cell>
          <cell r="D1312" t="str">
            <v xml:space="preserve">Obras de mampostería en ladrillo </v>
          </cell>
        </row>
        <row r="1313">
          <cell r="C1313" t="str">
            <v>3.7.1.3</v>
          </cell>
          <cell r="D1313" t="str">
            <v>Pañetes</v>
          </cell>
        </row>
        <row r="1314">
          <cell r="B1314" t="str">
            <v>N</v>
          </cell>
          <cell r="C1314" t="str">
            <v>3.7.1.3.4</v>
          </cell>
          <cell r="D1314" t="str">
            <v>Pañete simple en mortero 1:4</v>
          </cell>
          <cell r="E1314" t="str">
            <v>m2</v>
          </cell>
          <cell r="G1314">
            <v>6500</v>
          </cell>
          <cell r="K1314">
            <v>250</v>
          </cell>
          <cell r="L1314">
            <v>250</v>
          </cell>
          <cell r="M1314">
            <v>0</v>
          </cell>
          <cell r="N1314">
            <v>1625000</v>
          </cell>
          <cell r="O1314">
            <v>1625000</v>
          </cell>
        </row>
        <row r="1315">
          <cell r="C1315" t="str">
            <v>3.7.1.4</v>
          </cell>
          <cell r="D1315" t="str">
            <v>Concretos de limpieza, alistados y medias cañas</v>
          </cell>
        </row>
        <row r="1316">
          <cell r="C1316" t="str">
            <v>3.7.1.4.1</v>
          </cell>
          <cell r="D1316" t="str">
            <v>Alistado y pendientado</v>
          </cell>
        </row>
        <row r="1317">
          <cell r="C1317" t="str">
            <v>3.7.1.4.2</v>
          </cell>
          <cell r="D1317" t="str">
            <v>Concreto de limpieza f¨c=14 Mpa e=0.05</v>
          </cell>
          <cell r="E1317" t="str">
            <v>m2</v>
          </cell>
          <cell r="G1317">
            <v>10950</v>
          </cell>
          <cell r="K1317">
            <v>100</v>
          </cell>
          <cell r="L1317">
            <v>100</v>
          </cell>
          <cell r="M1317">
            <v>0</v>
          </cell>
          <cell r="N1317">
            <v>1095000</v>
          </cell>
          <cell r="O1317">
            <v>1095000</v>
          </cell>
        </row>
        <row r="1318">
          <cell r="C1318" t="str">
            <v>3.7.2</v>
          </cell>
          <cell r="D1318" t="str">
            <v>Obras en mampostería en bloque</v>
          </cell>
        </row>
        <row r="1319">
          <cell r="B1319" t="str">
            <v>N</v>
          </cell>
          <cell r="C1319" t="str">
            <v>3.7.2.1.15</v>
          </cell>
          <cell r="D1319" t="str">
            <v>Mampostería en bloque abusardado de concreto e=0.15 m</v>
          </cell>
          <cell r="E1319" t="str">
            <v>m2</v>
          </cell>
          <cell r="G1319">
            <v>32500</v>
          </cell>
          <cell r="K1319">
            <v>965</v>
          </cell>
          <cell r="L1319">
            <v>965</v>
          </cell>
          <cell r="M1319">
            <v>0</v>
          </cell>
          <cell r="N1319">
            <v>31362500</v>
          </cell>
          <cell r="O1319">
            <v>31362500</v>
          </cell>
        </row>
        <row r="1320">
          <cell r="C1320" t="str">
            <v>3.7.3</v>
          </cell>
          <cell r="D1320" t="str">
            <v>Estructuras de concreto reforzado</v>
          </cell>
        </row>
        <row r="1321">
          <cell r="C1321" t="str">
            <v>3.7.3.2.1</v>
          </cell>
          <cell r="D1321" t="str">
            <v>VIGAS, COLUMNAS, ZAPATAS, MUROS, ESCALERAS</v>
          </cell>
        </row>
        <row r="1322">
          <cell r="C1322" t="str">
            <v>3.7.3.2.1.1</v>
          </cell>
          <cell r="D1322" t="str">
            <v>Concreto para vigas f´c = 21 Mpa (3000 psi)</v>
          </cell>
          <cell r="E1322" t="str">
            <v>m3</v>
          </cell>
          <cell r="G1322">
            <v>314100</v>
          </cell>
          <cell r="K1322">
            <v>15</v>
          </cell>
          <cell r="L1322">
            <v>15</v>
          </cell>
          <cell r="M1322">
            <v>0</v>
          </cell>
          <cell r="N1322">
            <v>4711500</v>
          </cell>
          <cell r="O1322">
            <v>4711500</v>
          </cell>
        </row>
        <row r="1323">
          <cell r="C1323" t="str">
            <v>3.7.3.2.1.4</v>
          </cell>
          <cell r="D1323" t="str">
            <v>Concreto para columnas f´c = 21 Mpa (3000 ps)</v>
          </cell>
          <cell r="E1323" t="str">
            <v>m3</v>
          </cell>
          <cell r="G1323">
            <v>355100</v>
          </cell>
          <cell r="K1323">
            <v>17</v>
          </cell>
          <cell r="L1323">
            <v>17</v>
          </cell>
          <cell r="M1323">
            <v>0</v>
          </cell>
          <cell r="N1323">
            <v>6036700</v>
          </cell>
          <cell r="O1323">
            <v>6036700</v>
          </cell>
        </row>
        <row r="1324">
          <cell r="C1324" t="str">
            <v>3.7.3.2.1.10</v>
          </cell>
          <cell r="D1324" t="str">
            <v>Concreto para zapatas f´c=21 Mpa (3500 PSI)</v>
          </cell>
          <cell r="E1324" t="str">
            <v>m3</v>
          </cell>
          <cell r="G1324">
            <v>293700</v>
          </cell>
          <cell r="K1324">
            <v>20</v>
          </cell>
          <cell r="L1324">
            <v>20</v>
          </cell>
          <cell r="M1324">
            <v>0</v>
          </cell>
          <cell r="N1324">
            <v>5874000</v>
          </cell>
          <cell r="O1324">
            <v>5874000</v>
          </cell>
        </row>
        <row r="1325">
          <cell r="C1325" t="str">
            <v>3.7.3.2.1.13</v>
          </cell>
          <cell r="D1325" t="str">
            <v>Concreto para vigas de amarre f´c=21 Mpa (3000 PSI)</v>
          </cell>
          <cell r="E1325" t="str">
            <v>m3</v>
          </cell>
          <cell r="G1325">
            <v>338000</v>
          </cell>
          <cell r="K1325">
            <v>22</v>
          </cell>
          <cell r="L1325">
            <v>22</v>
          </cell>
          <cell r="M1325">
            <v>0</v>
          </cell>
          <cell r="N1325">
            <v>7436000</v>
          </cell>
          <cell r="O1325">
            <v>7436000</v>
          </cell>
        </row>
        <row r="1326">
          <cell r="C1326" t="str">
            <v>3.7.3.3</v>
          </cell>
          <cell r="D1326" t="str">
            <v>Acero de refuerzo</v>
          </cell>
        </row>
        <row r="1327">
          <cell r="C1327" t="str">
            <v>3.7.3.3.1</v>
          </cell>
          <cell r="D1327" t="str">
            <v>Suministro y figurado e instalación de acero de refuerzo 420 Mpa (60000 psi), según planos y especificaciones del diseño.</v>
          </cell>
          <cell r="E1327" t="str">
            <v>kg</v>
          </cell>
          <cell r="G1327">
            <v>2740</v>
          </cell>
          <cell r="K1327">
            <v>11154</v>
          </cell>
          <cell r="L1327">
            <v>11154</v>
          </cell>
          <cell r="M1327">
            <v>0</v>
          </cell>
          <cell r="N1327">
            <v>30561960</v>
          </cell>
          <cell r="O1327">
            <v>30561960</v>
          </cell>
        </row>
        <row r="1328">
          <cell r="B1328" t="str">
            <v>N</v>
          </cell>
          <cell r="C1328" t="str">
            <v>3.7.17</v>
          </cell>
          <cell r="D1328" t="str">
            <v>Estructuras metálicas</v>
          </cell>
        </row>
        <row r="1329">
          <cell r="B1329" t="str">
            <v>N</v>
          </cell>
          <cell r="C1329" t="str">
            <v>3.7.17.10</v>
          </cell>
          <cell r="D1329" t="str">
            <v>Suministro e instalación de alambre de púas a tres hiladas. Incluye soporte en tubo galvanizado, según planos</v>
          </cell>
          <cell r="E1329" t="str">
            <v>m</v>
          </cell>
          <cell r="G1329">
            <v>2100</v>
          </cell>
          <cell r="K1329">
            <v>1307.7</v>
          </cell>
          <cell r="L1329">
            <v>1307.7</v>
          </cell>
          <cell r="M1329">
            <v>0</v>
          </cell>
          <cell r="N1329">
            <v>2746170</v>
          </cell>
          <cell r="O1329">
            <v>2746170</v>
          </cell>
        </row>
        <row r="1330">
          <cell r="B1330" t="str">
            <v>N</v>
          </cell>
          <cell r="C1330" t="str">
            <v>3.7.17.14</v>
          </cell>
          <cell r="D1330" t="str">
            <v>Suministro, instalación y montaje de tubos de cerramiento galvanizados fabricados con acero laminado en caliente Ø 2 1/2". Incluye pintura en esmalte sitético, color institucional a definir por Interventoría</v>
          </cell>
          <cell r="E1330" t="str">
            <v>m</v>
          </cell>
          <cell r="G1330">
            <v>35000</v>
          </cell>
          <cell r="K1330">
            <v>86.5</v>
          </cell>
          <cell r="L1330">
            <v>86.5</v>
          </cell>
          <cell r="M1330">
            <v>0</v>
          </cell>
          <cell r="N1330">
            <v>3027500</v>
          </cell>
          <cell r="O1330">
            <v>3027500</v>
          </cell>
        </row>
        <row r="1331">
          <cell r="B1331" t="str">
            <v>N</v>
          </cell>
          <cell r="C1331" t="str">
            <v>3.7.17.15</v>
          </cell>
          <cell r="D1331" t="str">
            <v>Suministro, instalación y montaje de tubos de cerramiento galvanizados fabricados con acero laminado en caliente Ø 4". Incluye pintura en esmalte sitético, color institucional a definir por Interventoría</v>
          </cell>
          <cell r="E1331" t="str">
            <v>m</v>
          </cell>
          <cell r="G1331">
            <v>125500</v>
          </cell>
          <cell r="K1331">
            <v>35</v>
          </cell>
          <cell r="L1331">
            <v>35</v>
          </cell>
          <cell r="M1331">
            <v>0</v>
          </cell>
          <cell r="N1331">
            <v>4392500</v>
          </cell>
          <cell r="O1331">
            <v>4392500</v>
          </cell>
        </row>
        <row r="1332">
          <cell r="B1332" t="str">
            <v>N</v>
          </cell>
          <cell r="C1332" t="str">
            <v>3.7.17.16</v>
          </cell>
          <cell r="D1332" t="str">
            <v>Suministro e instalación de malla de cerramiento galvanizada, plastificada Cal 10 hueco hexagonal 2" según planos</v>
          </cell>
          <cell r="E1332" t="str">
            <v>m2</v>
          </cell>
          <cell r="G1332">
            <v>119500</v>
          </cell>
          <cell r="K1332">
            <v>15</v>
          </cell>
          <cell r="L1332">
            <v>15</v>
          </cell>
          <cell r="M1332">
            <v>0</v>
          </cell>
          <cell r="N1332">
            <v>1792500</v>
          </cell>
          <cell r="O1332">
            <v>1792500</v>
          </cell>
        </row>
        <row r="1333">
          <cell r="B1333" t="str">
            <v>N</v>
          </cell>
          <cell r="C1333" t="str">
            <v>3.7.17.17</v>
          </cell>
          <cell r="D1333" t="str">
            <v>Suminsitro, instalación y montaje de tubos de ceramiento en PVC diámetro 2", incluye pintura en esmalte sintético color institucional a definir por Interventoría</v>
          </cell>
          <cell r="E1333" t="str">
            <v>m</v>
          </cell>
          <cell r="G1333">
            <v>10000</v>
          </cell>
          <cell r="K1333">
            <v>1000</v>
          </cell>
          <cell r="L1333">
            <v>1000</v>
          </cell>
          <cell r="M1333">
            <v>0</v>
          </cell>
          <cell r="N1333">
            <v>10000000</v>
          </cell>
          <cell r="O1333">
            <v>10000000</v>
          </cell>
        </row>
        <row r="1334">
          <cell r="C1334">
            <v>3.9</v>
          </cell>
          <cell r="D1334" t="str">
            <v>Obras arquitectónicas</v>
          </cell>
        </row>
        <row r="1335">
          <cell r="C1335" t="str">
            <v>3.9.12</v>
          </cell>
          <cell r="D1335" t="str">
            <v>Pintura</v>
          </cell>
        </row>
        <row r="1336">
          <cell r="C1336" t="str">
            <v>3.9.12.3</v>
          </cell>
          <cell r="D1336" t="str">
            <v>Estuco y pintura a 3 manos segun planos y especificaciones de diseño</v>
          </cell>
          <cell r="E1336" t="str">
            <v>m2</v>
          </cell>
          <cell r="G1336">
            <v>6415</v>
          </cell>
          <cell r="K1336">
            <v>1200</v>
          </cell>
          <cell r="L1336">
            <v>1200</v>
          </cell>
          <cell r="M1336">
            <v>0</v>
          </cell>
          <cell r="N1336">
            <v>7698000</v>
          </cell>
          <cell r="O1336">
            <v>7698000</v>
          </cell>
        </row>
        <row r="1337">
          <cell r="L1337" t="str">
            <v/>
          </cell>
          <cell r="M1337" t="str">
            <v/>
          </cell>
          <cell r="N1337" t="str">
            <v/>
          </cell>
          <cell r="O1337" t="str">
            <v/>
          </cell>
        </row>
        <row r="1338">
          <cell r="D1338" t="str">
            <v>COSTO DIRECTO</v>
          </cell>
          <cell r="H1338">
            <v>89095290</v>
          </cell>
          <cell r="L1338" t="str">
            <v/>
          </cell>
          <cell r="M1338">
            <v>89095290</v>
          </cell>
          <cell r="N1338">
            <v>119878458</v>
          </cell>
          <cell r="O1338">
            <v>207454620</v>
          </cell>
          <cell r="R1338" t="str">
            <v/>
          </cell>
          <cell r="S1338">
            <v>0</v>
          </cell>
          <cell r="T1338">
            <v>0</v>
          </cell>
          <cell r="U1338">
            <v>0</v>
          </cell>
          <cell r="V1338" t="str">
            <v/>
          </cell>
          <cell r="W1338">
            <v>89095290</v>
          </cell>
        </row>
        <row r="1339">
          <cell r="D1339" t="str">
            <v>A,I,U, (25% )</v>
          </cell>
          <cell r="E1339">
            <v>0.25</v>
          </cell>
          <cell r="H1339">
            <v>22273823</v>
          </cell>
          <cell r="M1339">
            <v>22273823</v>
          </cell>
          <cell r="N1339">
            <v>29969615</v>
          </cell>
          <cell r="O1339">
            <v>51863655</v>
          </cell>
          <cell r="R1339">
            <v>0</v>
          </cell>
          <cell r="S1339">
            <v>0</v>
          </cell>
          <cell r="T1339">
            <v>0</v>
          </cell>
          <cell r="U1339">
            <v>0</v>
          </cell>
          <cell r="W1339">
            <v>22273823</v>
          </cell>
        </row>
        <row r="1340">
          <cell r="B1340" t="str">
            <v>TO25</v>
          </cell>
          <cell r="D1340" t="str">
            <v>COSTO TOTAL</v>
          </cell>
          <cell r="H1340">
            <v>111369113</v>
          </cell>
          <cell r="M1340">
            <v>111369113</v>
          </cell>
          <cell r="N1340">
            <v>149848073</v>
          </cell>
          <cell r="O1340">
            <v>259318275</v>
          </cell>
          <cell r="R1340" t="str">
            <v/>
          </cell>
          <cell r="S1340">
            <v>0</v>
          </cell>
          <cell r="T1340">
            <v>0</v>
          </cell>
          <cell r="U1340">
            <v>0</v>
          </cell>
          <cell r="V1340" t="str">
            <v/>
          </cell>
          <cell r="W1340">
            <v>111369113</v>
          </cell>
        </row>
        <row r="1341">
          <cell r="B1341" t="str">
            <v>T26</v>
          </cell>
          <cell r="C1341" t="str">
            <v>SUMINISTRO - TUBERIA DE ADUCCION, GRP Ø 600 mm (1341)</v>
          </cell>
          <cell r="M1341" t="str">
            <v/>
          </cell>
          <cell r="N1341" t="str">
            <v/>
          </cell>
          <cell r="O1341" t="str">
            <v/>
          </cell>
          <cell r="R1341" t="str">
            <v/>
          </cell>
          <cell r="S1341" t="str">
            <v/>
          </cell>
          <cell r="T1341" t="str">
            <v/>
          </cell>
          <cell r="U1341" t="str">
            <v/>
          </cell>
          <cell r="V1341" t="str">
            <v/>
          </cell>
          <cell r="W1341" t="str">
            <v/>
          </cell>
        </row>
        <row r="1342">
          <cell r="C1342" t="str">
            <v xml:space="preserve">ITEM </v>
          </cell>
          <cell r="D1342" t="str">
            <v xml:space="preserve">DESCRIPCION </v>
          </cell>
          <cell r="E1342" t="str">
            <v xml:space="preserve">UNIDAD </v>
          </cell>
          <cell r="F1342" t="str">
            <v xml:space="preserve">CANTIDAD </v>
          </cell>
          <cell r="G1342" t="str">
            <v xml:space="preserve">V. UNITARIO </v>
          </cell>
          <cell r="H1342" t="str">
            <v>V. PARCIAL</v>
          </cell>
          <cell r="R1342">
            <v>0</v>
          </cell>
        </row>
        <row r="1343">
          <cell r="C1343" t="str">
            <v>3.20.</v>
          </cell>
          <cell r="D1343" t="str">
            <v>SUMINISTRO DE TUBERIAS Y ELEMENTOS DE ACUEDUCTO Y ALCANTARILLADO</v>
          </cell>
          <cell r="L1343" t="str">
            <v/>
          </cell>
          <cell r="M1343" t="str">
            <v/>
          </cell>
          <cell r="N1343" t="str">
            <v/>
          </cell>
          <cell r="O1343" t="str">
            <v/>
          </cell>
          <cell r="R1343" t="str">
            <v/>
          </cell>
          <cell r="S1343" t="str">
            <v/>
          </cell>
          <cell r="T1343" t="str">
            <v/>
          </cell>
          <cell r="U1343" t="str">
            <v/>
          </cell>
          <cell r="V1343" t="str">
            <v/>
          </cell>
          <cell r="W1343" t="str">
            <v/>
          </cell>
        </row>
        <row r="1344">
          <cell r="C1344" t="str">
            <v>3.20.1.1</v>
          </cell>
          <cell r="D1344" t="str">
            <v>Suministro de Tuberias de Acueducto</v>
          </cell>
          <cell r="L1344" t="str">
            <v/>
          </cell>
          <cell r="M1344" t="str">
            <v/>
          </cell>
          <cell r="N1344" t="str">
            <v/>
          </cell>
          <cell r="O1344" t="str">
            <v/>
          </cell>
          <cell r="R1344" t="str">
            <v/>
          </cell>
          <cell r="S1344" t="str">
            <v/>
          </cell>
          <cell r="T1344" t="str">
            <v/>
          </cell>
          <cell r="U1344" t="str">
            <v/>
          </cell>
          <cell r="V1344" t="str">
            <v/>
          </cell>
          <cell r="W1344" t="str">
            <v/>
          </cell>
        </row>
        <row r="1345">
          <cell r="C1345" t="str">
            <v>3.20.1.1.2</v>
          </cell>
          <cell r="D1345" t="str">
            <v>Suministro de Tuberías de acueducto de hierro de fundición dúctil</v>
          </cell>
          <cell r="L1345" t="str">
            <v/>
          </cell>
          <cell r="M1345" t="str">
            <v/>
          </cell>
          <cell r="N1345" t="str">
            <v/>
          </cell>
          <cell r="O1345" t="str">
            <v/>
          </cell>
          <cell r="R1345" t="str">
            <v/>
          </cell>
          <cell r="S1345" t="str">
            <v/>
          </cell>
          <cell r="T1345" t="str">
            <v/>
          </cell>
          <cell r="U1345" t="str">
            <v/>
          </cell>
          <cell r="V1345" t="str">
            <v/>
          </cell>
          <cell r="W1345" t="str">
            <v/>
          </cell>
        </row>
        <row r="1346">
          <cell r="C1346" t="str">
            <v>3.20.1.1.2.7</v>
          </cell>
          <cell r="D1346" t="str">
            <v>Tubería de HD de 600 mm PN 10</v>
          </cell>
          <cell r="E1346" t="str">
            <v>m</v>
          </cell>
          <cell r="F1346">
            <v>66</v>
          </cell>
          <cell r="G1346">
            <v>500939.04</v>
          </cell>
          <cell r="H1346">
            <v>33061976.639999997</v>
          </cell>
          <cell r="I1346">
            <v>8.916038999005039</v>
          </cell>
          <cell r="J1346">
            <v>66</v>
          </cell>
          <cell r="K1346">
            <v>-66</v>
          </cell>
          <cell r="L1346">
            <v>0</v>
          </cell>
          <cell r="M1346">
            <v>33061976.639999997</v>
          </cell>
          <cell r="N1346">
            <v>-33061976.639999997</v>
          </cell>
          <cell r="O1346">
            <v>0</v>
          </cell>
          <cell r="R1346">
            <v>0</v>
          </cell>
          <cell r="S1346">
            <v>0</v>
          </cell>
          <cell r="T1346">
            <v>0</v>
          </cell>
          <cell r="U1346">
            <v>0</v>
          </cell>
          <cell r="V1346">
            <v>0</v>
          </cell>
          <cell r="W1346">
            <v>0</v>
          </cell>
        </row>
        <row r="1347">
          <cell r="C1347" t="str">
            <v>3.20.1.1.3</v>
          </cell>
          <cell r="D1347" t="str">
            <v>Suministro de Tuberías de acueducto de poliester reforzado con fibra de vidrio (GRP)</v>
          </cell>
          <cell r="I1347" t="str">
            <v/>
          </cell>
          <cell r="L1347" t="str">
            <v/>
          </cell>
          <cell r="M1347" t="str">
            <v/>
          </cell>
          <cell r="N1347" t="str">
            <v/>
          </cell>
          <cell r="O1347" t="str">
            <v/>
          </cell>
          <cell r="R1347" t="str">
            <v/>
          </cell>
          <cell r="S1347" t="str">
            <v/>
          </cell>
          <cell r="T1347" t="str">
            <v/>
          </cell>
          <cell r="U1347" t="str">
            <v/>
          </cell>
          <cell r="V1347" t="str">
            <v/>
          </cell>
          <cell r="W1347" t="str">
            <v/>
          </cell>
        </row>
        <row r="1348">
          <cell r="C1348" t="str">
            <v>3.20.1.1.3.2</v>
          </cell>
          <cell r="D1348" t="str">
            <v>Tubería de GRP de 400 mm</v>
          </cell>
          <cell r="E1348" t="str">
            <v>m</v>
          </cell>
          <cell r="F1348">
            <v>6</v>
          </cell>
          <cell r="G1348">
            <v>89000</v>
          </cell>
          <cell r="H1348">
            <v>534000</v>
          </cell>
          <cell r="I1348">
            <v>0.1440072648199866</v>
          </cell>
          <cell r="J1348">
            <v>6</v>
          </cell>
          <cell r="K1348">
            <v>-6</v>
          </cell>
          <cell r="L1348">
            <v>0</v>
          </cell>
          <cell r="M1348">
            <v>534000</v>
          </cell>
          <cell r="N1348">
            <v>-534000</v>
          </cell>
          <cell r="O1348">
            <v>0</v>
          </cell>
          <cell r="R1348">
            <v>0</v>
          </cell>
          <cell r="S1348">
            <v>0</v>
          </cell>
          <cell r="T1348">
            <v>0</v>
          </cell>
          <cell r="U1348">
            <v>0</v>
          </cell>
          <cell r="V1348">
            <v>0</v>
          </cell>
          <cell r="W1348">
            <v>0</v>
          </cell>
        </row>
        <row r="1349">
          <cell r="C1349" t="str">
            <v>3.20.1.1.3.5</v>
          </cell>
          <cell r="D1349" t="str">
            <v>Tubería de GRP de 600 mm (de 12 m cada tubo)</v>
          </cell>
          <cell r="E1349" t="str">
            <v>m</v>
          </cell>
          <cell r="F1349">
            <v>978</v>
          </cell>
          <cell r="G1349">
            <v>240130.20799999998</v>
          </cell>
          <cell r="H1349">
            <v>234847343.42399999</v>
          </cell>
          <cell r="I1349">
            <v>63.332815686760881</v>
          </cell>
          <cell r="J1349">
            <v>978</v>
          </cell>
          <cell r="K1349">
            <v>-978</v>
          </cell>
          <cell r="L1349">
            <v>0</v>
          </cell>
          <cell r="M1349">
            <v>234847343.42399999</v>
          </cell>
          <cell r="N1349">
            <v>-234847343.42399999</v>
          </cell>
          <cell r="O1349">
            <v>0</v>
          </cell>
          <cell r="R1349">
            <v>0</v>
          </cell>
          <cell r="S1349">
            <v>0</v>
          </cell>
          <cell r="T1349">
            <v>0</v>
          </cell>
          <cell r="U1349">
            <v>0</v>
          </cell>
          <cell r="V1349">
            <v>0</v>
          </cell>
          <cell r="W1349">
            <v>0</v>
          </cell>
        </row>
        <row r="1350">
          <cell r="C1350" t="str">
            <v>3.20.1.2.1</v>
          </cell>
          <cell r="D1350" t="str">
            <v xml:space="preserve">Suministro de válvula de compuerta brida x brida norma ISO PN 10 </v>
          </cell>
          <cell r="I1350" t="str">
            <v/>
          </cell>
          <cell r="K1350">
            <v>0</v>
          </cell>
          <cell r="L1350" t="str">
            <v/>
          </cell>
          <cell r="M1350" t="str">
            <v/>
          </cell>
          <cell r="N1350" t="str">
            <v/>
          </cell>
          <cell r="O1350" t="str">
            <v/>
          </cell>
          <cell r="R1350" t="str">
            <v/>
          </cell>
          <cell r="S1350" t="str">
            <v/>
          </cell>
          <cell r="T1350" t="str">
            <v/>
          </cell>
          <cell r="U1350" t="str">
            <v/>
          </cell>
          <cell r="V1350" t="str">
            <v/>
          </cell>
          <cell r="W1350" t="str">
            <v/>
          </cell>
        </row>
        <row r="1351">
          <cell r="C1351" t="str">
            <v>3.20.1.2.1.3</v>
          </cell>
          <cell r="D1351" t="str">
            <v>d = 100 mm (4")</v>
          </cell>
          <cell r="E1351" t="str">
            <v>un</v>
          </cell>
          <cell r="F1351">
            <v>1</v>
          </cell>
          <cell r="G1351">
            <v>434118.40000000002</v>
          </cell>
          <cell r="H1351">
            <v>434118.40000000002</v>
          </cell>
          <cell r="I1351">
            <v>0.11707154193263834</v>
          </cell>
          <cell r="J1351">
            <v>1</v>
          </cell>
          <cell r="K1351">
            <v>-1</v>
          </cell>
          <cell r="L1351">
            <v>0</v>
          </cell>
          <cell r="M1351">
            <v>434118.40000000002</v>
          </cell>
          <cell r="N1351">
            <v>-434118.40000000002</v>
          </cell>
          <cell r="O1351">
            <v>0</v>
          </cell>
          <cell r="R1351">
            <v>0</v>
          </cell>
          <cell r="S1351">
            <v>0</v>
          </cell>
          <cell r="T1351">
            <v>0</v>
          </cell>
          <cell r="U1351">
            <v>0</v>
          </cell>
          <cell r="V1351">
            <v>0</v>
          </cell>
          <cell r="W1351">
            <v>0</v>
          </cell>
        </row>
        <row r="1352">
          <cell r="C1352" t="str">
            <v>3.20.1.2.3</v>
          </cell>
          <cell r="D1352" t="str">
            <v>Suministro de válvula de mariposa brida x brida norma ISO PN  16</v>
          </cell>
          <cell r="I1352" t="str">
            <v/>
          </cell>
          <cell r="K1352">
            <v>0</v>
          </cell>
          <cell r="L1352" t="str">
            <v/>
          </cell>
          <cell r="M1352" t="str">
            <v/>
          </cell>
          <cell r="N1352" t="str">
            <v/>
          </cell>
          <cell r="O1352" t="str">
            <v/>
          </cell>
          <cell r="R1352" t="str">
            <v/>
          </cell>
          <cell r="S1352" t="str">
            <v/>
          </cell>
          <cell r="T1352" t="str">
            <v/>
          </cell>
          <cell r="U1352" t="str">
            <v/>
          </cell>
          <cell r="V1352" t="str">
            <v/>
          </cell>
          <cell r="W1352" t="str">
            <v/>
          </cell>
        </row>
        <row r="1353">
          <cell r="C1353" t="str">
            <v>3.20.1.2.3.4</v>
          </cell>
          <cell r="D1353" t="str">
            <v>d = 400 mm (16")</v>
          </cell>
          <cell r="E1353" t="str">
            <v>un</v>
          </cell>
          <cell r="F1353">
            <v>2</v>
          </cell>
          <cell r="G1353">
            <v>8619472.7999999989</v>
          </cell>
          <cell r="H1353">
            <v>17238945.599999998</v>
          </cell>
          <cell r="I1353">
            <v>4.6489389592444619</v>
          </cell>
          <cell r="J1353">
            <v>2</v>
          </cell>
          <cell r="K1353">
            <v>-2</v>
          </cell>
          <cell r="L1353">
            <v>0</v>
          </cell>
          <cell r="M1353">
            <v>17238945.599999998</v>
          </cell>
          <cell r="N1353">
            <v>-17238945.599999998</v>
          </cell>
          <cell r="O1353">
            <v>0</v>
          </cell>
          <cell r="R1353">
            <v>0</v>
          </cell>
          <cell r="S1353">
            <v>0</v>
          </cell>
          <cell r="T1353">
            <v>0</v>
          </cell>
          <cell r="U1353">
            <v>0</v>
          </cell>
          <cell r="V1353">
            <v>0</v>
          </cell>
          <cell r="W1353">
            <v>0</v>
          </cell>
        </row>
        <row r="1354">
          <cell r="C1354" t="str">
            <v>3.20.1.2.7</v>
          </cell>
          <cell r="D1354" t="str">
            <v xml:space="preserve">Suministro de ventosa de triple acción norma ISO PN 10 </v>
          </cell>
          <cell r="I1354" t="str">
            <v/>
          </cell>
          <cell r="K1354">
            <v>0</v>
          </cell>
          <cell r="L1354" t="str">
            <v/>
          </cell>
          <cell r="M1354" t="str">
            <v/>
          </cell>
          <cell r="N1354" t="str">
            <v/>
          </cell>
          <cell r="O1354" t="str">
            <v/>
          </cell>
          <cell r="R1354" t="str">
            <v/>
          </cell>
          <cell r="S1354" t="str">
            <v/>
          </cell>
          <cell r="T1354" t="str">
            <v/>
          </cell>
          <cell r="U1354" t="str">
            <v/>
          </cell>
          <cell r="V1354" t="str">
            <v/>
          </cell>
          <cell r="W1354" t="str">
            <v/>
          </cell>
        </row>
        <row r="1355">
          <cell r="C1355" t="str">
            <v>3.20.1.2.7.3</v>
          </cell>
          <cell r="D1355" t="str">
            <v>d = 100 mm (4")</v>
          </cell>
          <cell r="E1355" t="str">
            <v>un</v>
          </cell>
          <cell r="F1355">
            <v>1</v>
          </cell>
          <cell r="G1355">
            <v>1443785.3</v>
          </cell>
          <cell r="H1355">
            <v>1443785.3</v>
          </cell>
          <cell r="I1355">
            <v>0.38935500382079369</v>
          </cell>
          <cell r="J1355">
            <v>1</v>
          </cell>
          <cell r="K1355">
            <v>-1</v>
          </cell>
          <cell r="L1355">
            <v>0</v>
          </cell>
          <cell r="M1355">
            <v>1443785.3</v>
          </cell>
          <cell r="N1355">
            <v>-1443785.3</v>
          </cell>
          <cell r="O1355">
            <v>0</v>
          </cell>
          <cell r="R1355">
            <v>0</v>
          </cell>
          <cell r="S1355">
            <v>0</v>
          </cell>
          <cell r="T1355">
            <v>0</v>
          </cell>
          <cell r="U1355">
            <v>0</v>
          </cell>
          <cell r="V1355">
            <v>0</v>
          </cell>
          <cell r="W1355">
            <v>0</v>
          </cell>
        </row>
        <row r="1356">
          <cell r="C1356" t="str">
            <v>3.20.1.2.15</v>
          </cell>
          <cell r="D1356" t="str">
            <v>Suministro de brida ciega HD norma ISO PN 16</v>
          </cell>
          <cell r="I1356" t="str">
            <v/>
          </cell>
          <cell r="K1356">
            <v>0</v>
          </cell>
          <cell r="L1356" t="str">
            <v/>
          </cell>
          <cell r="M1356" t="str">
            <v/>
          </cell>
          <cell r="N1356" t="str">
            <v/>
          </cell>
          <cell r="O1356" t="str">
            <v/>
          </cell>
          <cell r="R1356" t="str">
            <v/>
          </cell>
          <cell r="S1356" t="str">
            <v/>
          </cell>
          <cell r="T1356" t="str">
            <v/>
          </cell>
          <cell r="U1356" t="str">
            <v/>
          </cell>
          <cell r="V1356" t="str">
            <v/>
          </cell>
          <cell r="W1356" t="str">
            <v/>
          </cell>
        </row>
        <row r="1357">
          <cell r="C1357" t="str">
            <v>3.20.1.2.15.11</v>
          </cell>
          <cell r="D1357" t="str">
            <v>d = 600 mm (24")</v>
          </cell>
          <cell r="E1357" t="str">
            <v>un</v>
          </cell>
          <cell r="F1357">
            <v>1</v>
          </cell>
          <cell r="G1357">
            <v>1718134</v>
          </cell>
          <cell r="H1357">
            <v>1718134</v>
          </cell>
          <cell r="I1357">
            <v>0.46334040811652227</v>
          </cell>
          <cell r="J1357">
            <v>1</v>
          </cell>
          <cell r="K1357">
            <v>-1</v>
          </cell>
          <cell r="L1357">
            <v>0</v>
          </cell>
          <cell r="M1357">
            <v>1718134</v>
          </cell>
          <cell r="N1357">
            <v>-1718134</v>
          </cell>
          <cell r="O1357">
            <v>0</v>
          </cell>
          <cell r="R1357">
            <v>0</v>
          </cell>
          <cell r="S1357">
            <v>0</v>
          </cell>
          <cell r="T1357">
            <v>0</v>
          </cell>
          <cell r="U1357">
            <v>0</v>
          </cell>
          <cell r="V1357">
            <v>0</v>
          </cell>
          <cell r="W1357">
            <v>0</v>
          </cell>
        </row>
        <row r="1358">
          <cell r="C1358" t="str">
            <v>3.20.1.2.30</v>
          </cell>
          <cell r="D1358" t="str">
            <v>Codo 90° BxB HD Norma ISO PN 10</v>
          </cell>
          <cell r="I1358" t="str">
            <v/>
          </cell>
          <cell r="K1358">
            <v>0</v>
          </cell>
          <cell r="L1358" t="str">
            <v/>
          </cell>
          <cell r="M1358" t="str">
            <v/>
          </cell>
          <cell r="N1358" t="str">
            <v/>
          </cell>
          <cell r="O1358" t="str">
            <v/>
          </cell>
          <cell r="R1358" t="str">
            <v/>
          </cell>
          <cell r="S1358" t="str">
            <v/>
          </cell>
          <cell r="T1358" t="str">
            <v/>
          </cell>
          <cell r="U1358" t="str">
            <v/>
          </cell>
          <cell r="V1358" t="str">
            <v/>
          </cell>
          <cell r="W1358" t="str">
            <v/>
          </cell>
        </row>
        <row r="1359">
          <cell r="C1359" t="str">
            <v>3.20.1.2.30.7</v>
          </cell>
          <cell r="D1359" t="str">
            <v>d = 600 mm (24")</v>
          </cell>
          <cell r="E1359" t="str">
            <v>un</v>
          </cell>
          <cell r="F1359">
            <v>2</v>
          </cell>
          <cell r="G1359">
            <v>6148000</v>
          </cell>
          <cell r="H1359">
            <v>12296000</v>
          </cell>
          <cell r="I1359">
            <v>3.3159425622220136</v>
          </cell>
          <cell r="J1359">
            <v>2</v>
          </cell>
          <cell r="K1359">
            <v>-2</v>
          </cell>
          <cell r="L1359">
            <v>0</v>
          </cell>
          <cell r="M1359">
            <v>12296000</v>
          </cell>
          <cell r="N1359">
            <v>-12296000</v>
          </cell>
          <cell r="O1359">
            <v>0</v>
          </cell>
          <cell r="R1359">
            <v>0</v>
          </cell>
          <cell r="S1359">
            <v>0</v>
          </cell>
          <cell r="T1359">
            <v>0</v>
          </cell>
          <cell r="U1359">
            <v>0</v>
          </cell>
          <cell r="V1359">
            <v>0</v>
          </cell>
          <cell r="W1359">
            <v>0</v>
          </cell>
        </row>
        <row r="1360">
          <cell r="C1360" t="str">
            <v>3.20.1.2.40</v>
          </cell>
          <cell r="D1360" t="str">
            <v>Codo 45° JA x JA HD Norma ISO PN 10</v>
          </cell>
          <cell r="I1360" t="str">
            <v/>
          </cell>
          <cell r="K1360">
            <v>0</v>
          </cell>
          <cell r="L1360" t="str">
            <v/>
          </cell>
          <cell r="M1360" t="str">
            <v/>
          </cell>
          <cell r="N1360" t="str">
            <v/>
          </cell>
          <cell r="O1360" t="str">
            <v/>
          </cell>
          <cell r="R1360" t="str">
            <v/>
          </cell>
          <cell r="S1360" t="str">
            <v/>
          </cell>
          <cell r="T1360" t="str">
            <v/>
          </cell>
          <cell r="U1360" t="str">
            <v/>
          </cell>
          <cell r="V1360" t="str">
            <v/>
          </cell>
          <cell r="W1360" t="str">
            <v/>
          </cell>
        </row>
        <row r="1361">
          <cell r="C1361" t="str">
            <v>3.20.1.2.40.7</v>
          </cell>
          <cell r="D1361" t="str">
            <v>d = 600 mm (24")</v>
          </cell>
          <cell r="E1361" t="str">
            <v>un</v>
          </cell>
          <cell r="F1361">
            <v>2</v>
          </cell>
          <cell r="G1361">
            <v>3455554.16</v>
          </cell>
          <cell r="H1361">
            <v>6911108.3200000003</v>
          </cell>
          <cell r="I1361">
            <v>1.8637636817188254</v>
          </cell>
          <cell r="J1361">
            <v>2</v>
          </cell>
          <cell r="K1361">
            <v>-2</v>
          </cell>
          <cell r="L1361">
            <v>0</v>
          </cell>
          <cell r="M1361">
            <v>6911108.3200000003</v>
          </cell>
          <cell r="N1361">
            <v>-6911108.3200000003</v>
          </cell>
          <cell r="O1361">
            <v>0</v>
          </cell>
          <cell r="R1361">
            <v>0</v>
          </cell>
          <cell r="S1361">
            <v>0</v>
          </cell>
          <cell r="T1361">
            <v>0</v>
          </cell>
          <cell r="U1361">
            <v>0</v>
          </cell>
          <cell r="V1361">
            <v>0</v>
          </cell>
          <cell r="W1361">
            <v>0</v>
          </cell>
        </row>
        <row r="1362">
          <cell r="C1362" t="str">
            <v>3.20.1.2.58</v>
          </cell>
          <cell r="D1362" t="str">
            <v>Reducción B x B HD. Norma ISO. PN 10</v>
          </cell>
          <cell r="I1362" t="str">
            <v/>
          </cell>
          <cell r="K1362">
            <v>0</v>
          </cell>
          <cell r="L1362" t="str">
            <v/>
          </cell>
          <cell r="M1362" t="str">
            <v/>
          </cell>
          <cell r="N1362" t="str">
            <v/>
          </cell>
          <cell r="O1362" t="str">
            <v/>
          </cell>
          <cell r="R1362" t="str">
            <v/>
          </cell>
          <cell r="S1362" t="str">
            <v/>
          </cell>
          <cell r="T1362" t="str">
            <v/>
          </cell>
          <cell r="U1362" t="str">
            <v/>
          </cell>
          <cell r="V1362" t="str">
            <v/>
          </cell>
          <cell r="W1362" t="str">
            <v/>
          </cell>
        </row>
        <row r="1363">
          <cell r="C1363" t="str">
            <v>3.20.1.2.58.31</v>
          </cell>
          <cell r="D1363" t="str">
            <v>d = 600 x 400 mm</v>
          </cell>
          <cell r="E1363" t="str">
            <v>un</v>
          </cell>
          <cell r="F1363">
            <v>2</v>
          </cell>
          <cell r="G1363">
            <v>4640000</v>
          </cell>
          <cell r="H1363">
            <v>9280000</v>
          </cell>
          <cell r="I1363">
            <v>2.5025981601675578</v>
          </cell>
          <cell r="J1363">
            <v>2</v>
          </cell>
          <cell r="K1363">
            <v>-2</v>
          </cell>
          <cell r="L1363">
            <v>0</v>
          </cell>
          <cell r="M1363">
            <v>9280000</v>
          </cell>
          <cell r="N1363">
            <v>-9280000</v>
          </cell>
          <cell r="O1363">
            <v>0</v>
          </cell>
          <cell r="R1363">
            <v>0</v>
          </cell>
          <cell r="S1363">
            <v>0</v>
          </cell>
          <cell r="T1363">
            <v>0</v>
          </cell>
          <cell r="U1363">
            <v>0</v>
          </cell>
          <cell r="V1363">
            <v>0</v>
          </cell>
          <cell r="W1363">
            <v>0</v>
          </cell>
        </row>
        <row r="1364">
          <cell r="C1364" t="str">
            <v>3.20.1.2.62</v>
          </cell>
          <cell r="D1364" t="str">
            <v>Suministro de Tee B x B x B HD. Norma ISO. PN 10</v>
          </cell>
          <cell r="I1364" t="str">
            <v/>
          </cell>
          <cell r="K1364">
            <v>0</v>
          </cell>
          <cell r="L1364" t="str">
            <v/>
          </cell>
          <cell r="M1364" t="str">
            <v/>
          </cell>
          <cell r="N1364" t="str">
            <v/>
          </cell>
          <cell r="O1364" t="str">
            <v/>
          </cell>
          <cell r="R1364" t="str">
            <v/>
          </cell>
          <cell r="S1364" t="str">
            <v/>
          </cell>
          <cell r="T1364" t="str">
            <v/>
          </cell>
          <cell r="U1364" t="str">
            <v/>
          </cell>
          <cell r="V1364" t="str">
            <v/>
          </cell>
          <cell r="W1364" t="str">
            <v/>
          </cell>
        </row>
        <row r="1365">
          <cell r="C1365" t="str">
            <v>3.20.1.2.62.40</v>
          </cell>
          <cell r="D1365" t="str">
            <v>Tee 600 x 600 x 600 mm</v>
          </cell>
          <cell r="E1365" t="str">
            <v>un</v>
          </cell>
          <cell r="F1365">
            <v>1</v>
          </cell>
          <cell r="G1365">
            <v>10542834</v>
          </cell>
          <cell r="H1365">
            <v>10542834</v>
          </cell>
          <cell r="I1365">
            <v>2.8431548460508589</v>
          </cell>
          <cell r="J1365">
            <v>1</v>
          </cell>
          <cell r="K1365">
            <v>-1</v>
          </cell>
          <cell r="L1365">
            <v>0</v>
          </cell>
          <cell r="M1365">
            <v>10542834</v>
          </cell>
          <cell r="N1365">
            <v>-10542834</v>
          </cell>
          <cell r="O1365">
            <v>0</v>
          </cell>
          <cell r="R1365">
            <v>0</v>
          </cell>
          <cell r="S1365">
            <v>0</v>
          </cell>
          <cell r="T1365">
            <v>0</v>
          </cell>
          <cell r="U1365">
            <v>0</v>
          </cell>
          <cell r="V1365">
            <v>0</v>
          </cell>
          <cell r="W1365">
            <v>0</v>
          </cell>
        </row>
        <row r="1366">
          <cell r="C1366" t="str">
            <v>3.20.1.2.67</v>
          </cell>
          <cell r="D1366" t="str">
            <v>Suministro de Niples bridados (Brida espigo y lisos)</v>
          </cell>
          <cell r="I1366" t="str">
            <v/>
          </cell>
          <cell r="K1366">
            <v>0</v>
          </cell>
          <cell r="L1366" t="str">
            <v/>
          </cell>
          <cell r="M1366" t="str">
            <v/>
          </cell>
          <cell r="N1366" t="str">
            <v/>
          </cell>
          <cell r="O1366" t="str">
            <v/>
          </cell>
          <cell r="R1366" t="str">
            <v/>
          </cell>
          <cell r="S1366" t="str">
            <v/>
          </cell>
          <cell r="T1366" t="str">
            <v/>
          </cell>
          <cell r="U1366" t="str">
            <v/>
          </cell>
          <cell r="V1366" t="str">
            <v/>
          </cell>
          <cell r="W1366" t="str">
            <v/>
          </cell>
        </row>
        <row r="1367">
          <cell r="C1367" t="str">
            <v>3.20.1.2.67.1</v>
          </cell>
          <cell r="D1367" t="str">
            <v>L &lt;= 1 m</v>
          </cell>
          <cell r="I1367" t="str">
            <v/>
          </cell>
          <cell r="K1367">
            <v>0</v>
          </cell>
          <cell r="L1367" t="str">
            <v/>
          </cell>
          <cell r="M1367" t="str">
            <v/>
          </cell>
          <cell r="N1367" t="str">
            <v/>
          </cell>
          <cell r="O1367" t="str">
            <v/>
          </cell>
          <cell r="R1367" t="str">
            <v/>
          </cell>
          <cell r="S1367" t="str">
            <v/>
          </cell>
          <cell r="T1367" t="str">
            <v/>
          </cell>
          <cell r="U1367" t="str">
            <v/>
          </cell>
          <cell r="V1367" t="str">
            <v/>
          </cell>
          <cell r="W1367" t="str">
            <v/>
          </cell>
        </row>
        <row r="1368">
          <cell r="C1368" t="str">
            <v>3.20.1.2.67.1.1</v>
          </cell>
          <cell r="D1368" t="str">
            <v>d = 600 mm Brida x Espigo. Norma ISO. PN 10. L=1.0 m.</v>
          </cell>
          <cell r="E1368" t="str">
            <v>un</v>
          </cell>
          <cell r="F1368">
            <v>1</v>
          </cell>
          <cell r="G1368">
            <v>2616380</v>
          </cell>
          <cell r="H1368">
            <v>2616380</v>
          </cell>
          <cell r="I1368">
            <v>0.70557626878224078</v>
          </cell>
          <cell r="J1368">
            <v>1</v>
          </cell>
          <cell r="K1368">
            <v>-1</v>
          </cell>
          <cell r="L1368">
            <v>0</v>
          </cell>
          <cell r="M1368">
            <v>2616380</v>
          </cell>
          <cell r="N1368">
            <v>-2616380</v>
          </cell>
          <cell r="O1368">
            <v>0</v>
          </cell>
          <cell r="R1368">
            <v>0</v>
          </cell>
          <cell r="S1368">
            <v>0</v>
          </cell>
          <cell r="T1368">
            <v>0</v>
          </cell>
          <cell r="U1368">
            <v>0</v>
          </cell>
          <cell r="V1368">
            <v>0</v>
          </cell>
          <cell r="W1368">
            <v>0</v>
          </cell>
        </row>
        <row r="1369">
          <cell r="C1369" t="str">
            <v>3.20.2.11</v>
          </cell>
          <cell r="D1369" t="str">
            <v>Suministro de Codos GRP, SN 5000 N/m2, PN 6</v>
          </cell>
          <cell r="I1369" t="str">
            <v/>
          </cell>
          <cell r="K1369">
            <v>0</v>
          </cell>
          <cell r="L1369" t="str">
            <v/>
          </cell>
          <cell r="M1369" t="str">
            <v/>
          </cell>
          <cell r="N1369" t="str">
            <v/>
          </cell>
          <cell r="O1369" t="str">
            <v/>
          </cell>
          <cell r="R1369" t="str">
            <v/>
          </cell>
          <cell r="S1369" t="str">
            <v/>
          </cell>
          <cell r="T1369" t="str">
            <v/>
          </cell>
          <cell r="U1369" t="str">
            <v/>
          </cell>
          <cell r="V1369" t="str">
            <v/>
          </cell>
          <cell r="W1369" t="str">
            <v/>
          </cell>
        </row>
        <row r="1370">
          <cell r="C1370" t="str">
            <v>3.20.2.11.4</v>
          </cell>
          <cell r="D1370" t="str">
            <v>d = 600 mm (Entre 3° y 30°), incluye 3 acoples por codo</v>
          </cell>
          <cell r="E1370" t="str">
            <v>un</v>
          </cell>
          <cell r="F1370">
            <v>3</v>
          </cell>
          <cell r="G1370">
            <v>380000</v>
          </cell>
          <cell r="H1370">
            <v>1140000</v>
          </cell>
          <cell r="I1370">
            <v>0.30743123950334222</v>
          </cell>
          <cell r="J1370">
            <v>3</v>
          </cell>
          <cell r="K1370">
            <v>-3</v>
          </cell>
          <cell r="L1370">
            <v>0</v>
          </cell>
          <cell r="M1370">
            <v>1140000</v>
          </cell>
          <cell r="N1370">
            <v>-1140000</v>
          </cell>
          <cell r="O1370">
            <v>0</v>
          </cell>
          <cell r="R1370">
            <v>0</v>
          </cell>
          <cell r="S1370">
            <v>0</v>
          </cell>
          <cell r="T1370">
            <v>0</v>
          </cell>
          <cell r="U1370">
            <v>0</v>
          </cell>
          <cell r="V1370">
            <v>0</v>
          </cell>
          <cell r="W1370">
            <v>0</v>
          </cell>
        </row>
        <row r="1371">
          <cell r="C1371" t="str">
            <v>3.20.2.11.5</v>
          </cell>
          <cell r="D1371" t="str">
            <v>d = 600 mm (Entre 61° y 90°), incluye 3 acoples por codo</v>
          </cell>
          <cell r="E1371" t="str">
            <v>un</v>
          </cell>
          <cell r="F1371">
            <v>4</v>
          </cell>
          <cell r="G1371">
            <v>800000</v>
          </cell>
          <cell r="H1371">
            <v>3200000</v>
          </cell>
          <cell r="I1371">
            <v>0.86296488281639927</v>
          </cell>
          <cell r="J1371">
            <v>4</v>
          </cell>
          <cell r="K1371">
            <v>-4</v>
          </cell>
          <cell r="L1371">
            <v>0</v>
          </cell>
          <cell r="M1371">
            <v>3200000</v>
          </cell>
          <cell r="N1371">
            <v>-3200000</v>
          </cell>
          <cell r="O1371">
            <v>0</v>
          </cell>
          <cell r="R1371">
            <v>0</v>
          </cell>
          <cell r="S1371">
            <v>0</v>
          </cell>
          <cell r="T1371">
            <v>0</v>
          </cell>
          <cell r="U1371">
            <v>0</v>
          </cell>
          <cell r="V1371">
            <v>0</v>
          </cell>
          <cell r="W1371">
            <v>0</v>
          </cell>
        </row>
        <row r="1372">
          <cell r="C1372" t="str">
            <v>3.20.2.12</v>
          </cell>
          <cell r="D1372" t="str">
            <v>Suministro de Tee GRP, Esp. x Esp. x Brida, SN 5000 N/m2, PN 6</v>
          </cell>
          <cell r="I1372" t="str">
            <v/>
          </cell>
          <cell r="K1372">
            <v>0</v>
          </cell>
          <cell r="L1372" t="str">
            <v/>
          </cell>
          <cell r="M1372" t="str">
            <v/>
          </cell>
          <cell r="N1372" t="str">
            <v/>
          </cell>
          <cell r="O1372" t="str">
            <v/>
          </cell>
          <cell r="R1372" t="str">
            <v/>
          </cell>
          <cell r="S1372" t="str">
            <v/>
          </cell>
          <cell r="T1372" t="str">
            <v/>
          </cell>
          <cell r="U1372" t="str">
            <v/>
          </cell>
          <cell r="V1372" t="str">
            <v/>
          </cell>
          <cell r="W1372" t="str">
            <v/>
          </cell>
        </row>
        <row r="1373">
          <cell r="C1373" t="str">
            <v>3.20.2.12.4</v>
          </cell>
          <cell r="D1373" t="str">
            <v>d = 600 x 600 x 100 mm, incluye 5 acoples. (Ventosa)</v>
          </cell>
          <cell r="E1373" t="str">
            <v>un</v>
          </cell>
          <cell r="F1373">
            <v>1</v>
          </cell>
          <cell r="G1373">
            <v>700000</v>
          </cell>
          <cell r="H1373">
            <v>700000</v>
          </cell>
          <cell r="I1373">
            <v>0.18877356811608731</v>
          </cell>
          <cell r="J1373">
            <v>1</v>
          </cell>
          <cell r="K1373">
            <v>-1</v>
          </cell>
          <cell r="L1373">
            <v>0</v>
          </cell>
          <cell r="M1373">
            <v>700000</v>
          </cell>
          <cell r="N1373">
            <v>-700000</v>
          </cell>
          <cell r="O1373">
            <v>0</v>
          </cell>
          <cell r="R1373">
            <v>0</v>
          </cell>
          <cell r="S1373">
            <v>0</v>
          </cell>
          <cell r="T1373">
            <v>0</v>
          </cell>
          <cell r="U1373">
            <v>0</v>
          </cell>
          <cell r="V1373">
            <v>0</v>
          </cell>
          <cell r="W1373">
            <v>0</v>
          </cell>
        </row>
        <row r="1374">
          <cell r="C1374" t="str">
            <v>3.20.2.12.5</v>
          </cell>
          <cell r="D1374" t="str">
            <v>d = 600 x 600 x 400 mm, incluye 3 acoples por tee</v>
          </cell>
          <cell r="E1374" t="str">
            <v>un</v>
          </cell>
          <cell r="F1374">
            <v>1</v>
          </cell>
          <cell r="G1374">
            <v>2100000</v>
          </cell>
          <cell r="H1374">
            <v>2100000</v>
          </cell>
          <cell r="I1374">
            <v>0.56632070434826198</v>
          </cell>
          <cell r="J1374">
            <v>1</v>
          </cell>
          <cell r="K1374">
            <v>-1</v>
          </cell>
          <cell r="L1374">
            <v>0</v>
          </cell>
          <cell r="M1374">
            <v>2100000</v>
          </cell>
          <cell r="N1374">
            <v>-2100000</v>
          </cell>
          <cell r="O1374">
            <v>0</v>
          </cell>
          <cell r="R1374">
            <v>0</v>
          </cell>
          <cell r="S1374">
            <v>0</v>
          </cell>
          <cell r="T1374">
            <v>0</v>
          </cell>
          <cell r="U1374">
            <v>0</v>
          </cell>
          <cell r="V1374">
            <v>0</v>
          </cell>
          <cell r="W1374">
            <v>0</v>
          </cell>
        </row>
        <row r="1375">
          <cell r="C1375" t="str">
            <v>3.20.2.12.6</v>
          </cell>
          <cell r="D1375" t="str">
            <v>d = 600 x 600 x 600 mm, incluye 3 acoples por tee</v>
          </cell>
          <cell r="E1375" t="str">
            <v>un</v>
          </cell>
          <cell r="F1375">
            <v>1</v>
          </cell>
          <cell r="G1375">
            <v>6000000</v>
          </cell>
          <cell r="H1375">
            <v>6000000</v>
          </cell>
          <cell r="I1375">
            <v>1.6180591552807484</v>
          </cell>
          <cell r="J1375">
            <v>1</v>
          </cell>
          <cell r="K1375">
            <v>-1</v>
          </cell>
          <cell r="L1375">
            <v>0</v>
          </cell>
          <cell r="M1375">
            <v>6000000</v>
          </cell>
          <cell r="N1375">
            <v>-6000000</v>
          </cell>
          <cell r="O1375">
            <v>0</v>
          </cell>
          <cell r="R1375">
            <v>0</v>
          </cell>
          <cell r="S1375">
            <v>0</v>
          </cell>
          <cell r="T1375">
            <v>0</v>
          </cell>
          <cell r="U1375">
            <v>0</v>
          </cell>
          <cell r="V1375">
            <v>0</v>
          </cell>
          <cell r="W1375">
            <v>0</v>
          </cell>
        </row>
        <row r="1376">
          <cell r="C1376" t="str">
            <v>3.20.2.14</v>
          </cell>
          <cell r="D1376" t="str">
            <v>Suministro Niple GRP Brida x Espigo, SN 5000 N/m2, PN 6</v>
          </cell>
          <cell r="I1376" t="str">
            <v/>
          </cell>
          <cell r="K1376">
            <v>0</v>
          </cell>
          <cell r="L1376" t="str">
            <v/>
          </cell>
          <cell r="M1376" t="str">
            <v/>
          </cell>
          <cell r="N1376" t="str">
            <v/>
          </cell>
          <cell r="O1376" t="str">
            <v/>
          </cell>
          <cell r="R1376" t="str">
            <v/>
          </cell>
          <cell r="S1376" t="str">
            <v/>
          </cell>
          <cell r="T1376" t="str">
            <v/>
          </cell>
          <cell r="U1376" t="str">
            <v/>
          </cell>
          <cell r="V1376" t="str">
            <v/>
          </cell>
          <cell r="W1376" t="str">
            <v/>
          </cell>
        </row>
        <row r="1377">
          <cell r="C1377" t="str">
            <v>3.20.2.14.2</v>
          </cell>
          <cell r="D1377" t="str">
            <v>d = 400 mm, incluye transporte</v>
          </cell>
          <cell r="E1377" t="str">
            <v>un</v>
          </cell>
          <cell r="F1377">
            <v>1</v>
          </cell>
          <cell r="G1377">
            <v>980000</v>
          </cell>
          <cell r="H1377">
            <v>980000</v>
          </cell>
          <cell r="I1377">
            <v>0.26428299536252225</v>
          </cell>
          <cell r="J1377">
            <v>1</v>
          </cell>
          <cell r="K1377">
            <v>-1</v>
          </cell>
          <cell r="L1377">
            <v>0</v>
          </cell>
          <cell r="M1377">
            <v>980000</v>
          </cell>
          <cell r="N1377">
            <v>-980000</v>
          </cell>
          <cell r="O1377">
            <v>0</v>
          </cell>
          <cell r="R1377">
            <v>0</v>
          </cell>
          <cell r="S1377">
            <v>0</v>
          </cell>
          <cell r="T1377">
            <v>0</v>
          </cell>
          <cell r="U1377">
            <v>0</v>
          </cell>
          <cell r="V1377">
            <v>0</v>
          </cell>
          <cell r="W1377">
            <v>0</v>
          </cell>
        </row>
        <row r="1378">
          <cell r="C1378" t="str">
            <v>3.20.2.14.4</v>
          </cell>
          <cell r="D1378" t="str">
            <v>d = 600 mm, incluye transporte</v>
          </cell>
          <cell r="E1378" t="str">
            <v>un</v>
          </cell>
          <cell r="F1378">
            <v>2</v>
          </cell>
          <cell r="G1378">
            <v>1980000</v>
          </cell>
          <cell r="H1378">
            <v>3960000</v>
          </cell>
          <cell r="I1378">
            <v>1.067919042485294</v>
          </cell>
          <cell r="J1378">
            <v>2</v>
          </cell>
          <cell r="K1378">
            <v>-2</v>
          </cell>
          <cell r="L1378">
            <v>0</v>
          </cell>
          <cell r="M1378">
            <v>3960000</v>
          </cell>
          <cell r="N1378">
            <v>-3960000</v>
          </cell>
          <cell r="O1378">
            <v>0</v>
          </cell>
          <cell r="R1378">
            <v>0</v>
          </cell>
          <cell r="S1378">
            <v>0</v>
          </cell>
          <cell r="T1378">
            <v>0</v>
          </cell>
          <cell r="U1378">
            <v>0</v>
          </cell>
          <cell r="V1378">
            <v>0</v>
          </cell>
          <cell r="W1378">
            <v>0</v>
          </cell>
        </row>
        <row r="1379">
          <cell r="C1379" t="str">
            <v>3.20.2.15</v>
          </cell>
          <cell r="D1379" t="str">
            <v>Suministro Acople GRP, PN 10, SN N/m2</v>
          </cell>
          <cell r="I1379" t="str">
            <v/>
          </cell>
          <cell r="K1379">
            <v>0</v>
          </cell>
          <cell r="L1379" t="str">
            <v/>
          </cell>
          <cell r="M1379" t="str">
            <v/>
          </cell>
          <cell r="N1379" t="str">
            <v/>
          </cell>
          <cell r="O1379" t="str">
            <v/>
          </cell>
          <cell r="R1379" t="str">
            <v/>
          </cell>
          <cell r="S1379" t="str">
            <v/>
          </cell>
          <cell r="T1379" t="str">
            <v/>
          </cell>
          <cell r="U1379" t="str">
            <v/>
          </cell>
          <cell r="V1379" t="str">
            <v/>
          </cell>
          <cell r="W1379" t="str">
            <v/>
          </cell>
        </row>
        <row r="1380">
          <cell r="C1380" t="str">
            <v>3.20.2.15.2</v>
          </cell>
          <cell r="D1380" t="str">
            <v>d = 400 mm, incluye transporte</v>
          </cell>
          <cell r="E1380" t="str">
            <v>un</v>
          </cell>
          <cell r="F1380">
            <v>2</v>
          </cell>
          <cell r="G1380">
            <v>115000</v>
          </cell>
          <cell r="H1380">
            <v>230000</v>
          </cell>
          <cell r="I1380">
            <v>6.2025600952428685E-2</v>
          </cell>
          <cell r="J1380">
            <v>2</v>
          </cell>
          <cell r="K1380">
            <v>-2</v>
          </cell>
          <cell r="L1380">
            <v>0</v>
          </cell>
          <cell r="M1380">
            <v>230000</v>
          </cell>
          <cell r="N1380">
            <v>-230000</v>
          </cell>
          <cell r="O1380">
            <v>0</v>
          </cell>
          <cell r="R1380">
            <v>0</v>
          </cell>
          <cell r="S1380">
            <v>0</v>
          </cell>
          <cell r="T1380">
            <v>0</v>
          </cell>
          <cell r="U1380">
            <v>0</v>
          </cell>
          <cell r="V1380">
            <v>0</v>
          </cell>
          <cell r="W1380">
            <v>0</v>
          </cell>
        </row>
        <row r="1381">
          <cell r="C1381" t="str">
            <v>3.20.2.15.5</v>
          </cell>
          <cell r="D1381" t="str">
            <v>d = 600 mm, incluye transporte</v>
          </cell>
          <cell r="E1381" t="str">
            <v>un</v>
          </cell>
          <cell r="F1381">
            <v>83</v>
          </cell>
          <cell r="G1381">
            <v>260000</v>
          </cell>
          <cell r="H1381">
            <v>21580000</v>
          </cell>
          <cell r="I1381">
            <v>5.819619428493092</v>
          </cell>
          <cell r="J1381">
            <v>83</v>
          </cell>
          <cell r="K1381">
            <v>-83</v>
          </cell>
          <cell r="L1381">
            <v>0</v>
          </cell>
          <cell r="M1381">
            <v>21580000</v>
          </cell>
          <cell r="N1381">
            <v>-21580000</v>
          </cell>
          <cell r="O1381">
            <v>0</v>
          </cell>
          <cell r="R1381">
            <v>0</v>
          </cell>
          <cell r="S1381">
            <v>0</v>
          </cell>
          <cell r="T1381">
            <v>0</v>
          </cell>
          <cell r="U1381">
            <v>0</v>
          </cell>
          <cell r="V1381">
            <v>0</v>
          </cell>
          <cell r="W1381">
            <v>0</v>
          </cell>
        </row>
        <row r="1382">
          <cell r="D1382" t="str">
            <v>COSTO SUMINISTRO</v>
          </cell>
          <cell r="H1382">
            <v>370814625.68400002</v>
          </cell>
          <cell r="L1382" t="str">
            <v/>
          </cell>
          <cell r="M1382">
            <v>370814625.68400002</v>
          </cell>
          <cell r="N1382">
            <v>-370814625.68400002</v>
          </cell>
          <cell r="O1382">
            <v>0</v>
          </cell>
          <cell r="R1382" t="str">
            <v/>
          </cell>
          <cell r="S1382">
            <v>0</v>
          </cell>
          <cell r="T1382">
            <v>0</v>
          </cell>
          <cell r="U1382">
            <v>0</v>
          </cell>
          <cell r="V1382" t="str">
            <v/>
          </cell>
          <cell r="W1382">
            <v>0</v>
          </cell>
        </row>
        <row r="1383">
          <cell r="D1383" t="str">
            <v>A,I,U, 12%</v>
          </cell>
          <cell r="E1383">
            <v>0.12</v>
          </cell>
          <cell r="H1383">
            <v>44497755.082079999</v>
          </cell>
          <cell r="L1383">
            <v>0</v>
          </cell>
          <cell r="M1383">
            <v>44497755.082079999</v>
          </cell>
          <cell r="N1383">
            <v>-44497755.082079999</v>
          </cell>
          <cell r="O1383">
            <v>0</v>
          </cell>
          <cell r="R1383">
            <v>0</v>
          </cell>
          <cell r="S1383">
            <v>0</v>
          </cell>
          <cell r="T1383">
            <v>0</v>
          </cell>
          <cell r="U1383">
            <v>0</v>
          </cell>
          <cell r="W1383">
            <v>0</v>
          </cell>
        </row>
        <row r="1384">
          <cell r="B1384" t="str">
            <v>TO26</v>
          </cell>
          <cell r="D1384" t="str">
            <v>COSTO TOTAL SUMINISTRO</v>
          </cell>
          <cell r="H1384">
            <v>415312381</v>
          </cell>
          <cell r="L1384" t="str">
            <v/>
          </cell>
          <cell r="M1384">
            <v>415312381</v>
          </cell>
          <cell r="N1384">
            <v>-415312381</v>
          </cell>
          <cell r="O1384">
            <v>0</v>
          </cell>
          <cell r="R1384" t="str">
            <v/>
          </cell>
          <cell r="S1384">
            <v>0</v>
          </cell>
          <cell r="T1384">
            <v>0</v>
          </cell>
          <cell r="U1384">
            <v>0</v>
          </cell>
          <cell r="V1384" t="str">
            <v/>
          </cell>
          <cell r="W1384">
            <v>0</v>
          </cell>
        </row>
        <row r="1385">
          <cell r="B1385" t="str">
            <v>T26A</v>
          </cell>
          <cell r="C1385" t="str">
            <v>SUMINISTRO - TUBERIA DE ADUCCION EN TERRAPLEN, HD Ø 500 mm (1385)</v>
          </cell>
          <cell r="L1385" t="str">
            <v/>
          </cell>
          <cell r="M1385" t="str">
            <v/>
          </cell>
          <cell r="N1385" t="str">
            <v/>
          </cell>
          <cell r="O1385" t="str">
            <v/>
          </cell>
        </row>
        <row r="1386">
          <cell r="C1386" t="str">
            <v xml:space="preserve">ITEM </v>
          </cell>
          <cell r="D1386" t="str">
            <v xml:space="preserve">DESCRIPCION </v>
          </cell>
          <cell r="E1386" t="str">
            <v xml:space="preserve">UNIDAD </v>
          </cell>
          <cell r="F1386" t="str">
            <v xml:space="preserve">CANTIDAD </v>
          </cell>
          <cell r="G1386" t="str">
            <v xml:space="preserve">V. UNITARIO </v>
          </cell>
          <cell r="H1386" t="str">
            <v>V. PARCIAL</v>
          </cell>
          <cell r="L1386">
            <v>0</v>
          </cell>
        </row>
        <row r="1387">
          <cell r="C1387" t="str">
            <v>3.20.</v>
          </cell>
          <cell r="D1387" t="str">
            <v>SUMINISTRO DE TUBERIAS Y ELEMENTOS DE ACUEDUCTO Y ALCANTARILLADO</v>
          </cell>
          <cell r="L1387" t="str">
            <v/>
          </cell>
          <cell r="M1387" t="str">
            <v/>
          </cell>
          <cell r="N1387" t="str">
            <v/>
          </cell>
          <cell r="O1387" t="str">
            <v/>
          </cell>
        </row>
        <row r="1388">
          <cell r="C1388" t="str">
            <v>3.20.1.1</v>
          </cell>
          <cell r="D1388" t="str">
            <v>Suministro de Tuberias de Acueducto</v>
          </cell>
          <cell r="L1388" t="str">
            <v/>
          </cell>
          <cell r="M1388" t="str">
            <v/>
          </cell>
          <cell r="N1388" t="str">
            <v/>
          </cell>
          <cell r="O1388" t="str">
            <v/>
          </cell>
        </row>
        <row r="1389">
          <cell r="C1389" t="str">
            <v>3.20.1.1.2</v>
          </cell>
          <cell r="D1389" t="str">
            <v>Suministro de Tuberías de acueducto de hierro de fundición dúctil</v>
          </cell>
          <cell r="L1389" t="str">
            <v/>
          </cell>
          <cell r="M1389" t="str">
            <v/>
          </cell>
          <cell r="N1389" t="str">
            <v/>
          </cell>
          <cell r="O1389" t="str">
            <v/>
          </cell>
        </row>
        <row r="1390">
          <cell r="C1390" t="str">
            <v>3.20.1.2.1</v>
          </cell>
          <cell r="D1390" t="str">
            <v xml:space="preserve">Suministro de válvula de compuerta brida x brida norma ISO PN 10 </v>
          </cell>
          <cell r="I1390" t="str">
            <v/>
          </cell>
          <cell r="L1390" t="str">
            <v/>
          </cell>
          <cell r="M1390" t="str">
            <v/>
          </cell>
          <cell r="N1390" t="str">
            <v/>
          </cell>
          <cell r="O1390" t="str">
            <v/>
          </cell>
        </row>
        <row r="1391">
          <cell r="C1391" t="str">
            <v>3.20.1.2.1.3</v>
          </cell>
          <cell r="D1391" t="str">
            <v>d = 100 mm (4")</v>
          </cell>
          <cell r="E1391" t="str">
            <v>un</v>
          </cell>
          <cell r="G1391">
            <v>434118.40000000002</v>
          </cell>
          <cell r="H1391">
            <v>0</v>
          </cell>
          <cell r="I1391">
            <v>0</v>
          </cell>
          <cell r="K1391">
            <v>15</v>
          </cell>
          <cell r="L1391">
            <v>15</v>
          </cell>
          <cell r="M1391">
            <v>0</v>
          </cell>
          <cell r="N1391">
            <v>6511776</v>
          </cell>
          <cell r="O1391">
            <v>6511776</v>
          </cell>
        </row>
        <row r="1392">
          <cell r="C1392" t="str">
            <v>3.20.1.2.3</v>
          </cell>
          <cell r="D1392" t="str">
            <v>Suministro de válvula de mariposa brida x brida norma ISO PN  16</v>
          </cell>
          <cell r="I1392" t="str">
            <v/>
          </cell>
          <cell r="L1392" t="str">
            <v/>
          </cell>
          <cell r="M1392" t="str">
            <v/>
          </cell>
          <cell r="N1392" t="str">
            <v/>
          </cell>
          <cell r="O1392" t="str">
            <v/>
          </cell>
        </row>
        <row r="1393">
          <cell r="C1393" t="str">
            <v>3.20.1.2.3.4</v>
          </cell>
          <cell r="D1393" t="str">
            <v>d = 400 mm (16")</v>
          </cell>
          <cell r="E1393" t="str">
            <v>un</v>
          </cell>
          <cell r="G1393">
            <v>8619472.7999999989</v>
          </cell>
          <cell r="H1393">
            <v>0</v>
          </cell>
          <cell r="I1393">
            <v>0</v>
          </cell>
          <cell r="K1393">
            <v>2</v>
          </cell>
          <cell r="L1393">
            <v>2</v>
          </cell>
          <cell r="M1393">
            <v>0</v>
          </cell>
          <cell r="N1393">
            <v>17238945.599999998</v>
          </cell>
          <cell r="O1393">
            <v>17238945.599999998</v>
          </cell>
        </row>
        <row r="1394">
          <cell r="C1394" t="str">
            <v>3.20.1.2.7</v>
          </cell>
          <cell r="D1394" t="str">
            <v xml:space="preserve">Suministro de ventosa de triple acción norma ISO PN 10 </v>
          </cell>
          <cell r="I1394" t="str">
            <v/>
          </cell>
          <cell r="L1394" t="str">
            <v/>
          </cell>
          <cell r="M1394" t="str">
            <v/>
          </cell>
          <cell r="N1394" t="str">
            <v/>
          </cell>
          <cell r="O1394" t="str">
            <v/>
          </cell>
        </row>
        <row r="1395">
          <cell r="C1395" t="str">
            <v>3.20.1.2.7.3</v>
          </cell>
          <cell r="D1395" t="str">
            <v>d = 100 mm (4")</v>
          </cell>
          <cell r="E1395" t="str">
            <v>un</v>
          </cell>
          <cell r="G1395">
            <v>1443785.3</v>
          </cell>
          <cell r="H1395">
            <v>0</v>
          </cell>
          <cell r="I1395">
            <v>0</v>
          </cell>
          <cell r="K1395">
            <v>10</v>
          </cell>
          <cell r="L1395">
            <v>10</v>
          </cell>
          <cell r="M1395">
            <v>0</v>
          </cell>
          <cell r="N1395">
            <v>14437853</v>
          </cell>
          <cell r="O1395">
            <v>14437853</v>
          </cell>
        </row>
        <row r="1396">
          <cell r="D1396" t="str">
            <v>ITEMES NUEVOS</v>
          </cell>
          <cell r="L1396" t="str">
            <v/>
          </cell>
          <cell r="M1396" t="str">
            <v/>
          </cell>
          <cell r="N1396" t="str">
            <v/>
          </cell>
          <cell r="O1396" t="str">
            <v/>
          </cell>
        </row>
        <row r="1397">
          <cell r="C1397" t="str">
            <v>3.20.1.1</v>
          </cell>
          <cell r="D1397" t="str">
            <v>Suministro de Tuberias de Acueducto</v>
          </cell>
          <cell r="L1397" t="str">
            <v/>
          </cell>
          <cell r="M1397" t="str">
            <v/>
          </cell>
          <cell r="N1397" t="str">
            <v/>
          </cell>
          <cell r="O1397" t="str">
            <v/>
          </cell>
        </row>
        <row r="1398">
          <cell r="C1398" t="str">
            <v>3.20.1.1.1</v>
          </cell>
          <cell r="D1398" t="str">
            <v>Suministro de tubería de acueducto de polietileno de alta densidad PEAD</v>
          </cell>
        </row>
        <row r="1399">
          <cell r="C1399" t="str">
            <v>3.20.1.1.1.2</v>
          </cell>
          <cell r="D1399" t="str">
            <v>Tubería PEAD 100 mm PN 10 PE 100</v>
          </cell>
          <cell r="E1399" t="str">
            <v>m</v>
          </cell>
          <cell r="G1399">
            <v>18000</v>
          </cell>
          <cell r="K1399">
            <v>100</v>
          </cell>
          <cell r="L1399">
            <v>100</v>
          </cell>
          <cell r="M1399">
            <v>0</v>
          </cell>
          <cell r="N1399">
            <v>1800000</v>
          </cell>
          <cell r="O1399">
            <v>1800000</v>
          </cell>
        </row>
        <row r="1400">
          <cell r="C1400" t="str">
            <v>3.20.1.1.2</v>
          </cell>
          <cell r="D1400" t="str">
            <v xml:space="preserve">Suministro de Tuberías de acueducto de hierro de fundición dúctil </v>
          </cell>
          <cell r="L1400" t="str">
            <v/>
          </cell>
          <cell r="M1400" t="str">
            <v/>
          </cell>
          <cell r="N1400" t="str">
            <v/>
          </cell>
          <cell r="O1400" t="str">
            <v/>
          </cell>
        </row>
        <row r="1401">
          <cell r="C1401" t="str">
            <v>3.20.1.1.2.6</v>
          </cell>
          <cell r="D1401" t="str">
            <v>Tubería de HD de 500 mm PN 10</v>
          </cell>
          <cell r="E1401" t="str">
            <v>m</v>
          </cell>
          <cell r="G1401">
            <v>389760</v>
          </cell>
          <cell r="K1401">
            <v>4554</v>
          </cell>
          <cell r="L1401">
            <v>4554</v>
          </cell>
          <cell r="M1401">
            <v>0</v>
          </cell>
          <cell r="N1401">
            <v>1774967040</v>
          </cell>
          <cell r="O1401">
            <v>1774967040</v>
          </cell>
        </row>
        <row r="1402">
          <cell r="C1402" t="str">
            <v>3.20.1.2</v>
          </cell>
          <cell r="D1402" t="str">
            <v>Elementos de Acueducto</v>
          </cell>
          <cell r="L1402" t="str">
            <v/>
          </cell>
          <cell r="M1402" t="str">
            <v/>
          </cell>
          <cell r="N1402" t="str">
            <v/>
          </cell>
          <cell r="O1402" t="str">
            <v/>
          </cell>
        </row>
        <row r="1403">
          <cell r="C1403" t="str">
            <v>3.20.1.2.3</v>
          </cell>
          <cell r="D1403" t="str">
            <v>Suministro de válvula de mariposa  brida x brida norma ISO PN 16</v>
          </cell>
          <cell r="L1403" t="str">
            <v/>
          </cell>
          <cell r="M1403" t="str">
            <v/>
          </cell>
          <cell r="N1403" t="str">
            <v/>
          </cell>
          <cell r="O1403" t="str">
            <v/>
          </cell>
        </row>
        <row r="1404">
          <cell r="C1404" t="str">
            <v>3.20.1.2.3.6</v>
          </cell>
          <cell r="D1404" t="str">
            <v>d = 500 mm (20")</v>
          </cell>
          <cell r="E1404" t="str">
            <v>un</v>
          </cell>
          <cell r="G1404">
            <v>11425422.9</v>
          </cell>
          <cell r="K1404">
            <v>5</v>
          </cell>
          <cell r="L1404">
            <v>5</v>
          </cell>
          <cell r="M1404">
            <v>0</v>
          </cell>
          <cell r="N1404">
            <v>57127114.5</v>
          </cell>
          <cell r="O1404">
            <v>57127114.5</v>
          </cell>
        </row>
        <row r="1405">
          <cell r="B1405" t="str">
            <v>N</v>
          </cell>
          <cell r="C1405" t="str">
            <v>3.20.1.2.15</v>
          </cell>
          <cell r="D1405" t="str">
            <v>Suministro de brida ciega HD norma ISO PN 16</v>
          </cell>
          <cell r="L1405" t="str">
            <v/>
          </cell>
          <cell r="M1405" t="str">
            <v/>
          </cell>
          <cell r="N1405" t="str">
            <v/>
          </cell>
          <cell r="O1405" t="str">
            <v/>
          </cell>
        </row>
        <row r="1406">
          <cell r="C1406" t="str">
            <v>3.20.1.2.15.10</v>
          </cell>
          <cell r="D1406" t="str">
            <v>d = 500 mm (20")</v>
          </cell>
          <cell r="E1406" t="str">
            <v>un</v>
          </cell>
          <cell r="G1406">
            <v>1216724</v>
          </cell>
          <cell r="K1406">
            <v>1</v>
          </cell>
          <cell r="L1406">
            <v>1</v>
          </cell>
          <cell r="M1406">
            <v>0</v>
          </cell>
          <cell r="N1406">
            <v>1216724</v>
          </cell>
          <cell r="O1406">
            <v>1216724</v>
          </cell>
        </row>
        <row r="1407">
          <cell r="C1407" t="str">
            <v>3.20.1.2.18</v>
          </cell>
          <cell r="D1407" t="str">
            <v>Suministro de unión de desmontaje Norma ISO PN16</v>
          </cell>
          <cell r="L1407" t="str">
            <v/>
          </cell>
          <cell r="M1407" t="str">
            <v/>
          </cell>
          <cell r="N1407" t="str">
            <v/>
          </cell>
          <cell r="O1407" t="str">
            <v/>
          </cell>
        </row>
        <row r="1408">
          <cell r="C1408" t="str">
            <v>3.20.1.2.18.6</v>
          </cell>
          <cell r="D1408" t="str">
            <v>d = 500 mm (20")</v>
          </cell>
          <cell r="E1408" t="str">
            <v>un</v>
          </cell>
          <cell r="G1408">
            <v>2684385</v>
          </cell>
          <cell r="K1408">
            <v>5</v>
          </cell>
          <cell r="L1408">
            <v>5</v>
          </cell>
          <cell r="M1408">
            <v>0</v>
          </cell>
          <cell r="N1408">
            <v>13421925</v>
          </cell>
          <cell r="O1408">
            <v>13421925</v>
          </cell>
        </row>
        <row r="1409">
          <cell r="C1409" t="str">
            <v>3.20.1.2.30</v>
          </cell>
          <cell r="D1409" t="str">
            <v>Codo 90° BxB HD Norma ISO PN 10</v>
          </cell>
          <cell r="L1409" t="str">
            <v/>
          </cell>
          <cell r="M1409" t="str">
            <v/>
          </cell>
          <cell r="N1409" t="str">
            <v/>
          </cell>
          <cell r="O1409" t="str">
            <v/>
          </cell>
        </row>
        <row r="1410">
          <cell r="C1410" t="str">
            <v>3.20.1.2.30.6</v>
          </cell>
          <cell r="D1410" t="str">
            <v>d = 500 mm (20")</v>
          </cell>
          <cell r="E1410" t="str">
            <v>un</v>
          </cell>
          <cell r="G1410">
            <v>4354176</v>
          </cell>
          <cell r="K1410">
            <v>2</v>
          </cell>
          <cell r="L1410">
            <v>2</v>
          </cell>
          <cell r="M1410">
            <v>0</v>
          </cell>
          <cell r="N1410">
            <v>8708352</v>
          </cell>
          <cell r="O1410">
            <v>8708352</v>
          </cell>
        </row>
        <row r="1411">
          <cell r="C1411" t="str">
            <v>3.20.1.2.38</v>
          </cell>
          <cell r="D1411" t="str">
            <v>Codo 90° JA x JA HD Norma ISO PN 10</v>
          </cell>
          <cell r="L1411" t="str">
            <v/>
          </cell>
          <cell r="M1411" t="str">
            <v/>
          </cell>
          <cell r="N1411" t="str">
            <v/>
          </cell>
          <cell r="O1411" t="str">
            <v/>
          </cell>
        </row>
        <row r="1412">
          <cell r="C1412" t="str">
            <v>3.20.1.2.38.6</v>
          </cell>
          <cell r="D1412" t="str">
            <v>d = 500 mm (20")</v>
          </cell>
          <cell r="E1412" t="str">
            <v>un</v>
          </cell>
          <cell r="G1412">
            <v>3537438.56</v>
          </cell>
          <cell r="K1412">
            <v>1</v>
          </cell>
          <cell r="L1412">
            <v>1</v>
          </cell>
          <cell r="M1412">
            <v>0</v>
          </cell>
          <cell r="N1412">
            <v>3537438.56</v>
          </cell>
          <cell r="O1412">
            <v>3537438.56</v>
          </cell>
        </row>
        <row r="1413">
          <cell r="C1413" t="str">
            <v>3.20.1.2.40</v>
          </cell>
          <cell r="D1413" t="str">
            <v>Codo 45° JA x JA HD Norma ISO PN 10</v>
          </cell>
          <cell r="L1413" t="str">
            <v/>
          </cell>
          <cell r="M1413" t="str">
            <v/>
          </cell>
          <cell r="N1413" t="str">
            <v/>
          </cell>
          <cell r="O1413" t="str">
            <v/>
          </cell>
        </row>
        <row r="1414">
          <cell r="C1414" t="str">
            <v>3.20.1.2.40.6</v>
          </cell>
          <cell r="D1414" t="str">
            <v>d = 500 mm (20")</v>
          </cell>
          <cell r="E1414" t="str">
            <v>un</v>
          </cell>
          <cell r="G1414">
            <v>2538439.6</v>
          </cell>
          <cell r="K1414">
            <v>5</v>
          </cell>
          <cell r="L1414">
            <v>5</v>
          </cell>
          <cell r="M1414">
            <v>0</v>
          </cell>
          <cell r="N1414">
            <v>12692198</v>
          </cell>
          <cell r="O1414">
            <v>12692198</v>
          </cell>
        </row>
        <row r="1415">
          <cell r="C1415" t="str">
            <v>3.20.1.2.42</v>
          </cell>
          <cell r="D1415" t="str">
            <v>Codo 22 ½° JA x JA HD Norma ISO PN 10</v>
          </cell>
          <cell r="L1415" t="str">
            <v/>
          </cell>
          <cell r="M1415" t="str">
            <v/>
          </cell>
          <cell r="N1415" t="str">
            <v/>
          </cell>
          <cell r="O1415" t="str">
            <v/>
          </cell>
        </row>
        <row r="1416">
          <cell r="C1416" t="str">
            <v>3.20.1.2.42.6</v>
          </cell>
          <cell r="D1416" t="str">
            <v>d = 500 mm (20")</v>
          </cell>
          <cell r="E1416" t="str">
            <v>un</v>
          </cell>
          <cell r="G1416">
            <v>1883358.6</v>
          </cell>
          <cell r="K1416">
            <v>12</v>
          </cell>
          <cell r="L1416">
            <v>12</v>
          </cell>
          <cell r="M1416">
            <v>0</v>
          </cell>
          <cell r="N1416">
            <v>22600303.200000003</v>
          </cell>
          <cell r="O1416">
            <v>22600303.200000003</v>
          </cell>
        </row>
        <row r="1417">
          <cell r="C1417" t="str">
            <v>3.20.1.2.44</v>
          </cell>
          <cell r="D1417" t="str">
            <v>Codo 11 ¼° JA x JA HD Norma ISO PN 10</v>
          </cell>
          <cell r="L1417" t="str">
            <v/>
          </cell>
          <cell r="M1417" t="str">
            <v/>
          </cell>
          <cell r="N1417" t="str">
            <v/>
          </cell>
          <cell r="O1417" t="str">
            <v/>
          </cell>
        </row>
        <row r="1418">
          <cell r="C1418" t="str">
            <v>3.20.1.2.44.6</v>
          </cell>
          <cell r="D1418" t="str">
            <v>d = 500 mm (20")</v>
          </cell>
          <cell r="E1418" t="str">
            <v>un</v>
          </cell>
          <cell r="G1418">
            <v>1874515.6879999998</v>
          </cell>
          <cell r="K1418">
            <v>10</v>
          </cell>
          <cell r="L1418">
            <v>10</v>
          </cell>
          <cell r="M1418">
            <v>0</v>
          </cell>
          <cell r="N1418">
            <v>18745156.879999999</v>
          </cell>
          <cell r="O1418">
            <v>18745156.879999999</v>
          </cell>
        </row>
        <row r="1419">
          <cell r="B1419" t="str">
            <v>N</v>
          </cell>
          <cell r="C1419" t="str">
            <v>3.20.1.2.54</v>
          </cell>
          <cell r="D1419" t="str">
            <v>Unión Brida Enchufe. Norma ISO. PN10 (Maxidaptor)</v>
          </cell>
          <cell r="L1419" t="str">
            <v/>
          </cell>
          <cell r="M1419" t="str">
            <v/>
          </cell>
          <cell r="N1419" t="str">
            <v/>
          </cell>
          <cell r="O1419" t="str">
            <v/>
          </cell>
        </row>
        <row r="1420">
          <cell r="C1420" t="str">
            <v>3.20.1.2.54.6</v>
          </cell>
          <cell r="D1420" t="str">
            <v>d = 500 mm (20")</v>
          </cell>
          <cell r="E1420" t="str">
            <v>un</v>
          </cell>
          <cell r="G1420">
            <v>1782189.2</v>
          </cell>
          <cell r="K1420">
            <v>12</v>
          </cell>
          <cell r="L1420">
            <v>12</v>
          </cell>
          <cell r="M1420">
            <v>0</v>
          </cell>
          <cell r="N1420">
            <v>21386270.399999999</v>
          </cell>
          <cell r="O1420">
            <v>21386270.399999999</v>
          </cell>
        </row>
        <row r="1421">
          <cell r="B1421" t="str">
            <v>N</v>
          </cell>
          <cell r="C1421" t="str">
            <v>3.20.1.2.58</v>
          </cell>
          <cell r="D1421" t="str">
            <v>Reducción B x B HD. Norma ISO. PN 10</v>
          </cell>
          <cell r="L1421" t="str">
            <v/>
          </cell>
          <cell r="M1421" t="str">
            <v/>
          </cell>
          <cell r="N1421" t="str">
            <v/>
          </cell>
          <cell r="O1421" t="str">
            <v/>
          </cell>
        </row>
        <row r="1422">
          <cell r="C1422" t="str">
            <v>3.20.1.2.60</v>
          </cell>
          <cell r="D1422" t="str">
            <v>Suministro de Tee JA x JA x B HD. Norma ISO. PN 10</v>
          </cell>
          <cell r="L1422" t="str">
            <v/>
          </cell>
          <cell r="M1422" t="str">
            <v/>
          </cell>
          <cell r="N1422" t="str">
            <v/>
          </cell>
          <cell r="O1422" t="str">
            <v/>
          </cell>
        </row>
        <row r="1423">
          <cell r="C1423" t="str">
            <v>3.20.1.2.60.29</v>
          </cell>
          <cell r="D1423" t="str">
            <v>Tee 500 x 500 x 100 mm</v>
          </cell>
          <cell r="E1423" t="str">
            <v>un</v>
          </cell>
          <cell r="G1423">
            <v>2502001.4712</v>
          </cell>
          <cell r="K1423">
            <v>15</v>
          </cell>
          <cell r="L1423">
            <v>15</v>
          </cell>
          <cell r="M1423">
            <v>0</v>
          </cell>
          <cell r="N1423">
            <v>37530022.068000004</v>
          </cell>
          <cell r="O1423">
            <v>37530022.068000004</v>
          </cell>
        </row>
        <row r="1424">
          <cell r="C1424" t="str">
            <v>3.20.1.2.72</v>
          </cell>
          <cell r="D1424" t="str">
            <v>Suministro de adaptadores topebrida de polietileno D=110 mm</v>
          </cell>
        </row>
        <row r="1425">
          <cell r="C1425" t="str">
            <v>3.20.1.2.72.4</v>
          </cell>
          <cell r="D1425" t="str">
            <v>Adaptadores topebrida de polietileno D=110 mm</v>
          </cell>
          <cell r="E1425" t="str">
            <v>un</v>
          </cell>
          <cell r="G1425">
            <v>31720.2</v>
          </cell>
          <cell r="K1425">
            <v>5</v>
          </cell>
          <cell r="L1425">
            <v>5</v>
          </cell>
          <cell r="M1425">
            <v>0</v>
          </cell>
          <cell r="N1425">
            <v>158601</v>
          </cell>
          <cell r="O1425">
            <v>158601</v>
          </cell>
        </row>
        <row r="1426">
          <cell r="C1426" t="str">
            <v>3.20.1.2.73</v>
          </cell>
          <cell r="D1426" t="str">
            <v>Suministro de brida metálica para adaptador tope de polietileno morma ISO</v>
          </cell>
        </row>
        <row r="1427">
          <cell r="C1427" t="str">
            <v>3.20.1.2.73.4</v>
          </cell>
          <cell r="D1427" t="str">
            <v>Brida metálica para adptador tope de polietileno D=110 mm</v>
          </cell>
          <cell r="E1427" t="str">
            <v>un</v>
          </cell>
          <cell r="G1427">
            <v>41412</v>
          </cell>
          <cell r="K1427">
            <v>5</v>
          </cell>
          <cell r="L1427">
            <v>5</v>
          </cell>
          <cell r="M1427">
            <v>0</v>
          </cell>
          <cell r="N1427">
            <v>207060</v>
          </cell>
          <cell r="O1427">
            <v>207060</v>
          </cell>
        </row>
        <row r="1428">
          <cell r="D1428" t="str">
            <v>COSTO SUMINISTRO</v>
          </cell>
          <cell r="H1428">
            <v>0</v>
          </cell>
          <cell r="L1428" t="str">
            <v/>
          </cell>
          <cell r="M1428">
            <v>0</v>
          </cell>
          <cell r="N1428">
            <v>2012286780.2080002</v>
          </cell>
          <cell r="O1428">
            <v>2012286780.2080002</v>
          </cell>
        </row>
        <row r="1429">
          <cell r="D1429" t="str">
            <v>A,I,U, 12%</v>
          </cell>
          <cell r="E1429">
            <v>0.12</v>
          </cell>
          <cell r="H1429">
            <v>0</v>
          </cell>
          <cell r="M1429">
            <v>0</v>
          </cell>
          <cell r="N1429">
            <v>241474413.62496001</v>
          </cell>
          <cell r="O1429">
            <v>241474413.62496001</v>
          </cell>
        </row>
        <row r="1430">
          <cell r="B1430" t="str">
            <v>TO26A</v>
          </cell>
          <cell r="D1430" t="str">
            <v>COSTO TOTAL SUMINISTRO</v>
          </cell>
          <cell r="H1430">
            <v>0</v>
          </cell>
          <cell r="L1430" t="str">
            <v/>
          </cell>
          <cell r="M1430">
            <v>0</v>
          </cell>
          <cell r="N1430">
            <v>2253761194</v>
          </cell>
          <cell r="O1430">
            <v>2253761194</v>
          </cell>
        </row>
        <row r="1433">
          <cell r="B1433" t="str">
            <v>T27</v>
          </cell>
          <cell r="C1433" t="str">
            <v>PRESUPUESTO OBRA CIVIL - TUBERIA DE ADUCCION (1433)</v>
          </cell>
          <cell r="L1433" t="str">
            <v/>
          </cell>
          <cell r="M1433" t="str">
            <v/>
          </cell>
          <cell r="N1433" t="str">
            <v/>
          </cell>
          <cell r="O1433" t="str">
            <v/>
          </cell>
          <cell r="R1433" t="str">
            <v/>
          </cell>
          <cell r="S1433" t="str">
            <v/>
          </cell>
          <cell r="T1433" t="str">
            <v/>
          </cell>
          <cell r="U1433" t="str">
            <v/>
          </cell>
          <cell r="V1433" t="str">
            <v/>
          </cell>
          <cell r="W1433" t="str">
            <v/>
          </cell>
        </row>
        <row r="1434">
          <cell r="C1434" t="str">
            <v xml:space="preserve">ITEM </v>
          </cell>
          <cell r="D1434" t="str">
            <v xml:space="preserve">DESCRIPCION </v>
          </cell>
          <cell r="E1434" t="str">
            <v xml:space="preserve">UNIDAD </v>
          </cell>
          <cell r="F1434" t="str">
            <v xml:space="preserve">CANTIDAD </v>
          </cell>
          <cell r="G1434" t="str">
            <v xml:space="preserve">V. UNITARIO </v>
          </cell>
          <cell r="H1434" t="str">
            <v>V. PARCIAL</v>
          </cell>
          <cell r="R1434">
            <v>0</v>
          </cell>
        </row>
        <row r="1435">
          <cell r="C1435" t="str">
            <v>3.1</v>
          </cell>
          <cell r="D1435" t="str">
            <v>SEÑALIZACION Y SEGURIDAD EN LA OBRA</v>
          </cell>
          <cell r="L1435" t="str">
            <v/>
          </cell>
          <cell r="M1435" t="str">
            <v/>
          </cell>
          <cell r="N1435" t="str">
            <v/>
          </cell>
          <cell r="O1435" t="str">
            <v/>
          </cell>
          <cell r="R1435" t="str">
            <v/>
          </cell>
          <cell r="S1435" t="str">
            <v/>
          </cell>
          <cell r="T1435" t="str">
            <v/>
          </cell>
          <cell r="U1435" t="str">
            <v/>
          </cell>
          <cell r="V1435" t="str">
            <v/>
          </cell>
          <cell r="W1435" t="str">
            <v/>
          </cell>
        </row>
        <row r="1436">
          <cell r="C1436" t="str">
            <v>3.1.1</v>
          </cell>
          <cell r="D1436" t="str">
            <v>Señalización de la obra</v>
          </cell>
          <cell r="L1436" t="str">
            <v/>
          </cell>
          <cell r="M1436" t="str">
            <v/>
          </cell>
          <cell r="N1436" t="str">
            <v/>
          </cell>
          <cell r="O1436" t="str">
            <v/>
          </cell>
          <cell r="R1436" t="str">
            <v/>
          </cell>
          <cell r="S1436" t="str">
            <v/>
          </cell>
          <cell r="T1436" t="str">
            <v/>
          </cell>
          <cell r="U1436" t="str">
            <v/>
          </cell>
          <cell r="V1436" t="str">
            <v/>
          </cell>
          <cell r="W1436" t="str">
            <v/>
          </cell>
        </row>
        <row r="1437">
          <cell r="C1437" t="str">
            <v>3.1.1.1</v>
          </cell>
          <cell r="D1437" t="str">
            <v>Soporte para cinta demarcadora. Esquema No.1</v>
          </cell>
          <cell r="E1437" t="str">
            <v>un</v>
          </cell>
          <cell r="F1437">
            <v>40</v>
          </cell>
          <cell r="G1437">
            <v>10100</v>
          </cell>
          <cell r="H1437">
            <v>404000</v>
          </cell>
          <cell r="I1437">
            <v>0.35332934899102431</v>
          </cell>
          <cell r="J1437">
            <v>40</v>
          </cell>
          <cell r="K1437">
            <v>-40</v>
          </cell>
          <cell r="L1437">
            <v>0</v>
          </cell>
          <cell r="M1437">
            <v>404000</v>
          </cell>
          <cell r="N1437">
            <v>-404000</v>
          </cell>
          <cell r="O1437">
            <v>0</v>
          </cell>
          <cell r="R1437">
            <v>0</v>
          </cell>
          <cell r="S1437">
            <v>0</v>
          </cell>
          <cell r="T1437">
            <v>0</v>
          </cell>
          <cell r="U1437">
            <v>0</v>
          </cell>
          <cell r="V1437">
            <v>0</v>
          </cell>
          <cell r="W1437">
            <v>0</v>
          </cell>
        </row>
        <row r="1438">
          <cell r="C1438" t="str">
            <v>3.1.1.2</v>
          </cell>
          <cell r="D1438" t="str">
            <v>Cinta demarcadora, sin soportes. Esquema No. 2</v>
          </cell>
          <cell r="E1438" t="str">
            <v>m</v>
          </cell>
          <cell r="F1438">
            <v>2100</v>
          </cell>
          <cell r="G1438">
            <v>830</v>
          </cell>
          <cell r="H1438">
            <v>1743000</v>
          </cell>
          <cell r="I1438">
            <v>1.5243887507211766</v>
          </cell>
          <cell r="J1438">
            <v>2100</v>
          </cell>
          <cell r="K1438">
            <v>-2100</v>
          </cell>
          <cell r="L1438">
            <v>0</v>
          </cell>
          <cell r="M1438">
            <v>1743000</v>
          </cell>
          <cell r="N1438">
            <v>-1743000</v>
          </cell>
          <cell r="O1438">
            <v>0</v>
          </cell>
          <cell r="R1438">
            <v>0</v>
          </cell>
          <cell r="S1438">
            <v>0</v>
          </cell>
          <cell r="T1438">
            <v>0</v>
          </cell>
          <cell r="U1438">
            <v>0</v>
          </cell>
          <cell r="V1438">
            <v>0</v>
          </cell>
          <cell r="W1438">
            <v>0</v>
          </cell>
        </row>
        <row r="1439">
          <cell r="C1439" t="str">
            <v>3.1.1.3</v>
          </cell>
          <cell r="D1439" t="str">
            <v>Vallas móviles. Barreras</v>
          </cell>
          <cell r="I1439" t="str">
            <v/>
          </cell>
          <cell r="K1439">
            <v>0</v>
          </cell>
          <cell r="L1439" t="str">
            <v/>
          </cell>
          <cell r="M1439" t="str">
            <v/>
          </cell>
          <cell r="N1439" t="str">
            <v/>
          </cell>
          <cell r="O1439" t="str">
            <v/>
          </cell>
          <cell r="R1439" t="str">
            <v/>
          </cell>
          <cell r="S1439" t="str">
            <v/>
          </cell>
          <cell r="T1439" t="str">
            <v/>
          </cell>
          <cell r="U1439" t="str">
            <v/>
          </cell>
          <cell r="V1439" t="str">
            <v/>
          </cell>
          <cell r="W1439" t="str">
            <v/>
          </cell>
        </row>
        <row r="1440">
          <cell r="C1440" t="str">
            <v>3.1.1.3.2</v>
          </cell>
          <cell r="D1440" t="str">
            <v>Valla móvil Tipo 2. Valla plegable. Esquema No. 4</v>
          </cell>
          <cell r="E1440" t="str">
            <v>un</v>
          </cell>
          <cell r="F1440">
            <v>2</v>
          </cell>
          <cell r="G1440">
            <v>162000</v>
          </cell>
          <cell r="H1440">
            <v>324000</v>
          </cell>
          <cell r="I1440">
            <v>0.28336314127002943</v>
          </cell>
          <cell r="J1440">
            <v>2</v>
          </cell>
          <cell r="K1440">
            <v>-2</v>
          </cell>
          <cell r="L1440">
            <v>0</v>
          </cell>
          <cell r="M1440">
            <v>324000</v>
          </cell>
          <cell r="N1440">
            <v>-324000</v>
          </cell>
          <cell r="O1440">
            <v>0</v>
          </cell>
          <cell r="R1440">
            <v>0</v>
          </cell>
          <cell r="S1440">
            <v>0</v>
          </cell>
          <cell r="T1440">
            <v>0</v>
          </cell>
          <cell r="U1440">
            <v>0</v>
          </cell>
          <cell r="V1440">
            <v>0</v>
          </cell>
          <cell r="W1440">
            <v>0</v>
          </cell>
        </row>
        <row r="1441">
          <cell r="C1441" t="str">
            <v>3.1.1.3.3</v>
          </cell>
          <cell r="D1441" t="str">
            <v>Valla móvil Tipo 3. Barrera Tubular. Esquema No.5</v>
          </cell>
          <cell r="E1441" t="str">
            <v>un</v>
          </cell>
          <cell r="F1441">
            <v>2</v>
          </cell>
          <cell r="G1441">
            <v>150000</v>
          </cell>
          <cell r="H1441">
            <v>300000</v>
          </cell>
          <cell r="I1441">
            <v>0.26237327895373092</v>
          </cell>
          <cell r="J1441">
            <v>2</v>
          </cell>
          <cell r="K1441">
            <v>-2</v>
          </cell>
          <cell r="L1441">
            <v>0</v>
          </cell>
          <cell r="M1441">
            <v>300000</v>
          </cell>
          <cell r="N1441">
            <v>-300000</v>
          </cell>
          <cell r="O1441">
            <v>0</v>
          </cell>
          <cell r="R1441">
            <v>0</v>
          </cell>
          <cell r="S1441">
            <v>0</v>
          </cell>
          <cell r="T1441">
            <v>0</v>
          </cell>
          <cell r="U1441">
            <v>0</v>
          </cell>
          <cell r="V1441">
            <v>0</v>
          </cell>
          <cell r="W1441">
            <v>0</v>
          </cell>
        </row>
        <row r="1442">
          <cell r="C1442" t="str">
            <v>3.1.1.3.4</v>
          </cell>
          <cell r="D1442" t="str">
            <v>Valla móvil Tipo 4. Valla doble cara. Esquema No. 6</v>
          </cell>
          <cell r="E1442" t="str">
            <v>un</v>
          </cell>
          <cell r="F1442">
            <v>2</v>
          </cell>
          <cell r="G1442">
            <v>155000</v>
          </cell>
          <cell r="H1442">
            <v>310000</v>
          </cell>
          <cell r="I1442">
            <v>0.2711190549188553</v>
          </cell>
          <cell r="J1442">
            <v>2</v>
          </cell>
          <cell r="K1442">
            <v>-2</v>
          </cell>
          <cell r="L1442">
            <v>0</v>
          </cell>
          <cell r="M1442">
            <v>310000</v>
          </cell>
          <cell r="N1442">
            <v>-310000</v>
          </cell>
          <cell r="O1442">
            <v>0</v>
          </cell>
          <cell r="R1442">
            <v>0</v>
          </cell>
          <cell r="S1442">
            <v>0</v>
          </cell>
          <cell r="T1442">
            <v>0</v>
          </cell>
          <cell r="U1442">
            <v>0</v>
          </cell>
          <cell r="V1442">
            <v>0</v>
          </cell>
          <cell r="W1442">
            <v>0</v>
          </cell>
        </row>
        <row r="1443">
          <cell r="C1443" t="str">
            <v>3.1.1.4</v>
          </cell>
          <cell r="D1443" t="str">
            <v>Avisos preventivos fijos. Esquemas Nos. 10,11,12,13, y 14</v>
          </cell>
          <cell r="E1443" t="str">
            <v>un</v>
          </cell>
          <cell r="F1443">
            <v>6</v>
          </cell>
          <cell r="G1443">
            <v>215000</v>
          </cell>
          <cell r="H1443">
            <v>1290000</v>
          </cell>
          <cell r="I1443">
            <v>1.1282050995010431</v>
          </cell>
          <cell r="J1443">
            <v>6</v>
          </cell>
          <cell r="K1443">
            <v>-6</v>
          </cell>
          <cell r="L1443">
            <v>0</v>
          </cell>
          <cell r="M1443">
            <v>1290000</v>
          </cell>
          <cell r="N1443">
            <v>-1290000</v>
          </cell>
          <cell r="O1443">
            <v>0</v>
          </cell>
          <cell r="R1443">
            <v>0</v>
          </cell>
          <cell r="S1443">
            <v>0</v>
          </cell>
          <cell r="T1443">
            <v>0</v>
          </cell>
          <cell r="U1443">
            <v>0</v>
          </cell>
          <cell r="V1443">
            <v>0</v>
          </cell>
          <cell r="W1443">
            <v>0</v>
          </cell>
        </row>
        <row r="1444">
          <cell r="C1444" t="str">
            <v>3.1.1.5</v>
          </cell>
          <cell r="D1444" t="str">
            <v>Caneca reflectiva. Esquema No. 15</v>
          </cell>
          <cell r="E1444" t="str">
            <v>un</v>
          </cell>
          <cell r="F1444">
            <v>2</v>
          </cell>
          <cell r="G1444">
            <v>129000</v>
          </cell>
          <cell r="H1444">
            <v>258000</v>
          </cell>
          <cell r="I1444">
            <v>0.2256410199002086</v>
          </cell>
          <cell r="J1444">
            <v>2</v>
          </cell>
          <cell r="K1444">
            <v>-2</v>
          </cell>
          <cell r="L1444">
            <v>0</v>
          </cell>
          <cell r="M1444">
            <v>258000</v>
          </cell>
          <cell r="N1444">
            <v>-258000</v>
          </cell>
          <cell r="O1444">
            <v>0</v>
          </cell>
          <cell r="R1444">
            <v>0</v>
          </cell>
          <cell r="S1444">
            <v>0</v>
          </cell>
          <cell r="T1444">
            <v>0</v>
          </cell>
          <cell r="U1444">
            <v>0</v>
          </cell>
          <cell r="V1444">
            <v>0</v>
          </cell>
          <cell r="W1444">
            <v>0</v>
          </cell>
        </row>
        <row r="1445">
          <cell r="C1445" t="str">
            <v>3.2</v>
          </cell>
          <cell r="D1445" t="str">
            <v>DEMOLICIONES</v>
          </cell>
          <cell r="I1445" t="str">
            <v/>
          </cell>
          <cell r="K1445">
            <v>0</v>
          </cell>
          <cell r="L1445" t="str">
            <v/>
          </cell>
          <cell r="M1445" t="str">
            <v/>
          </cell>
          <cell r="N1445" t="str">
            <v/>
          </cell>
          <cell r="O1445" t="str">
            <v/>
          </cell>
          <cell r="R1445" t="str">
            <v/>
          </cell>
          <cell r="S1445" t="str">
            <v/>
          </cell>
          <cell r="T1445" t="str">
            <v/>
          </cell>
          <cell r="U1445" t="str">
            <v/>
          </cell>
          <cell r="V1445" t="str">
            <v/>
          </cell>
          <cell r="W1445" t="str">
            <v/>
          </cell>
        </row>
        <row r="1446">
          <cell r="C1446" t="str">
            <v>3.2.2</v>
          </cell>
          <cell r="D1446" t="str">
            <v>Demolición de anden</v>
          </cell>
          <cell r="I1446" t="str">
            <v/>
          </cell>
          <cell r="K1446">
            <v>0</v>
          </cell>
          <cell r="L1446" t="str">
            <v/>
          </cell>
          <cell r="M1446" t="str">
            <v/>
          </cell>
          <cell r="N1446" t="str">
            <v/>
          </cell>
          <cell r="O1446" t="str">
            <v/>
          </cell>
          <cell r="R1446" t="str">
            <v/>
          </cell>
          <cell r="S1446" t="str">
            <v/>
          </cell>
          <cell r="T1446" t="str">
            <v/>
          </cell>
          <cell r="U1446" t="str">
            <v/>
          </cell>
          <cell r="V1446" t="str">
            <v/>
          </cell>
          <cell r="W1446" t="str">
            <v/>
          </cell>
        </row>
        <row r="1447">
          <cell r="C1447" t="str">
            <v>3.2.2.1</v>
          </cell>
          <cell r="D1447" t="str">
            <v>Demolicion de anden con mona</v>
          </cell>
          <cell r="E1447" t="str">
            <v>m2</v>
          </cell>
          <cell r="F1447">
            <v>20</v>
          </cell>
          <cell r="G1447">
            <v>10050</v>
          </cell>
          <cell r="H1447">
            <v>201000</v>
          </cell>
          <cell r="I1447">
            <v>0.17579009689899971</v>
          </cell>
          <cell r="J1447">
            <v>20</v>
          </cell>
          <cell r="K1447">
            <v>-20</v>
          </cell>
          <cell r="L1447">
            <v>0</v>
          </cell>
          <cell r="M1447">
            <v>201000</v>
          </cell>
          <cell r="N1447">
            <v>-201000</v>
          </cell>
          <cell r="O1447">
            <v>0</v>
          </cell>
          <cell r="R1447">
            <v>0</v>
          </cell>
          <cell r="S1447">
            <v>0</v>
          </cell>
          <cell r="T1447">
            <v>0</v>
          </cell>
          <cell r="U1447">
            <v>0</v>
          </cell>
          <cell r="V1447">
            <v>0</v>
          </cell>
          <cell r="W1447">
            <v>0</v>
          </cell>
        </row>
        <row r="1448">
          <cell r="C1448" t="str">
            <v>3.3</v>
          </cell>
          <cell r="D1448" t="str">
            <v>EXCAVACIONES Y ENTIBADOS</v>
          </cell>
          <cell r="I1448" t="str">
            <v/>
          </cell>
          <cell r="K1448">
            <v>0</v>
          </cell>
          <cell r="L1448" t="str">
            <v/>
          </cell>
          <cell r="M1448" t="str">
            <v/>
          </cell>
          <cell r="N1448" t="str">
            <v/>
          </cell>
          <cell r="O1448" t="str">
            <v/>
          </cell>
          <cell r="R1448" t="str">
            <v/>
          </cell>
          <cell r="S1448" t="str">
            <v/>
          </cell>
          <cell r="T1448" t="str">
            <v/>
          </cell>
          <cell r="U1448" t="str">
            <v/>
          </cell>
          <cell r="V1448" t="str">
            <v/>
          </cell>
          <cell r="W1448" t="str">
            <v/>
          </cell>
        </row>
        <row r="1449">
          <cell r="C1449" t="str">
            <v>3.3.2</v>
          </cell>
          <cell r="D1449" t="str">
            <v>Excavación en zanja para redes de alcantarillado y acueducto</v>
          </cell>
          <cell r="I1449" t="str">
            <v/>
          </cell>
          <cell r="K1449">
            <v>0</v>
          </cell>
          <cell r="L1449" t="str">
            <v/>
          </cell>
          <cell r="M1449" t="str">
            <v/>
          </cell>
          <cell r="N1449" t="str">
            <v/>
          </cell>
          <cell r="O1449" t="str">
            <v/>
          </cell>
          <cell r="R1449" t="str">
            <v/>
          </cell>
          <cell r="S1449" t="str">
            <v/>
          </cell>
          <cell r="T1449" t="str">
            <v/>
          </cell>
          <cell r="U1449" t="str">
            <v/>
          </cell>
          <cell r="V1449" t="str">
            <v/>
          </cell>
          <cell r="W1449" t="str">
            <v/>
          </cell>
        </row>
        <row r="1450">
          <cell r="C1450" t="str">
            <v>3.3.2.1</v>
          </cell>
          <cell r="D1450" t="str">
            <v>Excavación a mano en material común, roca descompuesta, a cualquier profundidad y bajo cualquier condición de humedad. Incluye retiro a lugar autorizado.</v>
          </cell>
          <cell r="E1450" t="str">
            <v>m3</v>
          </cell>
          <cell r="F1450">
            <v>2100</v>
          </cell>
          <cell r="G1450">
            <v>10800</v>
          </cell>
          <cell r="H1450">
            <v>22680000</v>
          </cell>
          <cell r="I1450">
            <v>19.835419888902059</v>
          </cell>
          <cell r="J1450">
            <v>2100</v>
          </cell>
          <cell r="K1450">
            <v>-2100</v>
          </cell>
          <cell r="L1450">
            <v>0</v>
          </cell>
          <cell r="M1450">
            <v>22680000</v>
          </cell>
          <cell r="N1450">
            <v>-22680000</v>
          </cell>
          <cell r="O1450">
            <v>0</v>
          </cell>
          <cell r="R1450">
            <v>0</v>
          </cell>
          <cell r="S1450">
            <v>0</v>
          </cell>
          <cell r="T1450">
            <v>0</v>
          </cell>
          <cell r="U1450">
            <v>0</v>
          </cell>
          <cell r="V1450">
            <v>0</v>
          </cell>
          <cell r="W1450">
            <v>0</v>
          </cell>
        </row>
        <row r="1451">
          <cell r="C1451" t="str">
            <v>3.4</v>
          </cell>
          <cell r="D1451" t="str">
            <v>INSTALACION Y CIMENTACION DE TUBERIA</v>
          </cell>
          <cell r="I1451" t="str">
            <v/>
          </cell>
          <cell r="K1451">
            <v>0</v>
          </cell>
          <cell r="L1451" t="str">
            <v/>
          </cell>
          <cell r="M1451" t="str">
            <v/>
          </cell>
          <cell r="N1451" t="str">
            <v/>
          </cell>
          <cell r="O1451" t="str">
            <v/>
          </cell>
          <cell r="R1451" t="str">
            <v/>
          </cell>
          <cell r="S1451" t="str">
            <v/>
          </cell>
          <cell r="T1451" t="str">
            <v/>
          </cell>
          <cell r="U1451" t="str">
            <v/>
          </cell>
          <cell r="V1451" t="str">
            <v/>
          </cell>
          <cell r="W1451" t="str">
            <v/>
          </cell>
        </row>
        <row r="1452">
          <cell r="C1452" t="str">
            <v>3.4.4</v>
          </cell>
          <cell r="D1452" t="str">
            <v>Instalación de tuberías de acueducto</v>
          </cell>
          <cell r="I1452" t="str">
            <v/>
          </cell>
          <cell r="K1452">
            <v>0</v>
          </cell>
          <cell r="L1452" t="str">
            <v/>
          </cell>
          <cell r="M1452" t="str">
            <v/>
          </cell>
          <cell r="N1452" t="str">
            <v/>
          </cell>
          <cell r="O1452" t="str">
            <v/>
          </cell>
          <cell r="R1452" t="str">
            <v/>
          </cell>
          <cell r="S1452" t="str">
            <v/>
          </cell>
          <cell r="T1452" t="str">
            <v/>
          </cell>
          <cell r="U1452" t="str">
            <v/>
          </cell>
          <cell r="V1452" t="str">
            <v/>
          </cell>
          <cell r="W1452" t="str">
            <v/>
          </cell>
        </row>
        <row r="1453">
          <cell r="C1453" t="str">
            <v>3.4.4.3</v>
          </cell>
          <cell r="D1453" t="str">
            <v>Instalación de Tubería y accesorios de poliester reforzado con fibra de vidrio (GRP) para acueducto</v>
          </cell>
          <cell r="I1453" t="str">
            <v/>
          </cell>
          <cell r="K1453">
            <v>0</v>
          </cell>
          <cell r="L1453" t="str">
            <v/>
          </cell>
          <cell r="M1453" t="str">
            <v/>
          </cell>
          <cell r="N1453" t="str">
            <v/>
          </cell>
          <cell r="O1453" t="str">
            <v/>
          </cell>
          <cell r="R1453" t="str">
            <v/>
          </cell>
          <cell r="S1453" t="str">
            <v/>
          </cell>
          <cell r="T1453" t="str">
            <v/>
          </cell>
          <cell r="U1453" t="str">
            <v/>
          </cell>
          <cell r="V1453" t="str">
            <v/>
          </cell>
          <cell r="W1453" t="str">
            <v/>
          </cell>
        </row>
        <row r="1454">
          <cell r="C1454" t="str">
            <v>3.4.4.3.5</v>
          </cell>
          <cell r="D1454" t="str">
            <v>Tubería de GRP de 600 mm</v>
          </cell>
          <cell r="E1454" t="str">
            <v>m</v>
          </cell>
          <cell r="F1454">
            <v>1044</v>
          </cell>
          <cell r="G1454">
            <v>14000</v>
          </cell>
          <cell r="H1454">
            <v>14616000</v>
          </cell>
          <cell r="I1454">
            <v>12.78282615062577</v>
          </cell>
          <cell r="J1454">
            <v>1044</v>
          </cell>
          <cell r="K1454">
            <v>-1044</v>
          </cell>
          <cell r="L1454">
            <v>0</v>
          </cell>
          <cell r="M1454">
            <v>14616000</v>
          </cell>
          <cell r="N1454">
            <v>-14616000</v>
          </cell>
          <cell r="O1454">
            <v>0</v>
          </cell>
          <cell r="R1454">
            <v>0</v>
          </cell>
          <cell r="S1454">
            <v>0</v>
          </cell>
          <cell r="T1454">
            <v>0</v>
          </cell>
          <cell r="U1454">
            <v>0</v>
          </cell>
          <cell r="V1454">
            <v>0</v>
          </cell>
          <cell r="W1454">
            <v>0</v>
          </cell>
        </row>
        <row r="1455">
          <cell r="C1455" t="str">
            <v>3.4.8</v>
          </cell>
          <cell r="D1455" t="str">
            <v>Cimentación de tuberías</v>
          </cell>
          <cell r="I1455" t="str">
            <v/>
          </cell>
          <cell r="K1455">
            <v>0</v>
          </cell>
          <cell r="L1455" t="str">
            <v/>
          </cell>
          <cell r="M1455" t="str">
            <v/>
          </cell>
          <cell r="N1455" t="str">
            <v/>
          </cell>
          <cell r="O1455" t="str">
            <v/>
          </cell>
          <cell r="R1455" t="str">
            <v/>
          </cell>
          <cell r="S1455" t="str">
            <v/>
          </cell>
          <cell r="T1455" t="str">
            <v/>
          </cell>
          <cell r="U1455" t="str">
            <v/>
          </cell>
          <cell r="V1455" t="str">
            <v/>
          </cell>
          <cell r="W1455" t="str">
            <v/>
          </cell>
        </row>
        <row r="1456">
          <cell r="C1456" t="str">
            <v>3.4.8.2</v>
          </cell>
          <cell r="D1456" t="str">
            <v>Cimentación de tubería con arena compactada al 70% de la densidad relativa máxima</v>
          </cell>
          <cell r="E1456" t="str">
            <v>m3</v>
          </cell>
          <cell r="F1456">
            <v>600</v>
          </cell>
          <cell r="G1456">
            <v>31000</v>
          </cell>
          <cell r="H1456">
            <v>18600000</v>
          </cell>
          <cell r="I1456">
            <v>16.267143295131316</v>
          </cell>
          <cell r="J1456">
            <v>600</v>
          </cell>
          <cell r="K1456">
            <v>-600</v>
          </cell>
          <cell r="L1456">
            <v>0</v>
          </cell>
          <cell r="M1456">
            <v>18600000</v>
          </cell>
          <cell r="N1456">
            <v>-18600000</v>
          </cell>
          <cell r="O1456">
            <v>0</v>
          </cell>
          <cell r="R1456">
            <v>0</v>
          </cell>
          <cell r="S1456">
            <v>0</v>
          </cell>
          <cell r="T1456">
            <v>0</v>
          </cell>
          <cell r="U1456">
            <v>0</v>
          </cell>
          <cell r="V1456">
            <v>0</v>
          </cell>
          <cell r="W1456">
            <v>0</v>
          </cell>
        </row>
        <row r="1457">
          <cell r="C1457" t="str">
            <v>3.4.8.4</v>
          </cell>
          <cell r="D1457" t="str">
            <v>Cimentación de tubería con concreto de 17,5 Mpa. ( 2500 psi ) de central de mezclas</v>
          </cell>
          <cell r="E1457" t="str">
            <v>m3</v>
          </cell>
          <cell r="F1457">
            <v>10</v>
          </cell>
          <cell r="G1457">
            <v>208850</v>
          </cell>
          <cell r="H1457">
            <v>2088500</v>
          </cell>
          <cell r="I1457">
            <v>1.8265553103162235</v>
          </cell>
          <cell r="J1457">
            <v>10</v>
          </cell>
          <cell r="K1457">
            <v>-10</v>
          </cell>
          <cell r="L1457">
            <v>0</v>
          </cell>
          <cell r="M1457">
            <v>2088500</v>
          </cell>
          <cell r="N1457">
            <v>-2088500</v>
          </cell>
          <cell r="O1457">
            <v>0</v>
          </cell>
          <cell r="R1457">
            <v>0</v>
          </cell>
          <cell r="S1457">
            <v>0</v>
          </cell>
          <cell r="T1457">
            <v>0</v>
          </cell>
          <cell r="U1457">
            <v>0</v>
          </cell>
          <cell r="V1457">
            <v>0</v>
          </cell>
          <cell r="W1457">
            <v>0</v>
          </cell>
        </row>
        <row r="1458">
          <cell r="C1458" t="str">
            <v>3.5</v>
          </cell>
          <cell r="D1458" t="str">
            <v>RELLENOS</v>
          </cell>
          <cell r="I1458" t="str">
            <v/>
          </cell>
          <cell r="K1458">
            <v>0</v>
          </cell>
          <cell r="L1458" t="str">
            <v/>
          </cell>
          <cell r="M1458" t="str">
            <v/>
          </cell>
          <cell r="N1458" t="str">
            <v/>
          </cell>
          <cell r="O1458" t="str">
            <v/>
          </cell>
          <cell r="R1458" t="str">
            <v/>
          </cell>
          <cell r="S1458" t="str">
            <v/>
          </cell>
          <cell r="T1458" t="str">
            <v/>
          </cell>
          <cell r="U1458" t="str">
            <v/>
          </cell>
          <cell r="V1458" t="str">
            <v/>
          </cell>
          <cell r="W1458" t="str">
            <v/>
          </cell>
        </row>
        <row r="1459">
          <cell r="C1459" t="str">
            <v>3.5.1</v>
          </cell>
          <cell r="D1459" t="str">
            <v>Relleno de Zanjas y obras de mampostería</v>
          </cell>
          <cell r="I1459" t="str">
            <v/>
          </cell>
          <cell r="K1459">
            <v>0</v>
          </cell>
          <cell r="L1459" t="str">
            <v/>
          </cell>
          <cell r="M1459" t="str">
            <v/>
          </cell>
          <cell r="N1459" t="str">
            <v/>
          </cell>
          <cell r="O1459" t="str">
            <v/>
          </cell>
          <cell r="R1459" t="str">
            <v/>
          </cell>
          <cell r="S1459" t="str">
            <v/>
          </cell>
          <cell r="T1459" t="str">
            <v/>
          </cell>
          <cell r="U1459" t="str">
            <v/>
          </cell>
          <cell r="V1459" t="str">
            <v/>
          </cell>
          <cell r="W1459" t="str">
            <v/>
          </cell>
        </row>
        <row r="1460">
          <cell r="C1460" t="str">
            <v>3.5.1.1</v>
          </cell>
          <cell r="D1460" t="str">
            <v>Rellenos de Zanjas y obras de mampostería con material seleccionado de sitio, compactado al 90% del Proctor Modificado</v>
          </cell>
          <cell r="E1460" t="str">
            <v>m3</v>
          </cell>
          <cell r="F1460">
            <v>1200</v>
          </cell>
          <cell r="G1460">
            <v>9800</v>
          </cell>
          <cell r="H1460">
            <v>11760000</v>
          </cell>
          <cell r="I1460">
            <v>10.285032534986252</v>
          </cell>
          <cell r="J1460">
            <v>1200</v>
          </cell>
          <cell r="K1460">
            <v>-1200</v>
          </cell>
          <cell r="L1460">
            <v>0</v>
          </cell>
          <cell r="M1460">
            <v>11760000</v>
          </cell>
          <cell r="N1460">
            <v>-11760000</v>
          </cell>
          <cell r="O1460">
            <v>0</v>
          </cell>
          <cell r="R1460">
            <v>0</v>
          </cell>
          <cell r="S1460">
            <v>0</v>
          </cell>
          <cell r="T1460">
            <v>0</v>
          </cell>
          <cell r="U1460">
            <v>0</v>
          </cell>
          <cell r="V1460">
            <v>0</v>
          </cell>
          <cell r="W1460">
            <v>0</v>
          </cell>
        </row>
        <row r="1461">
          <cell r="C1461" t="str">
            <v>3.5.1.2</v>
          </cell>
          <cell r="D1461" t="str">
            <v>Rellenos de Zanjas y obras de mampostería con material seleccionado de cantera, compactado al 95% del Proctor Modifiicado</v>
          </cell>
          <cell r="E1461" t="str">
            <v>m3</v>
          </cell>
          <cell r="F1461">
            <v>100</v>
          </cell>
          <cell r="G1461">
            <v>27000</v>
          </cell>
          <cell r="H1461">
            <v>2700000</v>
          </cell>
          <cell r="I1461">
            <v>2.3613595105835783</v>
          </cell>
          <cell r="J1461">
            <v>100</v>
          </cell>
          <cell r="K1461">
            <v>-100</v>
          </cell>
          <cell r="L1461">
            <v>0</v>
          </cell>
          <cell r="M1461">
            <v>2700000</v>
          </cell>
          <cell r="N1461">
            <v>-2700000</v>
          </cell>
          <cell r="O1461">
            <v>0</v>
          </cell>
          <cell r="R1461">
            <v>0</v>
          </cell>
          <cell r="S1461">
            <v>0</v>
          </cell>
          <cell r="T1461">
            <v>0</v>
          </cell>
          <cell r="U1461">
            <v>0</v>
          </cell>
          <cell r="V1461">
            <v>0</v>
          </cell>
          <cell r="W1461">
            <v>0</v>
          </cell>
        </row>
        <row r="1462">
          <cell r="C1462" t="str">
            <v>3.5.5</v>
          </cell>
          <cell r="D1462" t="str">
            <v>EXPLANEACIÓN Y RELLENOS PARA ESTRUCTURAS Y OBRAS ARQUITECTÓNICAS</v>
          </cell>
          <cell r="I1462" t="str">
            <v/>
          </cell>
          <cell r="K1462">
            <v>0</v>
          </cell>
          <cell r="L1462" t="str">
            <v/>
          </cell>
          <cell r="M1462" t="str">
            <v/>
          </cell>
          <cell r="N1462" t="str">
            <v/>
          </cell>
          <cell r="O1462" t="str">
            <v/>
          </cell>
          <cell r="R1462" t="str">
            <v/>
          </cell>
          <cell r="S1462" t="str">
            <v/>
          </cell>
          <cell r="T1462" t="str">
            <v/>
          </cell>
          <cell r="U1462" t="str">
            <v/>
          </cell>
          <cell r="V1462" t="str">
            <v/>
          </cell>
          <cell r="W1462" t="str">
            <v/>
          </cell>
        </row>
        <row r="1463">
          <cell r="C1463" t="str">
            <v>3.5.5.1</v>
          </cell>
          <cell r="D1463" t="str">
            <v>Explaneación y relleno de explanada compactado al 95% del proctor modificado, con material seleccionado de cantera</v>
          </cell>
          <cell r="E1463" t="str">
            <v>m3</v>
          </cell>
          <cell r="F1463">
            <v>56</v>
          </cell>
          <cell r="G1463">
            <v>20448</v>
          </cell>
          <cell r="H1463">
            <v>1145088</v>
          </cell>
          <cell r="I1463">
            <v>1.0014683108352329</v>
          </cell>
          <cell r="J1463">
            <v>56</v>
          </cell>
          <cell r="K1463">
            <v>-56</v>
          </cell>
          <cell r="L1463">
            <v>0</v>
          </cell>
          <cell r="M1463">
            <v>1145088</v>
          </cell>
          <cell r="N1463">
            <v>-1145088</v>
          </cell>
          <cell r="O1463">
            <v>0</v>
          </cell>
          <cell r="R1463">
            <v>0</v>
          </cell>
          <cell r="S1463">
            <v>0</v>
          </cell>
          <cell r="T1463">
            <v>0</v>
          </cell>
          <cell r="U1463">
            <v>0</v>
          </cell>
          <cell r="V1463">
            <v>0</v>
          </cell>
          <cell r="W1463">
            <v>0</v>
          </cell>
        </row>
        <row r="1464">
          <cell r="C1464" t="str">
            <v>3.5.5.3</v>
          </cell>
          <cell r="D1464" t="str">
            <v>Conformación de terraplén con piedra caliza, diámetro medio de la piedra 0.2m</v>
          </cell>
          <cell r="E1464" t="str">
            <v>m3</v>
          </cell>
          <cell r="F1464">
            <v>304</v>
          </cell>
          <cell r="G1464">
            <v>36508</v>
          </cell>
          <cell r="H1464">
            <v>11098432</v>
          </cell>
          <cell r="I1464">
            <v>9.706439983616713</v>
          </cell>
          <cell r="J1464">
            <v>304</v>
          </cell>
          <cell r="K1464">
            <v>-304</v>
          </cell>
          <cell r="L1464">
            <v>0</v>
          </cell>
          <cell r="M1464">
            <v>11098432</v>
          </cell>
          <cell r="N1464">
            <v>-11098432</v>
          </cell>
          <cell r="O1464">
            <v>0</v>
          </cell>
          <cell r="R1464">
            <v>0</v>
          </cell>
          <cell r="S1464">
            <v>0</v>
          </cell>
          <cell r="T1464">
            <v>0</v>
          </cell>
          <cell r="U1464">
            <v>0</v>
          </cell>
          <cell r="V1464">
            <v>0</v>
          </cell>
          <cell r="W1464">
            <v>0</v>
          </cell>
        </row>
        <row r="1465">
          <cell r="C1465" t="str">
            <v>3.6</v>
          </cell>
          <cell r="D1465" t="str">
            <v>CONSTRUCCION DE PAVIMENTOS</v>
          </cell>
          <cell r="I1465" t="str">
            <v/>
          </cell>
          <cell r="K1465">
            <v>0</v>
          </cell>
          <cell r="L1465" t="str">
            <v/>
          </cell>
          <cell r="M1465" t="str">
            <v/>
          </cell>
          <cell r="N1465" t="str">
            <v/>
          </cell>
          <cell r="O1465" t="str">
            <v/>
          </cell>
          <cell r="R1465" t="str">
            <v/>
          </cell>
          <cell r="S1465" t="str">
            <v/>
          </cell>
          <cell r="T1465" t="str">
            <v/>
          </cell>
          <cell r="U1465" t="str">
            <v/>
          </cell>
          <cell r="V1465" t="str">
            <v/>
          </cell>
          <cell r="W1465" t="str">
            <v/>
          </cell>
        </row>
        <row r="1466">
          <cell r="C1466" t="str">
            <v>3.6.4</v>
          </cell>
          <cell r="D1466" t="str">
            <v>Construcción de Andenes, Bordillos y Cunetas</v>
          </cell>
          <cell r="I1466" t="str">
            <v/>
          </cell>
          <cell r="K1466">
            <v>0</v>
          </cell>
          <cell r="L1466" t="str">
            <v/>
          </cell>
          <cell r="M1466" t="str">
            <v/>
          </cell>
          <cell r="N1466" t="str">
            <v/>
          </cell>
          <cell r="O1466" t="str">
            <v/>
          </cell>
          <cell r="R1466" t="str">
            <v/>
          </cell>
          <cell r="S1466" t="str">
            <v/>
          </cell>
          <cell r="T1466" t="str">
            <v/>
          </cell>
          <cell r="U1466" t="str">
            <v/>
          </cell>
          <cell r="V1466" t="str">
            <v/>
          </cell>
          <cell r="W1466" t="str">
            <v/>
          </cell>
        </row>
        <row r="1467">
          <cell r="C1467" t="str">
            <v>3.6.4.1</v>
          </cell>
          <cell r="D1467" t="str">
            <v>Construcción de Andenes</v>
          </cell>
          <cell r="I1467" t="str">
            <v/>
          </cell>
          <cell r="K1467">
            <v>0</v>
          </cell>
          <cell r="L1467" t="str">
            <v/>
          </cell>
          <cell r="M1467" t="str">
            <v/>
          </cell>
          <cell r="N1467" t="str">
            <v/>
          </cell>
          <cell r="O1467" t="str">
            <v/>
          </cell>
          <cell r="R1467" t="str">
            <v/>
          </cell>
          <cell r="S1467" t="str">
            <v/>
          </cell>
          <cell r="T1467" t="str">
            <v/>
          </cell>
          <cell r="U1467" t="str">
            <v/>
          </cell>
          <cell r="V1467" t="str">
            <v/>
          </cell>
          <cell r="W1467" t="str">
            <v/>
          </cell>
        </row>
        <row r="1468">
          <cell r="C1468" t="str">
            <v>3.6.4.1.3</v>
          </cell>
          <cell r="D1468" t="str">
            <v>Construcción de anden de concreto f'c 21,0 Mpa (3000 psi) e = 0.10 m, Tamaño Máximo del agregado: 25 mm (1") de central de mezclas</v>
          </cell>
          <cell r="E1468" t="str">
            <v>m2</v>
          </cell>
          <cell r="F1468">
            <v>20</v>
          </cell>
          <cell r="G1468">
            <v>33000</v>
          </cell>
          <cell r="H1468">
            <v>660000</v>
          </cell>
          <cell r="I1468">
            <v>0.57722121369820811</v>
          </cell>
          <cell r="J1468">
            <v>20</v>
          </cell>
          <cell r="K1468">
            <v>-20</v>
          </cell>
          <cell r="L1468">
            <v>0</v>
          </cell>
          <cell r="M1468">
            <v>660000</v>
          </cell>
          <cell r="N1468">
            <v>-660000</v>
          </cell>
          <cell r="O1468">
            <v>0</v>
          </cell>
          <cell r="R1468">
            <v>0</v>
          </cell>
          <cell r="S1468">
            <v>0</v>
          </cell>
          <cell r="T1468">
            <v>0</v>
          </cell>
          <cell r="U1468">
            <v>0</v>
          </cell>
          <cell r="V1468">
            <v>0</v>
          </cell>
          <cell r="W1468">
            <v>0</v>
          </cell>
        </row>
        <row r="1469">
          <cell r="C1469" t="str">
            <v>3.7</v>
          </cell>
          <cell r="D1469" t="str">
            <v>CONSTRUCCIÓN DE OBRAS ACCESORIAS</v>
          </cell>
          <cell r="I1469" t="str">
            <v/>
          </cell>
          <cell r="K1469">
            <v>0</v>
          </cell>
          <cell r="L1469" t="str">
            <v/>
          </cell>
          <cell r="M1469" t="str">
            <v/>
          </cell>
          <cell r="N1469" t="str">
            <v/>
          </cell>
          <cell r="O1469" t="str">
            <v/>
          </cell>
          <cell r="R1469" t="str">
            <v/>
          </cell>
          <cell r="S1469" t="str">
            <v/>
          </cell>
          <cell r="T1469" t="str">
            <v/>
          </cell>
          <cell r="U1469" t="str">
            <v/>
          </cell>
          <cell r="V1469" t="str">
            <v/>
          </cell>
          <cell r="W1469" t="str">
            <v/>
          </cell>
        </row>
        <row r="1470">
          <cell r="C1470" t="str">
            <v>3.7.8</v>
          </cell>
          <cell r="D1470" t="str">
            <v>Caja de Válvulas y bajantes de operación</v>
          </cell>
          <cell r="I1470" t="str">
            <v/>
          </cell>
          <cell r="K1470">
            <v>0</v>
          </cell>
          <cell r="L1470" t="str">
            <v/>
          </cell>
          <cell r="M1470" t="str">
            <v/>
          </cell>
          <cell r="N1470" t="str">
            <v/>
          </cell>
          <cell r="O1470" t="str">
            <v/>
          </cell>
          <cell r="R1470" t="str">
            <v/>
          </cell>
          <cell r="S1470" t="str">
            <v/>
          </cell>
          <cell r="T1470" t="str">
            <v/>
          </cell>
          <cell r="U1470" t="str">
            <v/>
          </cell>
          <cell r="V1470" t="str">
            <v/>
          </cell>
          <cell r="W1470" t="str">
            <v/>
          </cell>
        </row>
        <row r="1471">
          <cell r="C1471" t="str">
            <v>3.7.8.1</v>
          </cell>
          <cell r="D1471" t="str">
            <v>Cajas de válvulas</v>
          </cell>
          <cell r="I1471" t="str">
            <v/>
          </cell>
          <cell r="K1471">
            <v>0</v>
          </cell>
          <cell r="L1471" t="str">
            <v/>
          </cell>
          <cell r="M1471" t="str">
            <v/>
          </cell>
          <cell r="N1471" t="str">
            <v/>
          </cell>
          <cell r="O1471" t="str">
            <v/>
          </cell>
          <cell r="R1471" t="str">
            <v/>
          </cell>
          <cell r="S1471" t="str">
            <v/>
          </cell>
          <cell r="T1471" t="str">
            <v/>
          </cell>
          <cell r="U1471" t="str">
            <v/>
          </cell>
          <cell r="V1471" t="str">
            <v/>
          </cell>
          <cell r="W1471" t="str">
            <v/>
          </cell>
        </row>
        <row r="1472">
          <cell r="C1472" t="str">
            <v>3.7.8.1.2</v>
          </cell>
          <cell r="D1472" t="str">
            <v>Para 2,00 m &lt; H &lt;= 3,00 m</v>
          </cell>
          <cell r="I1472" t="str">
            <v/>
          </cell>
          <cell r="K1472">
            <v>0</v>
          </cell>
          <cell r="L1472" t="str">
            <v/>
          </cell>
          <cell r="M1472" t="str">
            <v/>
          </cell>
          <cell r="N1472" t="str">
            <v/>
          </cell>
          <cell r="O1472" t="str">
            <v/>
          </cell>
          <cell r="R1472" t="str">
            <v/>
          </cell>
          <cell r="S1472" t="str">
            <v/>
          </cell>
          <cell r="T1472" t="str">
            <v/>
          </cell>
          <cell r="U1472" t="str">
            <v/>
          </cell>
          <cell r="V1472" t="str">
            <v/>
          </cell>
          <cell r="W1472" t="str">
            <v/>
          </cell>
        </row>
        <row r="1473">
          <cell r="C1473" t="str">
            <v>3.7.8.1.2.2</v>
          </cell>
          <cell r="D1473" t="str">
            <v>Caja de mampostería reforzada para tuberías entre 450 mm (18") y 600 mm (24")</v>
          </cell>
          <cell r="E1473" t="str">
            <v>un</v>
          </cell>
          <cell r="F1473">
            <v>1</v>
          </cell>
          <cell r="G1473">
            <v>2871600</v>
          </cell>
          <cell r="H1473">
            <v>2871600</v>
          </cell>
          <cell r="I1473">
            <v>2.5114370261451127</v>
          </cell>
          <cell r="J1473">
            <v>1</v>
          </cell>
          <cell r="K1473">
            <v>-1</v>
          </cell>
          <cell r="L1473">
            <v>0</v>
          </cell>
          <cell r="M1473">
            <v>2871600</v>
          </cell>
          <cell r="N1473">
            <v>-2871600</v>
          </cell>
          <cell r="O1473">
            <v>0</v>
          </cell>
          <cell r="R1473">
            <v>0</v>
          </cell>
          <cell r="S1473">
            <v>0</v>
          </cell>
          <cell r="T1473">
            <v>0</v>
          </cell>
          <cell r="U1473">
            <v>0</v>
          </cell>
          <cell r="V1473">
            <v>0</v>
          </cell>
          <cell r="W1473">
            <v>0</v>
          </cell>
        </row>
        <row r="1474">
          <cell r="C1474" t="str">
            <v>3.7.12</v>
          </cell>
          <cell r="D1474" t="str">
            <v>Concreto para anclajes</v>
          </cell>
          <cell r="I1474" t="str">
            <v/>
          </cell>
          <cell r="K1474">
            <v>0</v>
          </cell>
          <cell r="L1474" t="str">
            <v/>
          </cell>
          <cell r="M1474" t="str">
            <v/>
          </cell>
          <cell r="N1474" t="str">
            <v/>
          </cell>
          <cell r="O1474" t="str">
            <v/>
          </cell>
          <cell r="R1474" t="str">
            <v/>
          </cell>
          <cell r="S1474" t="str">
            <v/>
          </cell>
          <cell r="T1474" t="str">
            <v/>
          </cell>
          <cell r="U1474" t="str">
            <v/>
          </cell>
          <cell r="V1474" t="str">
            <v/>
          </cell>
          <cell r="W1474" t="str">
            <v/>
          </cell>
        </row>
        <row r="1475">
          <cell r="C1475" t="str">
            <v>3.7.12.1</v>
          </cell>
          <cell r="D1475" t="str">
            <v>Concreto para anclajes f'c=17,5 Mpa (2500 psi)</v>
          </cell>
          <cell r="E1475" t="str">
            <v>m3</v>
          </cell>
          <cell r="F1475">
            <v>100</v>
          </cell>
          <cell r="G1475">
            <v>208850</v>
          </cell>
          <cell r="H1475">
            <v>20885000</v>
          </cell>
          <cell r="I1475">
            <v>18.265553103162237</v>
          </cell>
          <cell r="J1475">
            <v>100</v>
          </cell>
          <cell r="K1475">
            <v>-100</v>
          </cell>
          <cell r="L1475">
            <v>0</v>
          </cell>
          <cell r="M1475">
            <v>20885000</v>
          </cell>
          <cell r="N1475">
            <v>-20885000</v>
          </cell>
          <cell r="O1475">
            <v>0</v>
          </cell>
          <cell r="R1475">
            <v>0</v>
          </cell>
          <cell r="S1475">
            <v>0</v>
          </cell>
          <cell r="T1475">
            <v>0</v>
          </cell>
          <cell r="U1475">
            <v>0</v>
          </cell>
          <cell r="V1475">
            <v>0</v>
          </cell>
          <cell r="W1475">
            <v>0</v>
          </cell>
        </row>
        <row r="1476">
          <cell r="C1476" t="str">
            <v>3.8</v>
          </cell>
          <cell r="D1476" t="str">
            <v>INSTALACION DE ELEMENTOS DE ACUEDUCTO Y ALCANTARILLADO</v>
          </cell>
          <cell r="I1476" t="str">
            <v/>
          </cell>
          <cell r="K1476">
            <v>0</v>
          </cell>
          <cell r="L1476" t="str">
            <v/>
          </cell>
          <cell r="M1476" t="str">
            <v/>
          </cell>
          <cell r="N1476" t="str">
            <v/>
          </cell>
          <cell r="O1476" t="str">
            <v/>
          </cell>
          <cell r="R1476" t="str">
            <v/>
          </cell>
          <cell r="S1476" t="str">
            <v/>
          </cell>
          <cell r="T1476" t="str">
            <v/>
          </cell>
          <cell r="U1476" t="str">
            <v/>
          </cell>
          <cell r="V1476" t="str">
            <v/>
          </cell>
          <cell r="W1476" t="str">
            <v/>
          </cell>
        </row>
        <row r="1477">
          <cell r="C1477" t="str">
            <v>3.8.1</v>
          </cell>
          <cell r="D1477" t="str">
            <v>Elementos de Acueducto</v>
          </cell>
          <cell r="I1477" t="str">
            <v/>
          </cell>
          <cell r="K1477">
            <v>0</v>
          </cell>
          <cell r="L1477" t="str">
            <v/>
          </cell>
          <cell r="M1477" t="str">
            <v/>
          </cell>
          <cell r="N1477" t="str">
            <v/>
          </cell>
          <cell r="O1477" t="str">
            <v/>
          </cell>
          <cell r="R1477" t="str">
            <v/>
          </cell>
          <cell r="S1477" t="str">
            <v/>
          </cell>
          <cell r="T1477" t="str">
            <v/>
          </cell>
          <cell r="U1477" t="str">
            <v/>
          </cell>
          <cell r="V1477" t="str">
            <v/>
          </cell>
          <cell r="W1477" t="str">
            <v/>
          </cell>
        </row>
        <row r="1478">
          <cell r="C1478" t="str">
            <v>3.8.1.1</v>
          </cell>
          <cell r="D1478" t="str">
            <v xml:space="preserve">Instalación de válvula de compuerta brida x brida norma ISO PN 10, Incluye el suministro e instalación de tornilleria y empaquetadura para el montaje </v>
          </cell>
          <cell r="I1478" t="str">
            <v/>
          </cell>
          <cell r="K1478">
            <v>0</v>
          </cell>
          <cell r="L1478" t="str">
            <v/>
          </cell>
          <cell r="M1478" t="str">
            <v/>
          </cell>
          <cell r="N1478" t="str">
            <v/>
          </cell>
          <cell r="O1478" t="str">
            <v/>
          </cell>
          <cell r="R1478" t="str">
            <v/>
          </cell>
          <cell r="S1478" t="str">
            <v/>
          </cell>
          <cell r="T1478" t="str">
            <v/>
          </cell>
          <cell r="U1478" t="str">
            <v/>
          </cell>
          <cell r="V1478" t="str">
            <v/>
          </cell>
          <cell r="W1478" t="str">
            <v/>
          </cell>
        </row>
        <row r="1479">
          <cell r="C1479" t="str">
            <v>3.8.1.1.3</v>
          </cell>
          <cell r="D1479" t="str">
            <v>d = 100 mm (4")</v>
          </cell>
          <cell r="E1479" t="str">
            <v>un</v>
          </cell>
          <cell r="F1479">
            <v>1</v>
          </cell>
          <cell r="G1479">
            <v>18892</v>
          </cell>
          <cell r="H1479">
            <v>18892</v>
          </cell>
          <cell r="I1479">
            <v>1.6522519953312949E-2</v>
          </cell>
          <cell r="J1479">
            <v>1</v>
          </cell>
          <cell r="K1479">
            <v>-1</v>
          </cell>
          <cell r="L1479">
            <v>0</v>
          </cell>
          <cell r="M1479">
            <v>18892</v>
          </cell>
          <cell r="N1479">
            <v>-18892</v>
          </cell>
          <cell r="O1479">
            <v>0</v>
          </cell>
          <cell r="R1479">
            <v>0</v>
          </cell>
          <cell r="S1479">
            <v>0</v>
          </cell>
          <cell r="T1479">
            <v>0</v>
          </cell>
          <cell r="U1479">
            <v>0</v>
          </cell>
          <cell r="V1479">
            <v>0</v>
          </cell>
          <cell r="W1479">
            <v>0</v>
          </cell>
        </row>
        <row r="1480">
          <cell r="C1480" t="str">
            <v>3.8.1.2</v>
          </cell>
          <cell r="D1480" t="str">
            <v>Instalación de válvula de mariposa brida x brida norma ISO PN 10, Incluye el suministro e instalación de tornilleria y empaquetadura para el montaje</v>
          </cell>
          <cell r="I1480" t="str">
            <v/>
          </cell>
          <cell r="K1480">
            <v>0</v>
          </cell>
          <cell r="L1480" t="str">
            <v/>
          </cell>
          <cell r="M1480" t="str">
            <v/>
          </cell>
          <cell r="N1480" t="str">
            <v/>
          </cell>
          <cell r="O1480" t="str">
            <v/>
          </cell>
          <cell r="R1480" t="str">
            <v/>
          </cell>
          <cell r="S1480" t="str">
            <v/>
          </cell>
          <cell r="T1480" t="str">
            <v/>
          </cell>
          <cell r="U1480" t="str">
            <v/>
          </cell>
          <cell r="V1480" t="str">
            <v/>
          </cell>
          <cell r="W1480" t="str">
            <v/>
          </cell>
        </row>
        <row r="1481">
          <cell r="C1481" t="str">
            <v>3.8.1.2.4</v>
          </cell>
          <cell r="D1481" t="str">
            <v>d = 400 mm (16")</v>
          </cell>
          <cell r="E1481" t="str">
            <v>un</v>
          </cell>
          <cell r="F1481">
            <v>2</v>
          </cell>
          <cell r="G1481">
            <v>173700</v>
          </cell>
          <cell r="H1481">
            <v>347400</v>
          </cell>
          <cell r="I1481">
            <v>0.30382825702842042</v>
          </cell>
          <cell r="J1481">
            <v>2</v>
          </cell>
          <cell r="K1481">
            <v>-2</v>
          </cell>
          <cell r="L1481">
            <v>0</v>
          </cell>
          <cell r="M1481">
            <v>347400</v>
          </cell>
          <cell r="N1481">
            <v>-347400</v>
          </cell>
          <cell r="O1481">
            <v>0</v>
          </cell>
          <cell r="R1481">
            <v>0</v>
          </cell>
          <cell r="S1481">
            <v>0</v>
          </cell>
          <cell r="T1481">
            <v>0</v>
          </cell>
          <cell r="U1481">
            <v>0</v>
          </cell>
          <cell r="V1481">
            <v>0</v>
          </cell>
          <cell r="W1481">
            <v>0</v>
          </cell>
        </row>
        <row r="1482">
          <cell r="C1482" t="str">
            <v>3.8.1.7</v>
          </cell>
          <cell r="D1482" t="str">
            <v>Instalación de ventosa de triple acción norma ISO PN 10, Incluye el suministro e instalación de tornilleria y empaquetadura para el montaje</v>
          </cell>
          <cell r="I1482" t="str">
            <v/>
          </cell>
          <cell r="K1482">
            <v>0</v>
          </cell>
          <cell r="L1482" t="str">
            <v/>
          </cell>
          <cell r="M1482" t="str">
            <v/>
          </cell>
          <cell r="N1482" t="str">
            <v/>
          </cell>
          <cell r="O1482" t="str">
            <v/>
          </cell>
          <cell r="R1482" t="str">
            <v/>
          </cell>
          <cell r="S1482" t="str">
            <v/>
          </cell>
          <cell r="T1482" t="str">
            <v/>
          </cell>
          <cell r="U1482" t="str">
            <v/>
          </cell>
          <cell r="V1482" t="str">
            <v/>
          </cell>
          <cell r="W1482" t="str">
            <v/>
          </cell>
        </row>
        <row r="1483">
          <cell r="C1483" t="str">
            <v>3.8.1.7.3</v>
          </cell>
          <cell r="D1483" t="str">
            <v>d = 100 mm (4")</v>
          </cell>
          <cell r="E1483" t="str">
            <v>un</v>
          </cell>
          <cell r="F1483">
            <v>1</v>
          </cell>
          <cell r="G1483">
            <v>40000</v>
          </cell>
          <cell r="H1483">
            <v>40000</v>
          </cell>
          <cell r="I1483">
            <v>3.498310386049746E-2</v>
          </cell>
          <cell r="J1483">
            <v>1</v>
          </cell>
          <cell r="K1483">
            <v>-1</v>
          </cell>
          <cell r="L1483">
            <v>0</v>
          </cell>
          <cell r="M1483">
            <v>40000</v>
          </cell>
          <cell r="N1483">
            <v>-40000</v>
          </cell>
          <cell r="O1483">
            <v>0</v>
          </cell>
          <cell r="R1483">
            <v>0</v>
          </cell>
          <cell r="S1483">
            <v>0</v>
          </cell>
          <cell r="T1483">
            <v>0</v>
          </cell>
          <cell r="U1483">
            <v>0</v>
          </cell>
          <cell r="V1483">
            <v>0</v>
          </cell>
          <cell r="W1483">
            <v>0</v>
          </cell>
        </row>
        <row r="1484">
          <cell r="D1484" t="str">
            <v>COSTO TOTAL DIRECTO</v>
          </cell>
          <cell r="H1484">
            <v>114340912</v>
          </cell>
          <cell r="L1484" t="str">
            <v/>
          </cell>
          <cell r="M1484">
            <v>114340912</v>
          </cell>
          <cell r="N1484">
            <v>-114340912</v>
          </cell>
          <cell r="O1484">
            <v>0</v>
          </cell>
          <cell r="R1484" t="str">
            <v/>
          </cell>
          <cell r="S1484">
            <v>0</v>
          </cell>
          <cell r="T1484">
            <v>0</v>
          </cell>
          <cell r="U1484">
            <v>0</v>
          </cell>
          <cell r="V1484" t="str">
            <v/>
          </cell>
          <cell r="W1484">
            <v>0</v>
          </cell>
        </row>
        <row r="1485">
          <cell r="D1485" t="str">
            <v>A,I,U, 25%</v>
          </cell>
          <cell r="E1485">
            <v>0.25</v>
          </cell>
          <cell r="H1485">
            <v>28585228</v>
          </cell>
          <cell r="M1485">
            <v>28585228</v>
          </cell>
          <cell r="N1485">
            <v>-28585228</v>
          </cell>
          <cell r="O1485">
            <v>0</v>
          </cell>
          <cell r="R1485">
            <v>0</v>
          </cell>
          <cell r="S1485">
            <v>0</v>
          </cell>
          <cell r="T1485">
            <v>0</v>
          </cell>
          <cell r="U1485">
            <v>0</v>
          </cell>
          <cell r="W1485">
            <v>0</v>
          </cell>
        </row>
        <row r="1486">
          <cell r="B1486" t="str">
            <v>TO27</v>
          </cell>
          <cell r="D1486" t="str">
            <v>COSTO TOTAL OBRA CIVIL</v>
          </cell>
          <cell r="H1486">
            <v>142926140</v>
          </cell>
          <cell r="M1486">
            <v>142926140</v>
          </cell>
          <cell r="N1486">
            <v>-142926140</v>
          </cell>
          <cell r="O1486">
            <v>0</v>
          </cell>
          <cell r="R1486" t="str">
            <v/>
          </cell>
          <cell r="S1486">
            <v>0</v>
          </cell>
          <cell r="T1486">
            <v>0</v>
          </cell>
          <cell r="U1486">
            <v>0</v>
          </cell>
          <cell r="V1486" t="str">
            <v/>
          </cell>
          <cell r="W1486">
            <v>0</v>
          </cell>
        </row>
        <row r="1488">
          <cell r="B1488" t="str">
            <v>T27A</v>
          </cell>
          <cell r="C1488" t="str">
            <v>PRESUPUESTO OBRA CIVIL - TUBERIA DE ADUCCION EN TERRAPLEN (1488)</v>
          </cell>
          <cell r="M1488" t="str">
            <v/>
          </cell>
          <cell r="N1488" t="str">
            <v/>
          </cell>
          <cell r="O1488" t="str">
            <v/>
          </cell>
        </row>
        <row r="1489">
          <cell r="C1489" t="str">
            <v xml:space="preserve">ITEM </v>
          </cell>
          <cell r="D1489" t="str">
            <v xml:space="preserve">DESCRIPCION </v>
          </cell>
          <cell r="E1489" t="str">
            <v xml:space="preserve">UNIDAD </v>
          </cell>
          <cell r="F1489" t="str">
            <v xml:space="preserve">CANTIDAD </v>
          </cell>
          <cell r="G1489" t="str">
            <v xml:space="preserve">V. UNITARIO </v>
          </cell>
          <cell r="H1489" t="str">
            <v>V. PARCIAL</v>
          </cell>
        </row>
        <row r="1490">
          <cell r="C1490" t="str">
            <v>3.1</v>
          </cell>
          <cell r="D1490" t="str">
            <v>SEÑALIZACION Y SEGURIDAD EN LA OBRA</v>
          </cell>
          <cell r="L1490" t="str">
            <v/>
          </cell>
          <cell r="M1490" t="str">
            <v/>
          </cell>
          <cell r="N1490" t="str">
            <v/>
          </cell>
          <cell r="O1490" t="str">
            <v/>
          </cell>
        </row>
        <row r="1491">
          <cell r="C1491" t="str">
            <v>3.1.1</v>
          </cell>
          <cell r="D1491" t="str">
            <v>Señalización de la obra</v>
          </cell>
          <cell r="L1491" t="str">
            <v/>
          </cell>
          <cell r="M1491" t="str">
            <v/>
          </cell>
          <cell r="N1491" t="str">
            <v/>
          </cell>
          <cell r="O1491" t="str">
            <v/>
          </cell>
        </row>
        <row r="1492">
          <cell r="C1492" t="str">
            <v>3.1.1.1</v>
          </cell>
          <cell r="D1492" t="str">
            <v>Soporte para cinta demarcadora. Esquema No.1</v>
          </cell>
          <cell r="E1492" t="str">
            <v>un</v>
          </cell>
          <cell r="G1492">
            <v>10100</v>
          </cell>
          <cell r="I1492">
            <v>0</v>
          </cell>
          <cell r="K1492">
            <v>220</v>
          </cell>
          <cell r="L1492">
            <v>220</v>
          </cell>
          <cell r="M1492">
            <v>0</v>
          </cell>
          <cell r="N1492">
            <v>2222000</v>
          </cell>
          <cell r="O1492">
            <v>2222000</v>
          </cell>
        </row>
        <row r="1493">
          <cell r="C1493" t="str">
            <v>3.1.1.2</v>
          </cell>
          <cell r="D1493" t="str">
            <v>Cinta demarcadora, sin soportes. Esquema No. 2</v>
          </cell>
          <cell r="E1493" t="str">
            <v>m</v>
          </cell>
          <cell r="G1493">
            <v>830</v>
          </cell>
          <cell r="I1493">
            <v>0</v>
          </cell>
          <cell r="K1493">
            <v>11000</v>
          </cell>
          <cell r="L1493">
            <v>11000</v>
          </cell>
          <cell r="M1493">
            <v>0</v>
          </cell>
          <cell r="N1493">
            <v>9130000</v>
          </cell>
          <cell r="O1493">
            <v>9130000</v>
          </cell>
        </row>
        <row r="1494">
          <cell r="C1494" t="str">
            <v>3.1.1.3</v>
          </cell>
          <cell r="D1494" t="str">
            <v>Vallas móviles. Barreras</v>
          </cell>
          <cell r="I1494" t="str">
            <v/>
          </cell>
          <cell r="K1494" t="str">
            <v/>
          </cell>
          <cell r="L1494" t="str">
            <v/>
          </cell>
          <cell r="M1494" t="str">
            <v/>
          </cell>
          <cell r="N1494" t="str">
            <v/>
          </cell>
          <cell r="O1494" t="str">
            <v/>
          </cell>
        </row>
        <row r="1495">
          <cell r="C1495" t="str">
            <v>3.1.1.3.2</v>
          </cell>
          <cell r="D1495" t="str">
            <v>Valla móvil Tipo 2. Valla plegable. Esquema No. 4</v>
          </cell>
          <cell r="E1495" t="str">
            <v>un</v>
          </cell>
          <cell r="G1495">
            <v>162000</v>
          </cell>
          <cell r="I1495">
            <v>0</v>
          </cell>
          <cell r="K1495">
            <v>2</v>
          </cell>
          <cell r="L1495">
            <v>2</v>
          </cell>
          <cell r="M1495">
            <v>0</v>
          </cell>
          <cell r="N1495">
            <v>324000</v>
          </cell>
          <cell r="O1495">
            <v>324000</v>
          </cell>
        </row>
        <row r="1496">
          <cell r="C1496" t="str">
            <v>3.1.1.3.3</v>
          </cell>
          <cell r="D1496" t="str">
            <v>Valla móvil Tipo 3. Barrera Tubular. Esquema No.5</v>
          </cell>
          <cell r="E1496" t="str">
            <v>un</v>
          </cell>
          <cell r="G1496">
            <v>150000</v>
          </cell>
          <cell r="I1496">
            <v>0</v>
          </cell>
          <cell r="K1496">
            <v>2</v>
          </cell>
          <cell r="L1496">
            <v>2</v>
          </cell>
          <cell r="M1496">
            <v>0</v>
          </cell>
          <cell r="N1496">
            <v>300000</v>
          </cell>
          <cell r="O1496">
            <v>300000</v>
          </cell>
        </row>
        <row r="1497">
          <cell r="C1497" t="str">
            <v>3.1.1.3.4</v>
          </cell>
          <cell r="D1497" t="str">
            <v>Valla móvil Tipo 4. Valla doble cara. Esquema No. 6</v>
          </cell>
          <cell r="E1497" t="str">
            <v>un</v>
          </cell>
          <cell r="G1497">
            <v>155000</v>
          </cell>
          <cell r="I1497">
            <v>0</v>
          </cell>
          <cell r="K1497">
            <v>2</v>
          </cell>
          <cell r="L1497">
            <v>2</v>
          </cell>
          <cell r="M1497">
            <v>0</v>
          </cell>
          <cell r="N1497">
            <v>310000</v>
          </cell>
          <cell r="O1497">
            <v>310000</v>
          </cell>
        </row>
        <row r="1498">
          <cell r="C1498" t="str">
            <v>3.1.1.4</v>
          </cell>
          <cell r="D1498" t="str">
            <v>Avisos preventivos fijos. Esquemas Nos. 10,11,12,13, y 14</v>
          </cell>
          <cell r="E1498" t="str">
            <v>un</v>
          </cell>
          <cell r="G1498">
            <v>215000</v>
          </cell>
          <cell r="I1498">
            <v>0</v>
          </cell>
          <cell r="K1498">
            <v>6</v>
          </cell>
          <cell r="L1498">
            <v>6</v>
          </cell>
          <cell r="M1498">
            <v>0</v>
          </cell>
          <cell r="N1498">
            <v>1290000</v>
          </cell>
          <cell r="O1498">
            <v>1290000</v>
          </cell>
        </row>
        <row r="1499">
          <cell r="C1499" t="str">
            <v>3.1.1.5</v>
          </cell>
          <cell r="D1499" t="str">
            <v>Caneca reflectiva. Esquema No. 15</v>
          </cell>
          <cell r="E1499" t="str">
            <v>un</v>
          </cell>
          <cell r="G1499">
            <v>129000</v>
          </cell>
          <cell r="I1499">
            <v>0</v>
          </cell>
          <cell r="K1499">
            <v>2</v>
          </cell>
          <cell r="L1499">
            <v>2</v>
          </cell>
          <cell r="M1499">
            <v>0</v>
          </cell>
          <cell r="N1499">
            <v>258000</v>
          </cell>
          <cell r="O1499">
            <v>258000</v>
          </cell>
        </row>
        <row r="1500">
          <cell r="C1500" t="str">
            <v>3.3</v>
          </cell>
          <cell r="D1500" t="str">
            <v>EXCAVACIONES Y ENTIBADOS</v>
          </cell>
          <cell r="I1500" t="str">
            <v/>
          </cell>
          <cell r="K1500" t="str">
            <v/>
          </cell>
          <cell r="L1500" t="str">
            <v/>
          </cell>
          <cell r="M1500" t="str">
            <v/>
          </cell>
          <cell r="N1500" t="str">
            <v/>
          </cell>
          <cell r="O1500" t="str">
            <v/>
          </cell>
        </row>
        <row r="1501">
          <cell r="C1501" t="str">
            <v>3.3.2</v>
          </cell>
          <cell r="D1501" t="str">
            <v>Excavación en zanja para redes de alcantarillado y acueducto</v>
          </cell>
          <cell r="I1501" t="str">
            <v/>
          </cell>
          <cell r="K1501" t="str">
            <v/>
          </cell>
          <cell r="L1501" t="str">
            <v/>
          </cell>
          <cell r="M1501" t="str">
            <v/>
          </cell>
          <cell r="N1501" t="str">
            <v/>
          </cell>
          <cell r="O1501" t="str">
            <v/>
          </cell>
        </row>
        <row r="1502">
          <cell r="C1502" t="str">
            <v>3.3.2.1</v>
          </cell>
          <cell r="D1502" t="str">
            <v>Excavación a mano en material común, roca descompuesta, a cualquier profundidad y bajo cualquier condición de humedad. Incluye retiro a lugar autorizado.</v>
          </cell>
          <cell r="E1502" t="str">
            <v>m3</v>
          </cell>
          <cell r="G1502">
            <v>10800</v>
          </cell>
          <cell r="I1502">
            <v>0</v>
          </cell>
          <cell r="K1502">
            <v>8500</v>
          </cell>
          <cell r="L1502">
            <v>8500</v>
          </cell>
          <cell r="M1502">
            <v>0</v>
          </cell>
          <cell r="N1502">
            <v>91800000</v>
          </cell>
          <cell r="O1502">
            <v>91800000</v>
          </cell>
        </row>
        <row r="1503">
          <cell r="C1503" t="str">
            <v>3.4</v>
          </cell>
          <cell r="D1503" t="str">
            <v>INSTALACION Y CIMENTACION DE TUBERIA</v>
          </cell>
          <cell r="I1503" t="str">
            <v/>
          </cell>
          <cell r="K1503" t="str">
            <v/>
          </cell>
          <cell r="L1503" t="str">
            <v/>
          </cell>
          <cell r="M1503" t="str">
            <v/>
          </cell>
          <cell r="N1503" t="str">
            <v/>
          </cell>
          <cell r="O1503" t="str">
            <v/>
          </cell>
        </row>
        <row r="1504">
          <cell r="C1504" t="str">
            <v>3.4.4</v>
          </cell>
          <cell r="D1504" t="str">
            <v>Instalación de tuberías de acueducto</v>
          </cell>
          <cell r="I1504" t="str">
            <v/>
          </cell>
          <cell r="K1504" t="str">
            <v/>
          </cell>
          <cell r="L1504" t="str">
            <v/>
          </cell>
          <cell r="M1504" t="str">
            <v/>
          </cell>
          <cell r="N1504" t="str">
            <v/>
          </cell>
          <cell r="O1504" t="str">
            <v/>
          </cell>
        </row>
        <row r="1505">
          <cell r="C1505" t="str">
            <v>3.4.8</v>
          </cell>
          <cell r="D1505" t="str">
            <v>Cimentación de tuberías</v>
          </cell>
          <cell r="I1505" t="str">
            <v/>
          </cell>
          <cell r="K1505" t="str">
            <v/>
          </cell>
          <cell r="L1505" t="str">
            <v/>
          </cell>
          <cell r="M1505" t="str">
            <v/>
          </cell>
          <cell r="N1505" t="str">
            <v/>
          </cell>
          <cell r="O1505" t="str">
            <v/>
          </cell>
        </row>
        <row r="1506">
          <cell r="C1506" t="str">
            <v>3.4.8.2</v>
          </cell>
          <cell r="D1506" t="str">
            <v>Cimentación de tubería con arena compactada al 70% de la densidad relativa máxima</v>
          </cell>
          <cell r="E1506" t="str">
            <v>m3</v>
          </cell>
          <cell r="G1506">
            <v>31000</v>
          </cell>
          <cell r="I1506">
            <v>0</v>
          </cell>
          <cell r="K1506">
            <v>455</v>
          </cell>
          <cell r="L1506">
            <v>455</v>
          </cell>
          <cell r="M1506">
            <v>0</v>
          </cell>
          <cell r="N1506">
            <v>14105000</v>
          </cell>
          <cell r="O1506">
            <v>14105000</v>
          </cell>
        </row>
        <row r="1507">
          <cell r="C1507" t="str">
            <v>3.4.8.4</v>
          </cell>
          <cell r="D1507" t="str">
            <v>Cimentación de tubería con concreto de 17,5 Mpa. ( 2500 psi ) de central de mezclas</v>
          </cell>
          <cell r="E1507" t="str">
            <v>m3</v>
          </cell>
          <cell r="G1507">
            <v>208850</v>
          </cell>
          <cell r="I1507">
            <v>0</v>
          </cell>
          <cell r="K1507">
            <v>50</v>
          </cell>
          <cell r="L1507">
            <v>50</v>
          </cell>
          <cell r="M1507">
            <v>0</v>
          </cell>
          <cell r="N1507">
            <v>10442500</v>
          </cell>
          <cell r="O1507">
            <v>10442500</v>
          </cell>
        </row>
        <row r="1508">
          <cell r="C1508" t="str">
            <v>3.5</v>
          </cell>
          <cell r="D1508" t="str">
            <v>RELLENOS</v>
          </cell>
          <cell r="I1508" t="str">
            <v/>
          </cell>
          <cell r="K1508" t="str">
            <v/>
          </cell>
          <cell r="L1508" t="str">
            <v/>
          </cell>
          <cell r="M1508" t="str">
            <v/>
          </cell>
          <cell r="N1508" t="str">
            <v/>
          </cell>
          <cell r="O1508" t="str">
            <v/>
          </cell>
        </row>
        <row r="1509">
          <cell r="C1509" t="str">
            <v>3.5.1</v>
          </cell>
          <cell r="D1509" t="str">
            <v>Relleno de Zanjas y obras de mampostería</v>
          </cell>
          <cell r="I1509" t="str">
            <v/>
          </cell>
          <cell r="K1509" t="str">
            <v/>
          </cell>
          <cell r="L1509" t="str">
            <v/>
          </cell>
          <cell r="M1509" t="str">
            <v/>
          </cell>
          <cell r="N1509" t="str">
            <v/>
          </cell>
          <cell r="O1509" t="str">
            <v/>
          </cell>
        </row>
        <row r="1510">
          <cell r="C1510" t="str">
            <v>3.5.1.1</v>
          </cell>
          <cell r="D1510" t="str">
            <v>Rellenos de Zanjas y obras de mampostería con material seleccionado de sitio, compactado al 90% del Proctor Modificado</v>
          </cell>
          <cell r="E1510" t="str">
            <v>m3</v>
          </cell>
          <cell r="G1510">
            <v>9800</v>
          </cell>
          <cell r="I1510">
            <v>0</v>
          </cell>
          <cell r="K1510">
            <v>7170</v>
          </cell>
          <cell r="L1510">
            <v>7170</v>
          </cell>
          <cell r="M1510">
            <v>0</v>
          </cell>
          <cell r="N1510">
            <v>70266000</v>
          </cell>
          <cell r="O1510">
            <v>70266000</v>
          </cell>
        </row>
        <row r="1511">
          <cell r="C1511" t="str">
            <v>3.5.1.2</v>
          </cell>
          <cell r="D1511" t="str">
            <v>Rellenos de Zanjas y obras de mampostería con material seleccionado de cantera, compactado al 95% del Proctor Modifiicado</v>
          </cell>
          <cell r="E1511" t="str">
            <v>m3</v>
          </cell>
          <cell r="G1511">
            <v>27000</v>
          </cell>
          <cell r="I1511">
            <v>0</v>
          </cell>
          <cell r="K1511">
            <v>1000</v>
          </cell>
          <cell r="L1511">
            <v>1000</v>
          </cell>
          <cell r="M1511">
            <v>0</v>
          </cell>
          <cell r="N1511">
            <v>27000000</v>
          </cell>
          <cell r="O1511">
            <v>27000000</v>
          </cell>
        </row>
        <row r="1512">
          <cell r="C1512" t="str">
            <v>3.5.5</v>
          </cell>
          <cell r="D1512" t="str">
            <v>EXPLANEACIÓN Y RELLENOS PARA ESTRUCTURAS Y OBRAS ARQUITECTÓNICAS</v>
          </cell>
          <cell r="I1512" t="str">
            <v/>
          </cell>
          <cell r="K1512" t="str">
            <v/>
          </cell>
          <cell r="L1512" t="str">
            <v/>
          </cell>
          <cell r="M1512" t="str">
            <v/>
          </cell>
          <cell r="N1512" t="str">
            <v/>
          </cell>
          <cell r="O1512" t="str">
            <v/>
          </cell>
        </row>
        <row r="1513">
          <cell r="C1513" t="str">
            <v>3.5.5.1</v>
          </cell>
          <cell r="D1513" t="str">
            <v>Explaneación y relleno de explanada compactado al 95% del proctor modificado, con material seleccionado de cantera</v>
          </cell>
          <cell r="E1513" t="str">
            <v>m3</v>
          </cell>
          <cell r="G1513">
            <v>20448</v>
          </cell>
          <cell r="I1513">
            <v>0</v>
          </cell>
          <cell r="K1513">
            <v>320</v>
          </cell>
          <cell r="L1513">
            <v>320</v>
          </cell>
          <cell r="M1513">
            <v>0</v>
          </cell>
          <cell r="N1513">
            <v>6543360</v>
          </cell>
          <cell r="O1513">
            <v>6543360</v>
          </cell>
        </row>
        <row r="1514">
          <cell r="C1514" t="str">
            <v>3.5.5.3</v>
          </cell>
          <cell r="D1514" t="str">
            <v>Conformación de terraplén con piedra caliza, diámetro medio de la piedra 0.2m</v>
          </cell>
          <cell r="E1514" t="str">
            <v>m2</v>
          </cell>
          <cell r="G1514">
            <v>36508</v>
          </cell>
          <cell r="I1514">
            <v>0</v>
          </cell>
          <cell r="K1514">
            <v>100</v>
          </cell>
          <cell r="L1514">
            <v>100</v>
          </cell>
          <cell r="M1514">
            <v>0</v>
          </cell>
          <cell r="N1514">
            <v>3650800</v>
          </cell>
          <cell r="O1514">
            <v>3650800</v>
          </cell>
        </row>
        <row r="1515">
          <cell r="C1515" t="str">
            <v>3.6</v>
          </cell>
          <cell r="D1515" t="str">
            <v>CONSTRUCCION DE PAVIMENTOS</v>
          </cell>
          <cell r="I1515" t="str">
            <v/>
          </cell>
          <cell r="K1515" t="str">
            <v/>
          </cell>
          <cell r="L1515" t="str">
            <v/>
          </cell>
          <cell r="M1515" t="str">
            <v/>
          </cell>
          <cell r="N1515" t="str">
            <v/>
          </cell>
          <cell r="O1515" t="str">
            <v/>
          </cell>
        </row>
        <row r="1516">
          <cell r="B1516" t="str">
            <v>N</v>
          </cell>
          <cell r="D1516" t="str">
            <v>Sub-base para adecuacion de carreteable</v>
          </cell>
          <cell r="E1516" t="str">
            <v>m3</v>
          </cell>
          <cell r="G1516">
            <v>56486</v>
          </cell>
          <cell r="K1516">
            <v>2025</v>
          </cell>
          <cell r="L1516">
            <v>2025</v>
          </cell>
          <cell r="M1516">
            <v>0</v>
          </cell>
          <cell r="N1516">
            <v>114384150</v>
          </cell>
          <cell r="O1516">
            <v>114384150</v>
          </cell>
        </row>
        <row r="1517">
          <cell r="C1517" t="str">
            <v>3.6.4</v>
          </cell>
          <cell r="D1517" t="str">
            <v>Construcción de Andenes, Bordillos y Cunetas</v>
          </cell>
          <cell r="I1517" t="str">
            <v/>
          </cell>
          <cell r="K1517" t="str">
            <v/>
          </cell>
          <cell r="L1517" t="str">
            <v/>
          </cell>
          <cell r="M1517" t="str">
            <v/>
          </cell>
          <cell r="N1517" t="str">
            <v/>
          </cell>
          <cell r="O1517" t="str">
            <v/>
          </cell>
        </row>
        <row r="1518">
          <cell r="C1518" t="str">
            <v>3.6.4.1</v>
          </cell>
          <cell r="D1518" t="str">
            <v>Construcción de Andenes</v>
          </cell>
          <cell r="I1518" t="str">
            <v/>
          </cell>
          <cell r="K1518" t="str">
            <v/>
          </cell>
          <cell r="L1518" t="str">
            <v/>
          </cell>
          <cell r="M1518" t="str">
            <v/>
          </cell>
          <cell r="N1518" t="str">
            <v/>
          </cell>
          <cell r="O1518" t="str">
            <v/>
          </cell>
        </row>
        <row r="1519">
          <cell r="C1519" t="str">
            <v>3.6.4.1.3</v>
          </cell>
          <cell r="D1519" t="str">
            <v>Construcción de anden de concreto f'c 21,0 Mpa (3000 psi) e = 0.10 m, Tamaño Máximo del agregado: 25 mm (1") de central de mezclas</v>
          </cell>
          <cell r="E1519" t="str">
            <v>m2</v>
          </cell>
          <cell r="G1519">
            <v>33000</v>
          </cell>
          <cell r="I1519">
            <v>0</v>
          </cell>
          <cell r="K1519">
            <v>20</v>
          </cell>
          <cell r="L1519">
            <v>20</v>
          </cell>
          <cell r="M1519">
            <v>0</v>
          </cell>
          <cell r="N1519">
            <v>660000</v>
          </cell>
          <cell r="O1519">
            <v>660000</v>
          </cell>
        </row>
        <row r="1520">
          <cell r="C1520" t="str">
            <v>3.7</v>
          </cell>
          <cell r="D1520" t="str">
            <v>CONSTRUCCIÓN DE OBRAS ACCESORIAS</v>
          </cell>
          <cell r="I1520" t="str">
            <v/>
          </cell>
          <cell r="K1520" t="str">
            <v/>
          </cell>
          <cell r="L1520" t="str">
            <v/>
          </cell>
          <cell r="M1520" t="str">
            <v/>
          </cell>
          <cell r="N1520" t="str">
            <v/>
          </cell>
          <cell r="O1520" t="str">
            <v/>
          </cell>
        </row>
        <row r="1521">
          <cell r="C1521" t="str">
            <v>3.7.8</v>
          </cell>
          <cell r="D1521" t="str">
            <v>Caja de Válvulas y bajantes de operación</v>
          </cell>
          <cell r="I1521" t="str">
            <v/>
          </cell>
          <cell r="K1521" t="str">
            <v/>
          </cell>
          <cell r="L1521" t="str">
            <v/>
          </cell>
          <cell r="M1521" t="str">
            <v/>
          </cell>
          <cell r="N1521" t="str">
            <v/>
          </cell>
          <cell r="O1521" t="str">
            <v/>
          </cell>
        </row>
        <row r="1522">
          <cell r="C1522" t="str">
            <v>3.7.8.1</v>
          </cell>
          <cell r="D1522" t="str">
            <v>Cajas de válvulas</v>
          </cell>
          <cell r="I1522" t="str">
            <v/>
          </cell>
          <cell r="K1522" t="str">
            <v/>
          </cell>
          <cell r="L1522" t="str">
            <v/>
          </cell>
          <cell r="M1522" t="str">
            <v/>
          </cell>
          <cell r="N1522" t="str">
            <v/>
          </cell>
          <cell r="O1522" t="str">
            <v/>
          </cell>
        </row>
        <row r="1523">
          <cell r="C1523" t="str">
            <v>3.7.8.1.2</v>
          </cell>
          <cell r="D1523" t="str">
            <v>Para 2,00 m &lt; H &lt;= 3,00 m</v>
          </cell>
          <cell r="I1523" t="str">
            <v/>
          </cell>
          <cell r="K1523" t="str">
            <v/>
          </cell>
          <cell r="L1523" t="str">
            <v/>
          </cell>
          <cell r="M1523" t="str">
            <v/>
          </cell>
          <cell r="N1523" t="str">
            <v/>
          </cell>
          <cell r="O1523" t="str">
            <v/>
          </cell>
        </row>
        <row r="1524">
          <cell r="C1524" t="str">
            <v>3.7.8.1.2.2</v>
          </cell>
          <cell r="D1524" t="str">
            <v>Caja de mampostería reforzada para tuberías entre 450 mm (18") y 600 mm (24")</v>
          </cell>
          <cell r="E1524" t="str">
            <v>un</v>
          </cell>
          <cell r="G1524">
            <v>2871600</v>
          </cell>
          <cell r="I1524">
            <v>0</v>
          </cell>
          <cell r="K1524">
            <v>12</v>
          </cell>
          <cell r="L1524">
            <v>12</v>
          </cell>
          <cell r="M1524">
            <v>0</v>
          </cell>
          <cell r="N1524">
            <v>34459200</v>
          </cell>
          <cell r="O1524">
            <v>34459200</v>
          </cell>
        </row>
        <row r="1525">
          <cell r="C1525" t="str">
            <v>3.7.12</v>
          </cell>
          <cell r="D1525" t="str">
            <v>Concreto para anclajes</v>
          </cell>
          <cell r="I1525" t="str">
            <v/>
          </cell>
          <cell r="K1525" t="str">
            <v/>
          </cell>
          <cell r="L1525" t="str">
            <v/>
          </cell>
          <cell r="M1525" t="str">
            <v/>
          </cell>
          <cell r="N1525" t="str">
            <v/>
          </cell>
          <cell r="O1525" t="str">
            <v/>
          </cell>
        </row>
        <row r="1526">
          <cell r="C1526" t="str">
            <v>3.7.12.1</v>
          </cell>
          <cell r="D1526" t="str">
            <v>Concreto para anclajes f'c=17,5 Mpa (2500 psi)</v>
          </cell>
          <cell r="E1526" t="str">
            <v>m3</v>
          </cell>
          <cell r="G1526">
            <v>208850</v>
          </cell>
          <cell r="I1526">
            <v>0</v>
          </cell>
          <cell r="K1526">
            <v>80</v>
          </cell>
          <cell r="L1526">
            <v>80</v>
          </cell>
          <cell r="M1526">
            <v>0</v>
          </cell>
          <cell r="N1526">
            <v>16708000</v>
          </cell>
          <cell r="O1526">
            <v>16708000</v>
          </cell>
        </row>
        <row r="1527">
          <cell r="C1527" t="str">
            <v>3.8</v>
          </cell>
          <cell r="D1527" t="str">
            <v>INSTALACION DE ELEMENTOS DE ACUEDUCTO Y ALCANTARILLADO</v>
          </cell>
          <cell r="I1527" t="str">
            <v/>
          </cell>
          <cell r="K1527" t="str">
            <v/>
          </cell>
          <cell r="L1527" t="str">
            <v/>
          </cell>
          <cell r="M1527" t="str">
            <v/>
          </cell>
          <cell r="N1527" t="str">
            <v/>
          </cell>
          <cell r="O1527" t="str">
            <v/>
          </cell>
        </row>
        <row r="1528">
          <cell r="C1528" t="str">
            <v>3.8.1</v>
          </cell>
          <cell r="D1528" t="str">
            <v>Elementos de Acueducto</v>
          </cell>
          <cell r="I1528" t="str">
            <v/>
          </cell>
          <cell r="K1528" t="str">
            <v/>
          </cell>
          <cell r="L1528" t="str">
            <v/>
          </cell>
          <cell r="M1528" t="str">
            <v/>
          </cell>
          <cell r="N1528" t="str">
            <v/>
          </cell>
          <cell r="O1528" t="str">
            <v/>
          </cell>
        </row>
        <row r="1529">
          <cell r="C1529" t="str">
            <v>3.8.1.1</v>
          </cell>
          <cell r="D1529" t="str">
            <v xml:space="preserve">Instalación de válvula de compuerta brida x brida norma ISO PN 10, Incluye el suministro e instalación de tornilleria y empaquetadura para el montaje </v>
          </cell>
          <cell r="I1529" t="str">
            <v/>
          </cell>
          <cell r="K1529" t="str">
            <v/>
          </cell>
          <cell r="L1529" t="str">
            <v/>
          </cell>
          <cell r="M1529" t="str">
            <v/>
          </cell>
          <cell r="N1529" t="str">
            <v/>
          </cell>
          <cell r="O1529" t="str">
            <v/>
          </cell>
        </row>
        <row r="1530">
          <cell r="C1530" t="str">
            <v>3.8.1.1.3</v>
          </cell>
          <cell r="D1530" t="str">
            <v>d = 100 mm (4")</v>
          </cell>
          <cell r="E1530" t="str">
            <v>un</v>
          </cell>
          <cell r="G1530">
            <v>18892</v>
          </cell>
          <cell r="I1530">
            <v>0</v>
          </cell>
          <cell r="K1530">
            <v>15</v>
          </cell>
          <cell r="L1530">
            <v>15</v>
          </cell>
          <cell r="M1530">
            <v>0</v>
          </cell>
          <cell r="N1530">
            <v>283380</v>
          </cell>
          <cell r="O1530">
            <v>283380</v>
          </cell>
        </row>
        <row r="1531">
          <cell r="C1531" t="str">
            <v>3.8.1.2</v>
          </cell>
          <cell r="D1531" t="str">
            <v>Instalación de válvula de mariposa brida x brida norma ISO PN 10, Incluye el suministro e instalación de tornilleria y empaquetadura para el montaje</v>
          </cell>
          <cell r="I1531" t="str">
            <v/>
          </cell>
          <cell r="K1531" t="str">
            <v/>
          </cell>
          <cell r="L1531" t="str">
            <v/>
          </cell>
          <cell r="M1531" t="str">
            <v/>
          </cell>
          <cell r="N1531" t="str">
            <v/>
          </cell>
          <cell r="O1531" t="str">
            <v/>
          </cell>
        </row>
        <row r="1532">
          <cell r="C1532" t="str">
            <v>3.8.1.2.4</v>
          </cell>
          <cell r="D1532" t="str">
            <v>d = 400 mm (16")</v>
          </cell>
          <cell r="E1532" t="str">
            <v>un</v>
          </cell>
          <cell r="G1532">
            <v>173700</v>
          </cell>
          <cell r="I1532">
            <v>0</v>
          </cell>
          <cell r="K1532">
            <v>2</v>
          </cell>
          <cell r="L1532">
            <v>2</v>
          </cell>
          <cell r="M1532">
            <v>0</v>
          </cell>
          <cell r="N1532">
            <v>347400</v>
          </cell>
          <cell r="O1532">
            <v>347400</v>
          </cell>
        </row>
        <row r="1533">
          <cell r="C1533" t="str">
            <v>3.8.1.7</v>
          </cell>
          <cell r="D1533" t="str">
            <v>Instalación de ventosa de triple acción norma ISO PN 10, Incluye el suministro e instalación de tornilleria y empaquetadura para el montaje</v>
          </cell>
          <cell r="I1533" t="str">
            <v/>
          </cell>
          <cell r="K1533" t="str">
            <v/>
          </cell>
          <cell r="L1533" t="str">
            <v/>
          </cell>
          <cell r="M1533" t="str">
            <v/>
          </cell>
          <cell r="N1533" t="str">
            <v/>
          </cell>
          <cell r="O1533" t="str">
            <v/>
          </cell>
        </row>
        <row r="1534">
          <cell r="C1534" t="str">
            <v>3.8.1.7.3</v>
          </cell>
          <cell r="D1534" t="str">
            <v>d = 100 mm (4")</v>
          </cell>
          <cell r="E1534" t="str">
            <v>un</v>
          </cell>
          <cell r="G1534">
            <v>40000</v>
          </cell>
          <cell r="I1534">
            <v>0</v>
          </cell>
          <cell r="K1534">
            <v>10</v>
          </cell>
          <cell r="L1534">
            <v>10</v>
          </cell>
          <cell r="M1534">
            <v>0</v>
          </cell>
          <cell r="N1534">
            <v>400000</v>
          </cell>
          <cell r="O1534">
            <v>400000</v>
          </cell>
        </row>
        <row r="1535">
          <cell r="D1535" t="str">
            <v>ITEMES NUEVOS</v>
          </cell>
          <cell r="K1535" t="str">
            <v/>
          </cell>
          <cell r="L1535" t="str">
            <v/>
          </cell>
          <cell r="M1535" t="str">
            <v/>
          </cell>
          <cell r="N1535" t="str">
            <v/>
          </cell>
          <cell r="O1535" t="str">
            <v/>
          </cell>
        </row>
        <row r="1536">
          <cell r="C1536" t="str">
            <v>3.8.1.2</v>
          </cell>
          <cell r="D1536" t="str">
            <v>Instalación de válvula de mariposa brida x brida norma ISO PN 10, Incluye el suministro e instalación de tornilleria y empaquetadura para el montaje</v>
          </cell>
          <cell r="K1536" t="str">
            <v/>
          </cell>
          <cell r="L1536" t="str">
            <v/>
          </cell>
          <cell r="M1536" t="str">
            <v/>
          </cell>
          <cell r="N1536" t="str">
            <v/>
          </cell>
          <cell r="O1536" t="str">
            <v/>
          </cell>
        </row>
        <row r="1537">
          <cell r="C1537" t="str">
            <v>3.8.1.2.6</v>
          </cell>
          <cell r="D1537" t="str">
            <v>d = 500 mm (20")</v>
          </cell>
          <cell r="E1537" t="str">
            <v>un</v>
          </cell>
          <cell r="G1537">
            <v>233850</v>
          </cell>
          <cell r="K1537">
            <v>5</v>
          </cell>
          <cell r="L1537">
            <v>5</v>
          </cell>
          <cell r="M1537">
            <v>0</v>
          </cell>
          <cell r="N1537">
            <v>1169250</v>
          </cell>
          <cell r="O1537">
            <v>1169250</v>
          </cell>
        </row>
        <row r="1538">
          <cell r="C1538" t="str">
            <v>3.4.4.1</v>
          </cell>
          <cell r="D1538" t="str">
            <v>Instalación de Tuberías de polietileno de alta densidad (PEAD) y accesorios, para acueducto</v>
          </cell>
        </row>
        <row r="1539">
          <cell r="C1539" t="str">
            <v>3.4.4.1.2</v>
          </cell>
          <cell r="D1539" t="str">
            <v>Tubería PEAD 110 mm</v>
          </cell>
          <cell r="E1539" t="str">
            <v>m</v>
          </cell>
          <cell r="G1539">
            <v>4925</v>
          </cell>
          <cell r="K1539">
            <v>100</v>
          </cell>
          <cell r="L1539">
            <v>100</v>
          </cell>
          <cell r="M1539">
            <v>0</v>
          </cell>
          <cell r="N1539">
            <v>492500</v>
          </cell>
          <cell r="O1539">
            <v>492500</v>
          </cell>
        </row>
        <row r="1540">
          <cell r="C1540" t="str">
            <v>3.4.4.2</v>
          </cell>
          <cell r="D1540" t="str">
            <v>Instalación de Tubería de hierro de fundición dúctil, incluídos accesorios</v>
          </cell>
          <cell r="K1540" t="str">
            <v/>
          </cell>
          <cell r="L1540" t="str">
            <v/>
          </cell>
          <cell r="M1540" t="str">
            <v/>
          </cell>
          <cell r="N1540" t="str">
            <v/>
          </cell>
          <cell r="O1540" t="str">
            <v/>
          </cell>
        </row>
        <row r="1541">
          <cell r="C1541" t="str">
            <v>3.4.4.2.6</v>
          </cell>
          <cell r="D1541" t="str">
            <v>Tubería de HD de 500 mm</v>
          </cell>
          <cell r="E1541" t="str">
            <v>m</v>
          </cell>
          <cell r="G1541">
            <v>15000</v>
          </cell>
          <cell r="K1541">
            <v>4554</v>
          </cell>
          <cell r="L1541">
            <v>4554</v>
          </cell>
          <cell r="M1541">
            <v>0</v>
          </cell>
          <cell r="N1541">
            <v>68310000</v>
          </cell>
          <cell r="O1541">
            <v>68310000</v>
          </cell>
        </row>
        <row r="1542">
          <cell r="B1542" t="str">
            <v>N</v>
          </cell>
          <cell r="C1542" t="str">
            <v>3.4.4.2.4</v>
          </cell>
          <cell r="D1542" t="str">
            <v>Tubería de HD de 400 mm</v>
          </cell>
          <cell r="E1542" t="str">
            <v>m</v>
          </cell>
          <cell r="G1542">
            <v>15000</v>
          </cell>
          <cell r="L1542">
            <v>0</v>
          </cell>
          <cell r="M1542">
            <v>0</v>
          </cell>
          <cell r="N1542">
            <v>0</v>
          </cell>
          <cell r="O1542">
            <v>0</v>
          </cell>
        </row>
        <row r="1543">
          <cell r="C1543" t="str">
            <v>3.7.3.2.1.5</v>
          </cell>
          <cell r="D1543" t="str">
            <v>Concreto para estructuras f´c=21 Mpa (3000 PSI)</v>
          </cell>
          <cell r="E1543" t="str">
            <v>m3</v>
          </cell>
          <cell r="G1543">
            <v>355100</v>
          </cell>
          <cell r="K1543">
            <v>50</v>
          </cell>
          <cell r="L1543">
            <v>50</v>
          </cell>
          <cell r="M1543">
            <v>0</v>
          </cell>
          <cell r="N1543">
            <v>17755000</v>
          </cell>
          <cell r="O1543">
            <v>17755000</v>
          </cell>
        </row>
        <row r="1544">
          <cell r="C1544" t="str">
            <v>3.7.3.3.1</v>
          </cell>
          <cell r="D1544" t="str">
            <v>Suministro, figurado e instalación de acero de refuerzo 420 Mpa (60000 Psi) según planos y especificaciones de diseño</v>
          </cell>
          <cell r="E1544" t="str">
            <v>kg</v>
          </cell>
          <cell r="G1544">
            <v>2740</v>
          </cell>
          <cell r="K1544">
            <v>4133.45</v>
          </cell>
          <cell r="L1544">
            <v>4133.45</v>
          </cell>
          <cell r="M1544">
            <v>0</v>
          </cell>
          <cell r="N1544">
            <v>11325653</v>
          </cell>
          <cell r="O1544">
            <v>11325653</v>
          </cell>
        </row>
        <row r="1545">
          <cell r="B1545" t="str">
            <v>N</v>
          </cell>
          <cell r="D1545" t="str">
            <v>Suministro e instalacion encamisado en tuberia PVC 700 mm</v>
          </cell>
          <cell r="E1545" t="str">
            <v>ml</v>
          </cell>
          <cell r="G1545">
            <v>600631</v>
          </cell>
          <cell r="K1545">
            <v>50</v>
          </cell>
          <cell r="L1545">
            <v>50</v>
          </cell>
          <cell r="M1545">
            <v>0</v>
          </cell>
          <cell r="N1545">
            <v>30031550</v>
          </cell>
          <cell r="O1545">
            <v>30031550</v>
          </cell>
        </row>
        <row r="1546">
          <cell r="C1546" t="str">
            <v>3.7.8.2</v>
          </cell>
          <cell r="D1546" t="str">
            <v>Instalación tubo de operación para válvulas entre 80 mm y 200 mm</v>
          </cell>
          <cell r="E1546" t="str">
            <v>un</v>
          </cell>
          <cell r="G1546">
            <v>50000</v>
          </cell>
          <cell r="K1546">
            <v>5</v>
          </cell>
          <cell r="L1546">
            <v>5</v>
          </cell>
          <cell r="M1546">
            <v>0</v>
          </cell>
          <cell r="N1546">
            <v>250000</v>
          </cell>
          <cell r="O1546">
            <v>250000</v>
          </cell>
        </row>
        <row r="1548">
          <cell r="D1548" t="str">
            <v>COSTO TOTAL DIRECTO</v>
          </cell>
          <cell r="H1548">
            <v>0</v>
          </cell>
          <cell r="L1548" t="str">
            <v/>
          </cell>
          <cell r="M1548">
            <v>0</v>
          </cell>
          <cell r="N1548">
            <v>534217743</v>
          </cell>
          <cell r="O1548">
            <v>534217743</v>
          </cell>
        </row>
        <row r="1549">
          <cell r="D1549" t="str">
            <v>A,I,U, 25%</v>
          </cell>
          <cell r="E1549">
            <v>0.25</v>
          </cell>
          <cell r="H1549">
            <v>0</v>
          </cell>
          <cell r="M1549">
            <v>0</v>
          </cell>
          <cell r="N1549">
            <v>133554435.75</v>
          </cell>
          <cell r="O1549">
            <v>133554435.75</v>
          </cell>
        </row>
        <row r="1550">
          <cell r="B1550" t="str">
            <v>TO27A</v>
          </cell>
          <cell r="D1550" t="str">
            <v>COSTO TOTAL OBRA CIVIL</v>
          </cell>
          <cell r="H1550">
            <v>0</v>
          </cell>
          <cell r="M1550">
            <v>0</v>
          </cell>
          <cell r="N1550">
            <v>667772179</v>
          </cell>
          <cell r="O1550">
            <v>667772179</v>
          </cell>
        </row>
        <row r="1554">
          <cell r="B1554" t="str">
            <v>T28</v>
          </cell>
          <cell r="C1554" t="str">
            <v>PRESUPUESTO SUMINISTRO - TUBERIA DE CONDUCCION Ø 500 mm (1554)</v>
          </cell>
          <cell r="M1554" t="str">
            <v/>
          </cell>
          <cell r="N1554" t="str">
            <v/>
          </cell>
          <cell r="O1554" t="str">
            <v/>
          </cell>
          <cell r="R1554" t="str">
            <v/>
          </cell>
          <cell r="S1554" t="str">
            <v/>
          </cell>
          <cell r="T1554" t="str">
            <v/>
          </cell>
          <cell r="U1554" t="str">
            <v/>
          </cell>
          <cell r="V1554" t="str">
            <v/>
          </cell>
          <cell r="W1554" t="str">
            <v/>
          </cell>
        </row>
        <row r="1555">
          <cell r="C1555" t="str">
            <v xml:space="preserve">ITEM </v>
          </cell>
          <cell r="D1555" t="str">
            <v xml:space="preserve">DESCRIPCION </v>
          </cell>
          <cell r="E1555" t="str">
            <v xml:space="preserve">UNIDAD </v>
          </cell>
          <cell r="F1555" t="str">
            <v>CANT</v>
          </cell>
          <cell r="G1555" t="str">
            <v>V. UNITARIO</v>
          </cell>
          <cell r="H1555" t="str">
            <v xml:space="preserve"> V. PARCIAL</v>
          </cell>
          <cell r="I1555" t="str">
            <v>%</v>
          </cell>
          <cell r="R1555">
            <v>0</v>
          </cell>
        </row>
        <row r="1556">
          <cell r="C1556">
            <v>3.2</v>
          </cell>
          <cell r="D1556" t="str">
            <v>SUMINISTRO DE TUBERIAS Y ELEMENTOS DE ACUEDUCTO Y ALCANTARILLADO</v>
          </cell>
          <cell r="L1556" t="str">
            <v/>
          </cell>
          <cell r="M1556" t="str">
            <v/>
          </cell>
          <cell r="N1556" t="str">
            <v/>
          </cell>
          <cell r="O1556" t="str">
            <v/>
          </cell>
          <cell r="R1556" t="str">
            <v/>
          </cell>
          <cell r="S1556" t="str">
            <v/>
          </cell>
          <cell r="T1556" t="str">
            <v/>
          </cell>
          <cell r="U1556" t="str">
            <v/>
          </cell>
          <cell r="V1556" t="str">
            <v/>
          </cell>
          <cell r="W1556" t="str">
            <v/>
          </cell>
        </row>
        <row r="1557">
          <cell r="C1557" t="str">
            <v>3.20.1</v>
          </cell>
          <cell r="D1557" t="str">
            <v>SUMINISTRO DE TUBERIAS Y ELEMENTOS DE ACUEDUCTO</v>
          </cell>
          <cell r="L1557" t="str">
            <v/>
          </cell>
          <cell r="M1557" t="str">
            <v/>
          </cell>
          <cell r="N1557" t="str">
            <v/>
          </cell>
          <cell r="O1557" t="str">
            <v/>
          </cell>
          <cell r="R1557" t="str">
            <v/>
          </cell>
          <cell r="S1557" t="str">
            <v/>
          </cell>
          <cell r="T1557" t="str">
            <v/>
          </cell>
          <cell r="U1557" t="str">
            <v/>
          </cell>
          <cell r="V1557" t="str">
            <v/>
          </cell>
          <cell r="W1557" t="str">
            <v/>
          </cell>
        </row>
        <row r="1558">
          <cell r="C1558" t="str">
            <v>3.20.1.1</v>
          </cell>
          <cell r="D1558" t="str">
            <v>Suministro de Tuberias de Acueducto</v>
          </cell>
          <cell r="L1558" t="str">
            <v/>
          </cell>
          <cell r="M1558" t="str">
            <v/>
          </cell>
          <cell r="N1558" t="str">
            <v/>
          </cell>
          <cell r="O1558" t="str">
            <v/>
          </cell>
          <cell r="R1558" t="str">
            <v/>
          </cell>
          <cell r="S1558" t="str">
            <v/>
          </cell>
          <cell r="T1558" t="str">
            <v/>
          </cell>
          <cell r="U1558" t="str">
            <v/>
          </cell>
          <cell r="V1558" t="str">
            <v/>
          </cell>
          <cell r="W1558" t="str">
            <v/>
          </cell>
        </row>
        <row r="1559">
          <cell r="C1559" t="str">
            <v>3.20.1.1.1</v>
          </cell>
          <cell r="D1559" t="str">
            <v>Suministro de tuberías de acueducto de polietileno de alta densidad (PEAD)</v>
          </cell>
          <cell r="L1559" t="str">
            <v/>
          </cell>
          <cell r="M1559" t="str">
            <v/>
          </cell>
          <cell r="N1559" t="str">
            <v/>
          </cell>
          <cell r="O1559" t="str">
            <v/>
          </cell>
          <cell r="R1559" t="str">
            <v/>
          </cell>
          <cell r="S1559" t="str">
            <v/>
          </cell>
          <cell r="T1559" t="str">
            <v/>
          </cell>
          <cell r="U1559" t="str">
            <v/>
          </cell>
          <cell r="V1559" t="str">
            <v/>
          </cell>
          <cell r="W1559" t="str">
            <v/>
          </cell>
        </row>
        <row r="1560">
          <cell r="C1560" t="str">
            <v>3.20.1.1.1.1</v>
          </cell>
          <cell r="D1560" t="str">
            <v>Tuberías PEAD 90mm PN 10 PE 100</v>
          </cell>
          <cell r="E1560" t="str">
            <v>m</v>
          </cell>
          <cell r="F1560">
            <v>20</v>
          </cell>
          <cell r="G1560">
            <v>12000</v>
          </cell>
          <cell r="H1560">
            <v>240000</v>
          </cell>
          <cell r="I1560">
            <v>2.631685766453935E-3</v>
          </cell>
          <cell r="J1560">
            <v>20</v>
          </cell>
          <cell r="L1560">
            <v>20</v>
          </cell>
          <cell r="M1560">
            <v>240000</v>
          </cell>
          <cell r="N1560">
            <v>0</v>
          </cell>
          <cell r="O1560">
            <v>240000</v>
          </cell>
          <cell r="R1560">
            <v>0</v>
          </cell>
          <cell r="S1560">
            <v>0</v>
          </cell>
          <cell r="T1560">
            <v>0</v>
          </cell>
          <cell r="U1560">
            <v>0</v>
          </cell>
          <cell r="V1560">
            <v>20</v>
          </cell>
          <cell r="W1560">
            <v>240000</v>
          </cell>
        </row>
        <row r="1561">
          <cell r="C1561" t="str">
            <v>3.20.1.1.1.2</v>
          </cell>
          <cell r="D1561" t="str">
            <v>Tuberías PEAD 110mm PN 10 PE 100</v>
          </cell>
          <cell r="E1561" t="str">
            <v>m</v>
          </cell>
          <cell r="F1561">
            <v>300</v>
          </cell>
          <cell r="G1561">
            <v>18000</v>
          </cell>
          <cell r="H1561">
            <v>5400000</v>
          </cell>
          <cell r="I1561">
            <v>5.9212929745213534E-2</v>
          </cell>
          <cell r="J1561">
            <v>300</v>
          </cell>
          <cell r="L1561">
            <v>300</v>
          </cell>
          <cell r="M1561">
            <v>5400000</v>
          </cell>
          <cell r="N1561">
            <v>0</v>
          </cell>
          <cell r="O1561">
            <v>5400000</v>
          </cell>
          <cell r="R1561">
            <v>0</v>
          </cell>
          <cell r="S1561">
            <v>0</v>
          </cell>
          <cell r="T1561">
            <v>0</v>
          </cell>
          <cell r="U1561">
            <v>0</v>
          </cell>
          <cell r="V1561">
            <v>300</v>
          </cell>
          <cell r="W1561">
            <v>5400000</v>
          </cell>
        </row>
        <row r="1562">
          <cell r="C1562" t="str">
            <v>3.20.1.1.1.3</v>
          </cell>
          <cell r="D1562" t="str">
            <v>Tuberías PEAD 160mm PN 10 PE 100</v>
          </cell>
          <cell r="E1562" t="str">
            <v>m</v>
          </cell>
          <cell r="F1562">
            <v>100</v>
          </cell>
          <cell r="G1562">
            <v>45773.948000000004</v>
          </cell>
          <cell r="H1562">
            <v>4577394.8000000007</v>
          </cell>
          <cell r="I1562">
            <v>5.0192769760834401E-2</v>
          </cell>
          <cell r="J1562">
            <v>100</v>
          </cell>
          <cell r="L1562">
            <v>100</v>
          </cell>
          <cell r="M1562">
            <v>4577394.8000000007</v>
          </cell>
          <cell r="N1562">
            <v>0</v>
          </cell>
          <cell r="O1562">
            <v>4577394.8000000007</v>
          </cell>
          <cell r="R1562">
            <v>0</v>
          </cell>
          <cell r="S1562">
            <v>0</v>
          </cell>
          <cell r="T1562">
            <v>0</v>
          </cell>
          <cell r="U1562">
            <v>0</v>
          </cell>
          <cell r="V1562">
            <v>100</v>
          </cell>
          <cell r="W1562">
            <v>4577394.8000000007</v>
          </cell>
        </row>
        <row r="1563">
          <cell r="C1563" t="str">
            <v>3.20.1.2</v>
          </cell>
          <cell r="D1563" t="str">
            <v>Suministro de Elementos de Acueducto</v>
          </cell>
          <cell r="I1563" t="str">
            <v/>
          </cell>
          <cell r="L1563" t="str">
            <v/>
          </cell>
          <cell r="M1563" t="str">
            <v/>
          </cell>
          <cell r="N1563" t="str">
            <v/>
          </cell>
          <cell r="O1563" t="str">
            <v/>
          </cell>
          <cell r="R1563" t="str">
            <v/>
          </cell>
          <cell r="S1563" t="str">
            <v/>
          </cell>
          <cell r="T1563" t="str">
            <v/>
          </cell>
          <cell r="U1563" t="str">
            <v/>
          </cell>
          <cell r="V1563" t="str">
            <v/>
          </cell>
          <cell r="W1563" t="str">
            <v/>
          </cell>
        </row>
        <row r="1564">
          <cell r="C1564" t="str">
            <v>3.20.1.2.8</v>
          </cell>
          <cell r="D1564" t="str">
            <v>Válvulas de control hidráulico</v>
          </cell>
          <cell r="I1564" t="str">
            <v/>
          </cell>
          <cell r="L1564" t="str">
            <v/>
          </cell>
          <cell r="M1564" t="str">
            <v/>
          </cell>
          <cell r="N1564" t="str">
            <v/>
          </cell>
          <cell r="O1564" t="str">
            <v/>
          </cell>
          <cell r="R1564" t="str">
            <v/>
          </cell>
          <cell r="S1564" t="str">
            <v/>
          </cell>
          <cell r="T1564" t="str">
            <v/>
          </cell>
          <cell r="U1564" t="str">
            <v/>
          </cell>
          <cell r="V1564" t="str">
            <v/>
          </cell>
          <cell r="W1564" t="str">
            <v/>
          </cell>
        </row>
        <row r="1565">
          <cell r="C1565" t="str">
            <v>3.20.1.2.8.2</v>
          </cell>
          <cell r="D1565" t="str">
            <v>Suministro de válvula reguladora de presión incuye suministro de tornilleria empaquetadura y pilotaje norma ISO PN 16</v>
          </cell>
          <cell r="I1565" t="str">
            <v/>
          </cell>
          <cell r="L1565" t="str">
            <v/>
          </cell>
          <cell r="M1565" t="str">
            <v/>
          </cell>
          <cell r="N1565" t="str">
            <v/>
          </cell>
          <cell r="O1565" t="str">
            <v/>
          </cell>
          <cell r="R1565" t="str">
            <v/>
          </cell>
          <cell r="S1565" t="str">
            <v/>
          </cell>
          <cell r="T1565" t="str">
            <v/>
          </cell>
          <cell r="U1565" t="str">
            <v/>
          </cell>
          <cell r="V1565" t="str">
            <v/>
          </cell>
          <cell r="W1565" t="str">
            <v/>
          </cell>
        </row>
        <row r="1566">
          <cell r="C1566" t="str">
            <v>3.20.1.2.8.2.1</v>
          </cell>
          <cell r="D1566" t="str">
            <v>d = 80 mm (3")</v>
          </cell>
          <cell r="E1566" t="str">
            <v>un</v>
          </cell>
          <cell r="F1566">
            <v>2</v>
          </cell>
          <cell r="G1566">
            <v>2700000</v>
          </cell>
          <cell r="H1566">
            <v>5400000</v>
          </cell>
          <cell r="I1566">
            <v>5.9212929745213534E-2</v>
          </cell>
          <cell r="J1566">
            <v>2</v>
          </cell>
          <cell r="L1566">
            <v>2</v>
          </cell>
          <cell r="M1566">
            <v>5400000</v>
          </cell>
          <cell r="N1566">
            <v>0</v>
          </cell>
          <cell r="O1566">
            <v>5400000</v>
          </cell>
          <cell r="R1566">
            <v>0</v>
          </cell>
          <cell r="S1566">
            <v>0</v>
          </cell>
          <cell r="T1566">
            <v>0</v>
          </cell>
          <cell r="U1566">
            <v>0</v>
          </cell>
          <cell r="V1566">
            <v>2</v>
          </cell>
          <cell r="W1566">
            <v>5400000</v>
          </cell>
        </row>
        <row r="1567">
          <cell r="C1567" t="str">
            <v>3.20.1.2.8.5</v>
          </cell>
          <cell r="D1567" t="str">
            <v>Suministro de válvula para control de altitud incluye suministro de tornilleria empaquetadura y pilotaje norma ISO PN 10</v>
          </cell>
          <cell r="I1567" t="str">
            <v/>
          </cell>
          <cell r="L1567" t="str">
            <v/>
          </cell>
          <cell r="M1567" t="str">
            <v/>
          </cell>
          <cell r="N1567" t="str">
            <v/>
          </cell>
          <cell r="O1567" t="str">
            <v/>
          </cell>
          <cell r="R1567" t="str">
            <v/>
          </cell>
          <cell r="S1567" t="str">
            <v/>
          </cell>
          <cell r="T1567" t="str">
            <v/>
          </cell>
          <cell r="U1567" t="str">
            <v/>
          </cell>
          <cell r="V1567" t="str">
            <v/>
          </cell>
          <cell r="W1567" t="str">
            <v/>
          </cell>
        </row>
        <row r="1568">
          <cell r="C1568" t="str">
            <v>3.20.1.2.8.5.1</v>
          </cell>
          <cell r="D1568" t="str">
            <v>d = 80 mm (3")</v>
          </cell>
          <cell r="E1568" t="str">
            <v>un</v>
          </cell>
          <cell r="F1568">
            <v>1</v>
          </cell>
          <cell r="G1568">
            <v>3800000</v>
          </cell>
          <cell r="H1568">
            <v>3800000</v>
          </cell>
          <cell r="I1568">
            <v>4.1668357968853965E-2</v>
          </cell>
          <cell r="J1568">
            <v>1</v>
          </cell>
          <cell r="L1568">
            <v>1</v>
          </cell>
          <cell r="M1568">
            <v>3800000</v>
          </cell>
          <cell r="N1568">
            <v>0</v>
          </cell>
          <cell r="O1568">
            <v>3800000</v>
          </cell>
          <cell r="R1568">
            <v>0</v>
          </cell>
          <cell r="S1568">
            <v>0</v>
          </cell>
          <cell r="T1568">
            <v>0</v>
          </cell>
          <cell r="U1568">
            <v>0</v>
          </cell>
          <cell r="V1568">
            <v>1</v>
          </cell>
          <cell r="W1568">
            <v>3800000</v>
          </cell>
        </row>
        <row r="1569">
          <cell r="C1569" t="str">
            <v>3.20.1.2.14</v>
          </cell>
          <cell r="D1569" t="str">
            <v>Suministro de filtro en Yee. Brida x Brida Norma ISO PN 16</v>
          </cell>
          <cell r="I1569" t="str">
            <v/>
          </cell>
          <cell r="L1569" t="str">
            <v/>
          </cell>
          <cell r="M1569" t="str">
            <v/>
          </cell>
          <cell r="N1569" t="str">
            <v/>
          </cell>
          <cell r="O1569" t="str">
            <v/>
          </cell>
          <cell r="R1569" t="str">
            <v/>
          </cell>
          <cell r="S1569" t="str">
            <v/>
          </cell>
          <cell r="T1569" t="str">
            <v/>
          </cell>
          <cell r="U1569" t="str">
            <v/>
          </cell>
          <cell r="V1569" t="str">
            <v/>
          </cell>
          <cell r="W1569" t="str">
            <v/>
          </cell>
        </row>
        <row r="1570">
          <cell r="C1570" t="str">
            <v>3.20.1.2.14.3</v>
          </cell>
          <cell r="D1570" t="str">
            <v>d = 160 mm (6")</v>
          </cell>
          <cell r="E1570" t="str">
            <v>un</v>
          </cell>
          <cell r="F1570">
            <v>2</v>
          </cell>
          <cell r="G1570">
            <v>937177.92</v>
          </cell>
          <cell r="H1570">
            <v>1874355.84</v>
          </cell>
          <cell r="I1570">
            <v>2.0552981605824205E-2</v>
          </cell>
          <cell r="J1570">
            <v>2</v>
          </cell>
          <cell r="L1570">
            <v>2</v>
          </cell>
          <cell r="M1570">
            <v>1874355.84</v>
          </cell>
          <cell r="N1570">
            <v>0</v>
          </cell>
          <cell r="O1570">
            <v>1874355.84</v>
          </cell>
          <cell r="R1570">
            <v>0</v>
          </cell>
          <cell r="S1570">
            <v>0</v>
          </cell>
          <cell r="T1570">
            <v>0</v>
          </cell>
          <cell r="U1570">
            <v>0</v>
          </cell>
          <cell r="V1570">
            <v>2</v>
          </cell>
          <cell r="W1570">
            <v>1874355.84</v>
          </cell>
        </row>
        <row r="1571">
          <cell r="C1571" t="str">
            <v>3.20.1.2.15</v>
          </cell>
          <cell r="D1571" t="str">
            <v>Suministro de brida ciega HD norma ISO PN 16</v>
          </cell>
          <cell r="I1571" t="str">
            <v/>
          </cell>
          <cell r="L1571" t="str">
            <v/>
          </cell>
          <cell r="M1571" t="str">
            <v/>
          </cell>
          <cell r="N1571" t="str">
            <v/>
          </cell>
          <cell r="O1571" t="str">
            <v/>
          </cell>
          <cell r="R1571" t="str">
            <v/>
          </cell>
          <cell r="S1571" t="str">
            <v/>
          </cell>
          <cell r="T1571" t="str">
            <v/>
          </cell>
          <cell r="U1571" t="str">
            <v/>
          </cell>
          <cell r="V1571" t="str">
            <v/>
          </cell>
          <cell r="W1571" t="str">
            <v/>
          </cell>
        </row>
        <row r="1572">
          <cell r="C1572" t="str">
            <v>3.20.1.2.15.1</v>
          </cell>
          <cell r="D1572" t="str">
            <v>d = 90 mm (3")</v>
          </cell>
          <cell r="E1572" t="str">
            <v>un</v>
          </cell>
          <cell r="F1572">
            <v>1</v>
          </cell>
          <cell r="G1572">
            <v>39661.56</v>
          </cell>
          <cell r="H1572">
            <v>39661.56</v>
          </cell>
          <cell r="I1572">
            <v>4.3490317886399468E-4</v>
          </cell>
          <cell r="J1572">
            <v>1</v>
          </cell>
          <cell r="L1572">
            <v>1</v>
          </cell>
          <cell r="M1572">
            <v>39661.56</v>
          </cell>
          <cell r="N1572">
            <v>0</v>
          </cell>
          <cell r="O1572">
            <v>39661.56</v>
          </cell>
          <cell r="R1572">
            <v>0</v>
          </cell>
          <cell r="S1572">
            <v>0</v>
          </cell>
          <cell r="T1572">
            <v>0</v>
          </cell>
          <cell r="U1572">
            <v>0</v>
          </cell>
          <cell r="V1572">
            <v>1</v>
          </cell>
          <cell r="W1572">
            <v>39661.56</v>
          </cell>
        </row>
        <row r="1573">
          <cell r="C1573" t="str">
            <v>3.20.1.2.30</v>
          </cell>
          <cell r="D1573" t="str">
            <v>Codo 90° BxB HD Norma ISO PN 10</v>
          </cell>
          <cell r="I1573" t="str">
            <v/>
          </cell>
          <cell r="L1573" t="str">
            <v/>
          </cell>
          <cell r="M1573" t="str">
            <v/>
          </cell>
          <cell r="N1573" t="str">
            <v/>
          </cell>
          <cell r="O1573" t="str">
            <v/>
          </cell>
          <cell r="R1573" t="str">
            <v/>
          </cell>
          <cell r="S1573" t="str">
            <v/>
          </cell>
          <cell r="T1573" t="str">
            <v/>
          </cell>
          <cell r="U1573" t="str">
            <v/>
          </cell>
          <cell r="V1573" t="str">
            <v/>
          </cell>
          <cell r="W1573" t="str">
            <v/>
          </cell>
        </row>
        <row r="1574">
          <cell r="C1574" t="str">
            <v>3.20.1.2.30.17</v>
          </cell>
          <cell r="D1574" t="str">
            <v>d = 80 mm (3")</v>
          </cell>
          <cell r="E1574" t="str">
            <v>un</v>
          </cell>
          <cell r="F1574">
            <v>1</v>
          </cell>
          <cell r="G1574">
            <v>86652</v>
          </cell>
          <cell r="H1574">
            <v>86652</v>
          </cell>
          <cell r="I1574">
            <v>9.5017014597819326E-4</v>
          </cell>
          <cell r="J1574">
            <v>1</v>
          </cell>
          <cell r="L1574">
            <v>1</v>
          </cell>
          <cell r="M1574">
            <v>86652</v>
          </cell>
          <cell r="N1574">
            <v>0</v>
          </cell>
          <cell r="O1574">
            <v>86652</v>
          </cell>
          <cell r="R1574">
            <v>0</v>
          </cell>
          <cell r="S1574">
            <v>0</v>
          </cell>
          <cell r="T1574">
            <v>0</v>
          </cell>
          <cell r="U1574">
            <v>0</v>
          </cell>
          <cell r="V1574">
            <v>1</v>
          </cell>
          <cell r="W1574">
            <v>86652</v>
          </cell>
        </row>
        <row r="1575">
          <cell r="C1575" t="str">
            <v>3.20.1.2.63</v>
          </cell>
          <cell r="D1575" t="str">
            <v>Suministro de Tee B x B x B HD. Norma ISO. PN 16</v>
          </cell>
          <cell r="I1575" t="str">
            <v/>
          </cell>
          <cell r="L1575" t="str">
            <v/>
          </cell>
          <cell r="M1575" t="str">
            <v/>
          </cell>
          <cell r="N1575" t="str">
            <v/>
          </cell>
          <cell r="O1575" t="str">
            <v/>
          </cell>
          <cell r="R1575" t="str">
            <v/>
          </cell>
          <cell r="S1575" t="str">
            <v/>
          </cell>
          <cell r="T1575" t="str">
            <v/>
          </cell>
          <cell r="U1575" t="str">
            <v/>
          </cell>
          <cell r="V1575" t="str">
            <v/>
          </cell>
          <cell r="W1575" t="str">
            <v/>
          </cell>
        </row>
        <row r="1576">
          <cell r="C1576" t="str">
            <v>3.20.1.2.63.30</v>
          </cell>
          <cell r="D1576" t="str">
            <v>Tee 500 x 500 x 150 mm</v>
          </cell>
          <cell r="E1576" t="str">
            <v>un</v>
          </cell>
          <cell r="F1576">
            <v>2</v>
          </cell>
          <cell r="G1576">
            <v>4033389.6</v>
          </cell>
          <cell r="H1576">
            <v>8066779.2000000002</v>
          </cell>
          <cell r="I1576">
            <v>8.8455116674027737E-2</v>
          </cell>
          <cell r="J1576">
            <v>2</v>
          </cell>
          <cell r="L1576">
            <v>2</v>
          </cell>
          <cell r="M1576">
            <v>8066779.2000000002</v>
          </cell>
          <cell r="N1576">
            <v>0</v>
          </cell>
          <cell r="O1576">
            <v>8066779.2000000002</v>
          </cell>
          <cell r="R1576">
            <v>0</v>
          </cell>
          <cell r="S1576">
            <v>0</v>
          </cell>
          <cell r="T1576">
            <v>0</v>
          </cell>
          <cell r="U1576">
            <v>0</v>
          </cell>
          <cell r="V1576">
            <v>2</v>
          </cell>
          <cell r="W1576">
            <v>8066779.2000000002</v>
          </cell>
        </row>
        <row r="1577">
          <cell r="C1577" t="str">
            <v>3.20.1.2.63.72</v>
          </cell>
          <cell r="D1577" t="str">
            <v>Tee 80 x 80 x 80 mm</v>
          </cell>
          <cell r="E1577" t="str">
            <v>un</v>
          </cell>
          <cell r="F1577">
            <v>1</v>
          </cell>
          <cell r="G1577">
            <v>143840</v>
          </cell>
          <cell r="H1577">
            <v>143840</v>
          </cell>
          <cell r="I1577">
            <v>1.577257002694725E-3</v>
          </cell>
          <cell r="J1577">
            <v>1</v>
          </cell>
          <cell r="L1577">
            <v>1</v>
          </cell>
          <cell r="M1577">
            <v>143840</v>
          </cell>
          <cell r="N1577">
            <v>0</v>
          </cell>
          <cell r="O1577">
            <v>143840</v>
          </cell>
          <cell r="R1577">
            <v>0</v>
          </cell>
          <cell r="S1577">
            <v>0</v>
          </cell>
          <cell r="T1577">
            <v>0</v>
          </cell>
          <cell r="U1577">
            <v>0</v>
          </cell>
          <cell r="V1577">
            <v>1</v>
          </cell>
          <cell r="W1577">
            <v>143840</v>
          </cell>
        </row>
        <row r="1578">
          <cell r="C1578" t="str">
            <v>3.20.1.2.68</v>
          </cell>
          <cell r="D1578" t="str">
            <v>Suministro de Codos de polietileno PE 100 PN 10 a tope</v>
          </cell>
          <cell r="I1578" t="str">
            <v/>
          </cell>
          <cell r="L1578" t="str">
            <v/>
          </cell>
          <cell r="M1578" t="str">
            <v/>
          </cell>
          <cell r="N1578" t="str">
            <v/>
          </cell>
          <cell r="O1578" t="str">
            <v/>
          </cell>
          <cell r="R1578" t="str">
            <v/>
          </cell>
          <cell r="S1578" t="str">
            <v/>
          </cell>
          <cell r="T1578" t="str">
            <v/>
          </cell>
          <cell r="U1578" t="str">
            <v/>
          </cell>
          <cell r="V1578" t="str">
            <v/>
          </cell>
          <cell r="W1578" t="str">
            <v/>
          </cell>
        </row>
        <row r="1579">
          <cell r="C1579" t="str">
            <v>3.20.1.2.68.7</v>
          </cell>
          <cell r="D1579" t="str">
            <v>Codo de Polietileno 160mm X 45°</v>
          </cell>
          <cell r="E1579" t="str">
            <v>un</v>
          </cell>
          <cell r="F1579">
            <v>8</v>
          </cell>
          <cell r="G1579">
            <v>137042.4</v>
          </cell>
          <cell r="H1579">
            <v>1096339.2</v>
          </cell>
          <cell r="I1579">
            <v>1.202175111602289E-2</v>
          </cell>
          <cell r="J1579">
            <v>8</v>
          </cell>
          <cell r="L1579">
            <v>8</v>
          </cell>
          <cell r="M1579">
            <v>1096339.2</v>
          </cell>
          <cell r="N1579">
            <v>0</v>
          </cell>
          <cell r="O1579">
            <v>1096339.2</v>
          </cell>
          <cell r="R1579">
            <v>0</v>
          </cell>
          <cell r="S1579">
            <v>0</v>
          </cell>
          <cell r="T1579">
            <v>0</v>
          </cell>
          <cell r="U1579">
            <v>0</v>
          </cell>
          <cell r="V1579">
            <v>8</v>
          </cell>
          <cell r="W1579">
            <v>1096339.2</v>
          </cell>
        </row>
        <row r="1580">
          <cell r="C1580" t="str">
            <v>3.20.1.2.68.8</v>
          </cell>
          <cell r="D1580" t="str">
            <v>Codo de Polietileno 110mm X 90°</v>
          </cell>
          <cell r="E1580" t="str">
            <v>un</v>
          </cell>
          <cell r="F1580">
            <v>4</v>
          </cell>
          <cell r="G1580">
            <v>60320</v>
          </cell>
          <cell r="H1580">
            <v>241280</v>
          </cell>
          <cell r="I1580">
            <v>2.6457214238750225E-3</v>
          </cell>
          <cell r="J1580">
            <v>4</v>
          </cell>
          <cell r="L1580">
            <v>4</v>
          </cell>
          <cell r="M1580">
            <v>241280</v>
          </cell>
          <cell r="N1580">
            <v>0</v>
          </cell>
          <cell r="O1580">
            <v>241280</v>
          </cell>
          <cell r="R1580">
            <v>0</v>
          </cell>
          <cell r="S1580">
            <v>0</v>
          </cell>
          <cell r="T1580">
            <v>0</v>
          </cell>
          <cell r="U1580">
            <v>0</v>
          </cell>
          <cell r="V1580">
            <v>4</v>
          </cell>
          <cell r="W1580">
            <v>241280</v>
          </cell>
        </row>
        <row r="1581">
          <cell r="C1581" t="str">
            <v>3.20.1.2.69</v>
          </cell>
          <cell r="D1581" t="str">
            <v>Suministro de Tees de polietileno PE 100 PN 10 a tope</v>
          </cell>
          <cell r="I1581" t="str">
            <v/>
          </cell>
          <cell r="L1581" t="str">
            <v/>
          </cell>
          <cell r="M1581" t="str">
            <v/>
          </cell>
          <cell r="N1581" t="str">
            <v/>
          </cell>
          <cell r="O1581" t="str">
            <v/>
          </cell>
          <cell r="R1581" t="str">
            <v/>
          </cell>
          <cell r="S1581" t="str">
            <v/>
          </cell>
          <cell r="T1581" t="str">
            <v/>
          </cell>
          <cell r="U1581" t="str">
            <v/>
          </cell>
          <cell r="V1581" t="str">
            <v/>
          </cell>
          <cell r="W1581" t="str">
            <v/>
          </cell>
        </row>
        <row r="1582">
          <cell r="C1582" t="str">
            <v>3.20.1.2.69.10</v>
          </cell>
          <cell r="D1582" t="str">
            <v>Tee de Polietileno 160mm X160mm X160mm</v>
          </cell>
          <cell r="E1582" t="str">
            <v>un</v>
          </cell>
          <cell r="F1582">
            <v>1</v>
          </cell>
          <cell r="G1582">
            <v>208800</v>
          </cell>
          <cell r="H1582">
            <v>208800</v>
          </cell>
          <cell r="I1582">
            <v>2.2895666168149232E-3</v>
          </cell>
          <cell r="J1582">
            <v>1</v>
          </cell>
          <cell r="L1582">
            <v>1</v>
          </cell>
          <cell r="M1582">
            <v>208800</v>
          </cell>
          <cell r="N1582">
            <v>0</v>
          </cell>
          <cell r="O1582">
            <v>208800</v>
          </cell>
          <cell r="R1582">
            <v>0</v>
          </cell>
          <cell r="S1582">
            <v>0</v>
          </cell>
          <cell r="T1582">
            <v>0</v>
          </cell>
          <cell r="U1582">
            <v>0</v>
          </cell>
          <cell r="V1582">
            <v>1</v>
          </cell>
          <cell r="W1582">
            <v>208800</v>
          </cell>
        </row>
        <row r="1583">
          <cell r="C1583" t="str">
            <v>3.20.1.2.69.12</v>
          </cell>
          <cell r="D1583" t="str">
            <v>Tee de Polietileno 160mm X160mm X90mm</v>
          </cell>
          <cell r="E1583" t="str">
            <v>un</v>
          </cell>
          <cell r="F1583">
            <v>2</v>
          </cell>
          <cell r="G1583">
            <v>303920</v>
          </cell>
          <cell r="H1583">
            <v>607840</v>
          </cell>
          <cell r="I1583">
            <v>6.6651828178389983E-3</v>
          </cell>
          <cell r="J1583">
            <v>2</v>
          </cell>
          <cell r="L1583">
            <v>2</v>
          </cell>
          <cell r="M1583">
            <v>607840</v>
          </cell>
          <cell r="N1583">
            <v>0</v>
          </cell>
          <cell r="O1583">
            <v>607840</v>
          </cell>
          <cell r="R1583">
            <v>0</v>
          </cell>
          <cell r="S1583">
            <v>0</v>
          </cell>
          <cell r="T1583">
            <v>0</v>
          </cell>
          <cell r="U1583">
            <v>0</v>
          </cell>
          <cell r="V1583">
            <v>2</v>
          </cell>
          <cell r="W1583">
            <v>607840</v>
          </cell>
        </row>
        <row r="1584">
          <cell r="C1584" t="str">
            <v>3.20.1.2.69.13</v>
          </cell>
          <cell r="D1584" t="str">
            <v>Tee de Polietileno 110mm X110mm X110mm</v>
          </cell>
          <cell r="E1584" t="str">
            <v>un</v>
          </cell>
          <cell r="F1584">
            <v>4</v>
          </cell>
          <cell r="G1584">
            <v>63800</v>
          </cell>
          <cell r="H1584">
            <v>255200</v>
          </cell>
          <cell r="I1584">
            <v>2.7983591983293506E-3</v>
          </cell>
          <cell r="J1584">
            <v>4</v>
          </cell>
          <cell r="L1584">
            <v>4</v>
          </cell>
          <cell r="M1584">
            <v>255200</v>
          </cell>
          <cell r="N1584">
            <v>0</v>
          </cell>
          <cell r="O1584">
            <v>255200</v>
          </cell>
          <cell r="R1584">
            <v>0</v>
          </cell>
          <cell r="S1584">
            <v>0</v>
          </cell>
          <cell r="T1584">
            <v>0</v>
          </cell>
          <cell r="U1584">
            <v>0</v>
          </cell>
          <cell r="V1584">
            <v>4</v>
          </cell>
          <cell r="W1584">
            <v>255200</v>
          </cell>
        </row>
        <row r="1585">
          <cell r="C1585" t="str">
            <v>3.20.1.2.70</v>
          </cell>
          <cell r="D1585" t="str">
            <v>Suministro de Reducción de Polietileno PE 100 PN 10 a tope</v>
          </cell>
          <cell r="I1585" t="str">
            <v/>
          </cell>
          <cell r="L1585" t="str">
            <v/>
          </cell>
          <cell r="M1585" t="str">
            <v/>
          </cell>
          <cell r="N1585" t="str">
            <v/>
          </cell>
          <cell r="O1585" t="str">
            <v/>
          </cell>
          <cell r="R1585" t="str">
            <v/>
          </cell>
          <cell r="S1585" t="str">
            <v/>
          </cell>
          <cell r="T1585" t="str">
            <v/>
          </cell>
          <cell r="U1585" t="str">
            <v/>
          </cell>
          <cell r="V1585" t="str">
            <v/>
          </cell>
          <cell r="W1585" t="str">
            <v/>
          </cell>
        </row>
        <row r="1586">
          <cell r="C1586" t="str">
            <v>3.20.1.2.70.8</v>
          </cell>
          <cell r="D1586" t="str">
            <v>Reduccion Polietileno 160mm X 110mm</v>
          </cell>
          <cell r="E1586" t="str">
            <v>un</v>
          </cell>
          <cell r="F1586">
            <v>1</v>
          </cell>
          <cell r="G1586">
            <v>92220</v>
          </cell>
          <cell r="H1586">
            <v>92220</v>
          </cell>
          <cell r="I1586">
            <v>1.0112252557599245E-3</v>
          </cell>
          <cell r="J1586">
            <v>1</v>
          </cell>
          <cell r="L1586">
            <v>1</v>
          </cell>
          <cell r="M1586">
            <v>92220</v>
          </cell>
          <cell r="N1586">
            <v>0</v>
          </cell>
          <cell r="O1586">
            <v>92220</v>
          </cell>
          <cell r="R1586">
            <v>0</v>
          </cell>
          <cell r="S1586">
            <v>0</v>
          </cell>
          <cell r="T1586">
            <v>0</v>
          </cell>
          <cell r="U1586">
            <v>0</v>
          </cell>
          <cell r="V1586">
            <v>1</v>
          </cell>
          <cell r="W1586">
            <v>92220</v>
          </cell>
        </row>
        <row r="1587">
          <cell r="C1587" t="str">
            <v>3.20.1.2.70.10</v>
          </cell>
          <cell r="D1587" t="str">
            <v>Reduccion Polietileno 110mm X 90mm</v>
          </cell>
          <cell r="E1587" t="str">
            <v>un</v>
          </cell>
          <cell r="F1587">
            <v>4</v>
          </cell>
          <cell r="G1587">
            <v>32494</v>
          </cell>
          <cell r="H1587">
            <v>129976</v>
          </cell>
          <cell r="I1587">
            <v>1.4252332882525693E-3</v>
          </cell>
          <cell r="J1587">
            <v>4</v>
          </cell>
          <cell r="L1587">
            <v>4</v>
          </cell>
          <cell r="M1587">
            <v>129976</v>
          </cell>
          <cell r="N1587">
            <v>0</v>
          </cell>
          <cell r="O1587">
            <v>129976</v>
          </cell>
          <cell r="R1587">
            <v>0</v>
          </cell>
          <cell r="S1587">
            <v>0</v>
          </cell>
          <cell r="T1587">
            <v>0</v>
          </cell>
          <cell r="U1587">
            <v>0</v>
          </cell>
          <cell r="V1587">
            <v>4</v>
          </cell>
          <cell r="W1587">
            <v>129976</v>
          </cell>
        </row>
        <row r="1588">
          <cell r="C1588" t="str">
            <v>3.20.1.2.72</v>
          </cell>
          <cell r="D1588" t="str">
            <v>Suministro de Adaptadores Tope Brida de Polietileno sin brida PN 10</v>
          </cell>
          <cell r="I1588" t="str">
            <v/>
          </cell>
          <cell r="L1588" t="str">
            <v/>
          </cell>
          <cell r="M1588" t="str">
            <v/>
          </cell>
          <cell r="N1588" t="str">
            <v/>
          </cell>
          <cell r="O1588" t="str">
            <v/>
          </cell>
          <cell r="R1588" t="str">
            <v/>
          </cell>
          <cell r="S1588" t="str">
            <v/>
          </cell>
          <cell r="T1588" t="str">
            <v/>
          </cell>
          <cell r="U1588" t="str">
            <v/>
          </cell>
          <cell r="V1588" t="str">
            <v/>
          </cell>
          <cell r="W1588" t="str">
            <v/>
          </cell>
        </row>
        <row r="1589">
          <cell r="C1589" t="str">
            <v>3.20.1.2.72.3</v>
          </cell>
          <cell r="D1589" t="str">
            <v>Adaptadores Tope Brida de Polietileno Diametro 160mm</v>
          </cell>
          <cell r="E1589" t="str">
            <v>un</v>
          </cell>
          <cell r="F1589">
            <v>16</v>
          </cell>
          <cell r="G1589">
            <v>56855.08</v>
          </cell>
          <cell r="H1589">
            <v>909681.28</v>
          </cell>
          <cell r="I1589">
            <v>9.9749803191066522E-3</v>
          </cell>
          <cell r="J1589">
            <v>16</v>
          </cell>
          <cell r="L1589">
            <v>16</v>
          </cell>
          <cell r="M1589">
            <v>909681.28</v>
          </cell>
          <cell r="N1589">
            <v>0</v>
          </cell>
          <cell r="O1589">
            <v>909681.28</v>
          </cell>
          <cell r="R1589">
            <v>0</v>
          </cell>
          <cell r="S1589">
            <v>0</v>
          </cell>
          <cell r="T1589">
            <v>0</v>
          </cell>
          <cell r="U1589">
            <v>0</v>
          </cell>
          <cell r="V1589">
            <v>16</v>
          </cell>
          <cell r="W1589">
            <v>909681.28</v>
          </cell>
        </row>
        <row r="1590">
          <cell r="C1590" t="str">
            <v>3.20.1.2.72.4</v>
          </cell>
          <cell r="D1590" t="str">
            <v>Adaptadores Tope Brida de Polietileno Diametro 110mm</v>
          </cell>
          <cell r="E1590" t="str">
            <v>un</v>
          </cell>
          <cell r="F1590">
            <v>16</v>
          </cell>
          <cell r="G1590">
            <v>31720.2</v>
          </cell>
          <cell r="H1590">
            <v>507523.2</v>
          </cell>
          <cell r="I1590">
            <v>5.5651732566048074E-3</v>
          </cell>
          <cell r="J1590">
            <v>16</v>
          </cell>
          <cell r="L1590">
            <v>16</v>
          </cell>
          <cell r="M1590">
            <v>507523.2</v>
          </cell>
          <cell r="N1590">
            <v>0</v>
          </cell>
          <cell r="O1590">
            <v>507523.2</v>
          </cell>
          <cell r="R1590">
            <v>0</v>
          </cell>
          <cell r="S1590">
            <v>0</v>
          </cell>
          <cell r="T1590">
            <v>0</v>
          </cell>
          <cell r="U1590">
            <v>0</v>
          </cell>
          <cell r="V1590">
            <v>16</v>
          </cell>
          <cell r="W1590">
            <v>507523.2</v>
          </cell>
        </row>
        <row r="1591">
          <cell r="C1591" t="str">
            <v>3.20.1.2.72.5</v>
          </cell>
          <cell r="D1591" t="str">
            <v>Adaptadores Tope Brida de Polietileno Diametro 90mm</v>
          </cell>
          <cell r="E1591" t="str">
            <v>un</v>
          </cell>
          <cell r="F1591">
            <v>14</v>
          </cell>
          <cell r="G1591">
            <v>24839.08</v>
          </cell>
          <cell r="H1591">
            <v>347747.12</v>
          </cell>
          <cell r="I1591">
            <v>3.8131714417889515E-3</v>
          </cell>
          <cell r="J1591">
            <v>14</v>
          </cell>
          <cell r="L1591">
            <v>14</v>
          </cell>
          <cell r="M1591">
            <v>347747.12</v>
          </cell>
          <cell r="N1591">
            <v>0</v>
          </cell>
          <cell r="O1591">
            <v>347747.12</v>
          </cell>
          <cell r="R1591">
            <v>0</v>
          </cell>
          <cell r="S1591">
            <v>0</v>
          </cell>
          <cell r="T1591">
            <v>0</v>
          </cell>
          <cell r="U1591">
            <v>0</v>
          </cell>
          <cell r="V1591">
            <v>14</v>
          </cell>
          <cell r="W1591">
            <v>347747.12</v>
          </cell>
        </row>
        <row r="1592">
          <cell r="C1592" t="str">
            <v>3.20.1.2.73</v>
          </cell>
          <cell r="D1592" t="str">
            <v>Suministro de Brida Metálica para Adaptador Tope de Polietileno Norma Iso</v>
          </cell>
          <cell r="I1592" t="str">
            <v/>
          </cell>
          <cell r="L1592" t="str">
            <v/>
          </cell>
          <cell r="M1592" t="str">
            <v/>
          </cell>
          <cell r="N1592" t="str">
            <v/>
          </cell>
          <cell r="O1592" t="str">
            <v/>
          </cell>
          <cell r="R1592" t="str">
            <v/>
          </cell>
          <cell r="S1592" t="str">
            <v/>
          </cell>
          <cell r="T1592" t="str">
            <v/>
          </cell>
          <cell r="U1592" t="str">
            <v/>
          </cell>
          <cell r="V1592" t="str">
            <v/>
          </cell>
          <cell r="W1592" t="str">
            <v/>
          </cell>
        </row>
        <row r="1593">
          <cell r="C1593" t="str">
            <v>3.20.1.2.73.3</v>
          </cell>
          <cell r="D1593" t="str">
            <v>Brida Metalica para Adaptador Tope de Polietileno Diametro 160</v>
          </cell>
          <cell r="E1593" t="str">
            <v>un</v>
          </cell>
          <cell r="F1593">
            <v>16</v>
          </cell>
          <cell r="G1593">
            <v>52374</v>
          </cell>
          <cell r="H1593">
            <v>837984</v>
          </cell>
          <cell r="I1593">
            <v>9.1887940221505593E-3</v>
          </cell>
          <cell r="J1593">
            <v>16</v>
          </cell>
          <cell r="L1593">
            <v>16</v>
          </cell>
          <cell r="M1593">
            <v>837984</v>
          </cell>
          <cell r="N1593">
            <v>0</v>
          </cell>
          <cell r="O1593">
            <v>837984</v>
          </cell>
          <cell r="R1593">
            <v>0</v>
          </cell>
          <cell r="S1593">
            <v>0</v>
          </cell>
          <cell r="T1593">
            <v>0</v>
          </cell>
          <cell r="U1593">
            <v>0</v>
          </cell>
          <cell r="V1593">
            <v>16</v>
          </cell>
          <cell r="W1593">
            <v>837984</v>
          </cell>
        </row>
        <row r="1594">
          <cell r="C1594" t="str">
            <v>3.20.1.2.73.4</v>
          </cell>
          <cell r="D1594" t="str">
            <v>Brida Metalica para Adaptador Tope de Polietileno Diametro 110</v>
          </cell>
          <cell r="E1594" t="str">
            <v>un</v>
          </cell>
          <cell r="F1594">
            <v>16</v>
          </cell>
          <cell r="G1594">
            <v>41412</v>
          </cell>
          <cell r="H1594">
            <v>662592</v>
          </cell>
          <cell r="I1594">
            <v>7.2655580640260224E-3</v>
          </cell>
          <cell r="J1594">
            <v>16</v>
          </cell>
          <cell r="L1594">
            <v>16</v>
          </cell>
          <cell r="M1594">
            <v>662592</v>
          </cell>
          <cell r="N1594">
            <v>0</v>
          </cell>
          <cell r="O1594">
            <v>662592</v>
          </cell>
          <cell r="R1594">
            <v>0</v>
          </cell>
          <cell r="S1594">
            <v>0</v>
          </cell>
          <cell r="T1594">
            <v>0</v>
          </cell>
          <cell r="U1594">
            <v>0</v>
          </cell>
          <cell r="V1594">
            <v>16</v>
          </cell>
          <cell r="W1594">
            <v>662592</v>
          </cell>
        </row>
        <row r="1595">
          <cell r="C1595" t="str">
            <v>3.20.1.2.73.5</v>
          </cell>
          <cell r="D1595" t="str">
            <v>Brida Metalica para Adaptador Tope de Polietileno Diametro 90</v>
          </cell>
          <cell r="E1595" t="str">
            <v>un</v>
          </cell>
          <cell r="F1595">
            <v>14</v>
          </cell>
          <cell r="G1595">
            <v>36192</v>
          </cell>
          <cell r="H1595">
            <v>506688</v>
          </cell>
          <cell r="I1595">
            <v>5.5560149901375472E-3</v>
          </cell>
          <cell r="J1595">
            <v>14</v>
          </cell>
          <cell r="L1595">
            <v>14</v>
          </cell>
          <cell r="M1595">
            <v>506688</v>
          </cell>
          <cell r="N1595">
            <v>0</v>
          </cell>
          <cell r="O1595">
            <v>506688</v>
          </cell>
          <cell r="R1595">
            <v>0</v>
          </cell>
          <cell r="S1595">
            <v>0</v>
          </cell>
          <cell r="T1595">
            <v>0</v>
          </cell>
          <cell r="U1595">
            <v>0</v>
          </cell>
          <cell r="V1595">
            <v>14</v>
          </cell>
          <cell r="W1595">
            <v>506688</v>
          </cell>
        </row>
        <row r="1596">
          <cell r="C1596" t="str">
            <v>3.20.1.2.73.7</v>
          </cell>
          <cell r="D1596" t="str">
            <v>Brida doble cámara para polietileno d = 90 mm.</v>
          </cell>
          <cell r="E1596" t="str">
            <v>un</v>
          </cell>
          <cell r="F1596">
            <v>2</v>
          </cell>
          <cell r="G1596">
            <v>136416</v>
          </cell>
          <cell r="H1596">
            <v>272832</v>
          </cell>
          <cell r="I1596">
            <v>2.9917003793048327E-3</v>
          </cell>
          <cell r="J1596">
            <v>2</v>
          </cell>
          <cell r="L1596">
            <v>2</v>
          </cell>
          <cell r="M1596">
            <v>272832</v>
          </cell>
          <cell r="N1596">
            <v>0</v>
          </cell>
          <cell r="O1596">
            <v>272832</v>
          </cell>
          <cell r="R1596">
            <v>0</v>
          </cell>
          <cell r="S1596">
            <v>0</v>
          </cell>
          <cell r="T1596">
            <v>0</v>
          </cell>
          <cell r="U1596">
            <v>0</v>
          </cell>
          <cell r="V1596">
            <v>2</v>
          </cell>
          <cell r="W1596">
            <v>272832</v>
          </cell>
        </row>
        <row r="1597">
          <cell r="C1597" t="str">
            <v>3.20.1.2.86</v>
          </cell>
          <cell r="D1597" t="str">
            <v>Suministro de válvulas y accesorios norma ISO PN 25 en HD y acero</v>
          </cell>
          <cell r="I1597" t="str">
            <v/>
          </cell>
          <cell r="L1597" t="str">
            <v/>
          </cell>
          <cell r="M1597" t="str">
            <v/>
          </cell>
          <cell r="N1597" t="str">
            <v/>
          </cell>
          <cell r="O1597" t="str">
            <v/>
          </cell>
          <cell r="R1597" t="str">
            <v/>
          </cell>
          <cell r="S1597" t="str">
            <v/>
          </cell>
          <cell r="T1597" t="str">
            <v/>
          </cell>
          <cell r="U1597" t="str">
            <v/>
          </cell>
          <cell r="V1597" t="str">
            <v/>
          </cell>
          <cell r="W1597" t="str">
            <v/>
          </cell>
        </row>
        <row r="1598">
          <cell r="C1598" t="str">
            <v>3.20.1.2.86.1</v>
          </cell>
          <cell r="D1598" t="str">
            <v>Suministro de válvula de compuerta brida x brida norma ISO PN 25</v>
          </cell>
          <cell r="I1598" t="str">
            <v/>
          </cell>
          <cell r="L1598" t="str">
            <v/>
          </cell>
          <cell r="M1598" t="str">
            <v/>
          </cell>
          <cell r="N1598" t="str">
            <v/>
          </cell>
          <cell r="O1598" t="str">
            <v/>
          </cell>
          <cell r="R1598" t="str">
            <v/>
          </cell>
          <cell r="S1598" t="str">
            <v/>
          </cell>
          <cell r="T1598" t="str">
            <v/>
          </cell>
          <cell r="U1598" t="str">
            <v/>
          </cell>
          <cell r="V1598" t="str">
            <v/>
          </cell>
          <cell r="W1598" t="str">
            <v/>
          </cell>
        </row>
        <row r="1599">
          <cell r="C1599" t="str">
            <v>3.20.1.2.86.1.2</v>
          </cell>
          <cell r="D1599" t="str">
            <v>d = 150 mm (6")</v>
          </cell>
          <cell r="E1599" t="str">
            <v>un</v>
          </cell>
          <cell r="F1599">
            <v>10</v>
          </cell>
          <cell r="G1599">
            <v>555686.40000000002</v>
          </cell>
          <cell r="H1599">
            <v>5556864</v>
          </cell>
          <cell r="I1599">
            <v>6.0932999562167821E-2</v>
          </cell>
          <cell r="J1599">
            <v>10</v>
          </cell>
          <cell r="L1599">
            <v>10</v>
          </cell>
          <cell r="M1599">
            <v>5556864</v>
          </cell>
          <cell r="N1599">
            <v>0</v>
          </cell>
          <cell r="O1599">
            <v>5556864</v>
          </cell>
          <cell r="Q1599">
            <v>1</v>
          </cell>
          <cell r="R1599">
            <v>1</v>
          </cell>
          <cell r="S1599">
            <v>0</v>
          </cell>
          <cell r="T1599">
            <v>555686.40000000002</v>
          </cell>
          <cell r="U1599">
            <v>555686.40000000002</v>
          </cell>
          <cell r="V1599">
            <v>9</v>
          </cell>
          <cell r="W1599">
            <v>5001177.6000000006</v>
          </cell>
        </row>
        <row r="1600">
          <cell r="C1600" t="str">
            <v>3.20.1.2.86.1.3</v>
          </cell>
          <cell r="D1600" t="str">
            <v>d = 100 mm (4")</v>
          </cell>
          <cell r="E1600" t="str">
            <v>un</v>
          </cell>
          <cell r="F1600">
            <v>29</v>
          </cell>
          <cell r="G1600">
            <v>434118.40000000002</v>
          </cell>
          <cell r="H1600">
            <v>12589433.600000001</v>
          </cell>
          <cell r="I1600">
            <v>0.13804763838682052</v>
          </cell>
          <cell r="J1600">
            <v>29</v>
          </cell>
          <cell r="L1600">
            <v>29</v>
          </cell>
          <cell r="M1600">
            <v>12589433.600000001</v>
          </cell>
          <cell r="N1600">
            <v>0</v>
          </cell>
          <cell r="O1600">
            <v>12589433.600000001</v>
          </cell>
          <cell r="Q1600">
            <v>19</v>
          </cell>
          <cell r="R1600">
            <v>19</v>
          </cell>
          <cell r="S1600">
            <v>0</v>
          </cell>
          <cell r="T1600">
            <v>8248249.6000000006</v>
          </cell>
          <cell r="U1600">
            <v>8248249.6000000006</v>
          </cell>
          <cell r="V1600">
            <v>10</v>
          </cell>
          <cell r="W1600">
            <v>4341184</v>
          </cell>
        </row>
        <row r="1601">
          <cell r="C1601" t="str">
            <v>3.20.1.2.86.1.4</v>
          </cell>
          <cell r="D1601" t="str">
            <v>d = 80 mm (3")</v>
          </cell>
          <cell r="E1601" t="str">
            <v>un</v>
          </cell>
          <cell r="F1601">
            <v>5</v>
          </cell>
          <cell r="G1601">
            <v>375932.8</v>
          </cell>
          <cell r="H1601">
            <v>1879664</v>
          </cell>
          <cell r="I1601">
            <v>2.0611187477149455E-2</v>
          </cell>
          <cell r="J1601">
            <v>5</v>
          </cell>
          <cell r="L1601">
            <v>5</v>
          </cell>
          <cell r="M1601">
            <v>1879664</v>
          </cell>
          <cell r="N1601">
            <v>0</v>
          </cell>
          <cell r="O1601">
            <v>1879664</v>
          </cell>
          <cell r="Q1601">
            <v>3</v>
          </cell>
          <cell r="R1601">
            <v>3</v>
          </cell>
          <cell r="S1601">
            <v>0</v>
          </cell>
          <cell r="T1601">
            <v>1127798.3999999999</v>
          </cell>
          <cell r="U1601">
            <v>1127798.3999999999</v>
          </cell>
          <cell r="V1601">
            <v>2</v>
          </cell>
          <cell r="W1601">
            <v>751865.6</v>
          </cell>
        </row>
        <row r="1602">
          <cell r="C1602" t="str">
            <v>3.20.1.2.86.2</v>
          </cell>
          <cell r="D1602" t="str">
            <v>Suministro de válvula de mariposa brida x brida norma ISO PN 25</v>
          </cell>
          <cell r="I1602" t="str">
            <v/>
          </cell>
          <cell r="L1602" t="str">
            <v/>
          </cell>
          <cell r="M1602" t="str">
            <v/>
          </cell>
          <cell r="N1602" t="str">
            <v/>
          </cell>
          <cell r="O1602" t="str">
            <v/>
          </cell>
          <cell r="R1602" t="str">
            <v/>
          </cell>
          <cell r="S1602" t="str">
            <v/>
          </cell>
          <cell r="T1602" t="str">
            <v/>
          </cell>
          <cell r="U1602" t="str">
            <v/>
          </cell>
          <cell r="V1602" t="str">
            <v/>
          </cell>
          <cell r="W1602" t="str">
            <v/>
          </cell>
        </row>
        <row r="1603">
          <cell r="C1603" t="str">
            <v>3.20.1.2.86.2.9</v>
          </cell>
          <cell r="D1603" t="str">
            <v>d = 500 mm (20")</v>
          </cell>
          <cell r="E1603" t="str">
            <v>un</v>
          </cell>
          <cell r="F1603">
            <v>4</v>
          </cell>
          <cell r="G1603">
            <v>11425422.9</v>
          </cell>
          <cell r="H1603">
            <v>45701691.600000001</v>
          </cell>
          <cell r="I1603">
            <v>0.50113538036078065</v>
          </cell>
          <cell r="J1603">
            <v>4</v>
          </cell>
          <cell r="L1603">
            <v>4</v>
          </cell>
          <cell r="M1603">
            <v>45701691.600000001</v>
          </cell>
          <cell r="N1603">
            <v>0</v>
          </cell>
          <cell r="O1603">
            <v>45701691.600000001</v>
          </cell>
          <cell r="Q1603">
            <v>0</v>
          </cell>
          <cell r="R1603">
            <v>0</v>
          </cell>
          <cell r="S1603">
            <v>0</v>
          </cell>
          <cell r="T1603">
            <v>0</v>
          </cell>
          <cell r="U1603">
            <v>0</v>
          </cell>
          <cell r="V1603">
            <v>4</v>
          </cell>
          <cell r="W1603">
            <v>45701691.600000001</v>
          </cell>
        </row>
        <row r="1604">
          <cell r="C1604" t="str">
            <v>3.20.1.2.86.6</v>
          </cell>
          <cell r="D1604" t="str">
            <v>Suministro de unión de desmontaje norma ISO PN 25</v>
          </cell>
          <cell r="I1604" t="str">
            <v/>
          </cell>
          <cell r="L1604" t="str">
            <v/>
          </cell>
          <cell r="M1604" t="str">
            <v/>
          </cell>
          <cell r="N1604" t="str">
            <v/>
          </cell>
          <cell r="O1604" t="str">
            <v/>
          </cell>
          <cell r="R1604" t="str">
            <v/>
          </cell>
          <cell r="S1604" t="str">
            <v/>
          </cell>
          <cell r="T1604" t="str">
            <v/>
          </cell>
          <cell r="U1604" t="str">
            <v/>
          </cell>
          <cell r="V1604" t="str">
            <v/>
          </cell>
          <cell r="W1604" t="str">
            <v/>
          </cell>
        </row>
        <row r="1605">
          <cell r="C1605" t="str">
            <v>3.20.1.2.86.6.9</v>
          </cell>
          <cell r="D1605" t="str">
            <v>d = 500 mm (20")</v>
          </cell>
          <cell r="E1605" t="str">
            <v>un</v>
          </cell>
          <cell r="F1605">
            <v>4</v>
          </cell>
          <cell r="G1605">
            <v>2684385</v>
          </cell>
          <cell r="H1605">
            <v>10737540</v>
          </cell>
          <cell r="I1605">
            <v>0.11774096326970743</v>
          </cell>
          <cell r="J1605">
            <v>4</v>
          </cell>
          <cell r="L1605">
            <v>4</v>
          </cell>
          <cell r="M1605">
            <v>10737540</v>
          </cell>
          <cell r="N1605">
            <v>0</v>
          </cell>
          <cell r="O1605">
            <v>10737540</v>
          </cell>
          <cell r="Q1605">
            <v>0</v>
          </cell>
          <cell r="R1605">
            <v>0</v>
          </cell>
          <cell r="S1605">
            <v>0</v>
          </cell>
          <cell r="T1605">
            <v>0</v>
          </cell>
          <cell r="U1605">
            <v>0</v>
          </cell>
          <cell r="V1605">
            <v>4</v>
          </cell>
          <cell r="W1605">
            <v>10737540</v>
          </cell>
        </row>
        <row r="1606">
          <cell r="C1606" t="str">
            <v>3.20.1.2.86.9</v>
          </cell>
          <cell r="D1606" t="str">
            <v>Unión Brida Enchufe. Norma ISO. PN 25</v>
          </cell>
          <cell r="I1606" t="str">
            <v/>
          </cell>
          <cell r="L1606" t="str">
            <v/>
          </cell>
          <cell r="M1606" t="str">
            <v/>
          </cell>
          <cell r="N1606" t="str">
            <v/>
          </cell>
          <cell r="O1606" t="str">
            <v/>
          </cell>
          <cell r="R1606" t="str">
            <v/>
          </cell>
          <cell r="S1606" t="str">
            <v/>
          </cell>
          <cell r="T1606" t="str">
            <v/>
          </cell>
          <cell r="U1606" t="str">
            <v/>
          </cell>
          <cell r="V1606" t="str">
            <v/>
          </cell>
          <cell r="W1606" t="str">
            <v/>
          </cell>
        </row>
        <row r="1607">
          <cell r="C1607" t="str">
            <v>3.20.1.2.86.9.1</v>
          </cell>
          <cell r="D1607" t="str">
            <v>d = 80 mm (3")</v>
          </cell>
          <cell r="E1607" t="str">
            <v>un</v>
          </cell>
          <cell r="F1607">
            <v>2</v>
          </cell>
          <cell r="G1607">
            <v>63800</v>
          </cell>
          <cell r="H1607">
            <v>127600</v>
          </cell>
          <cell r="I1607">
            <v>1.3991795991646753E-3</v>
          </cell>
          <cell r="J1607">
            <v>2</v>
          </cell>
          <cell r="L1607">
            <v>2</v>
          </cell>
          <cell r="M1607">
            <v>127600</v>
          </cell>
          <cell r="N1607">
            <v>0</v>
          </cell>
          <cell r="O1607">
            <v>127600</v>
          </cell>
          <cell r="R1607">
            <v>0</v>
          </cell>
          <cell r="S1607">
            <v>0</v>
          </cell>
          <cell r="T1607">
            <v>0</v>
          </cell>
          <cell r="U1607">
            <v>0</v>
          </cell>
          <cell r="V1607">
            <v>2</v>
          </cell>
          <cell r="W1607">
            <v>127600</v>
          </cell>
        </row>
        <row r="1608">
          <cell r="C1608" t="str">
            <v>3.20.1.2.86.9.10</v>
          </cell>
          <cell r="D1608" t="str">
            <v>d = 500 mm (20")</v>
          </cell>
          <cell r="E1608" t="str">
            <v>un</v>
          </cell>
          <cell r="F1608">
            <v>8</v>
          </cell>
          <cell r="G1608">
            <v>1782189.2</v>
          </cell>
          <cell r="H1608">
            <v>14257513.6</v>
          </cell>
          <cell r="I1608">
            <v>0.15633873169226417</v>
          </cell>
          <cell r="J1608">
            <v>8</v>
          </cell>
          <cell r="L1608">
            <v>8</v>
          </cell>
          <cell r="M1608">
            <v>14257513.6</v>
          </cell>
          <cell r="N1608">
            <v>0</v>
          </cell>
          <cell r="O1608">
            <v>14257513.6</v>
          </cell>
          <cell r="Q1608">
            <v>0</v>
          </cell>
          <cell r="R1608">
            <v>0</v>
          </cell>
          <cell r="S1608">
            <v>0</v>
          </cell>
          <cell r="T1608">
            <v>0</v>
          </cell>
          <cell r="U1608">
            <v>0</v>
          </cell>
          <cell r="V1608">
            <v>8</v>
          </cell>
          <cell r="W1608">
            <v>14257513.6</v>
          </cell>
        </row>
        <row r="1609">
          <cell r="C1609" t="str">
            <v>3.20.1.2.86.14</v>
          </cell>
          <cell r="D1609" t="str">
            <v>Suministro de ventosa de triple acción norma ISO PN 25</v>
          </cell>
          <cell r="I1609" t="str">
            <v/>
          </cell>
          <cell r="L1609" t="str">
            <v/>
          </cell>
          <cell r="M1609" t="str">
            <v/>
          </cell>
          <cell r="N1609" t="str">
            <v/>
          </cell>
          <cell r="O1609" t="str">
            <v/>
          </cell>
          <cell r="R1609" t="str">
            <v/>
          </cell>
          <cell r="S1609" t="str">
            <v/>
          </cell>
          <cell r="T1609" t="str">
            <v/>
          </cell>
          <cell r="U1609" t="str">
            <v/>
          </cell>
          <cell r="V1609" t="str">
            <v/>
          </cell>
          <cell r="W1609" t="str">
            <v/>
          </cell>
        </row>
        <row r="1610">
          <cell r="C1610" t="str">
            <v>3.20.1.2.86.14.2</v>
          </cell>
          <cell r="D1610" t="str">
            <v>d = 100 mm (4")</v>
          </cell>
          <cell r="E1610" t="str">
            <v>un</v>
          </cell>
          <cell r="F1610">
            <v>21</v>
          </cell>
          <cell r="G1610">
            <v>1443785.3</v>
          </cell>
          <cell r="H1610">
            <v>30319491.300000001</v>
          </cell>
          <cell r="I1610">
            <v>0.3324640570847246</v>
          </cell>
          <cell r="J1610">
            <v>21</v>
          </cell>
          <cell r="L1610">
            <v>21</v>
          </cell>
          <cell r="M1610">
            <v>30319491.300000001</v>
          </cell>
          <cell r="N1610">
            <v>0</v>
          </cell>
          <cell r="O1610">
            <v>30319491.300000001</v>
          </cell>
          <cell r="Q1610">
            <v>0</v>
          </cell>
          <cell r="R1610">
            <v>0</v>
          </cell>
          <cell r="S1610">
            <v>0</v>
          </cell>
          <cell r="T1610">
            <v>0</v>
          </cell>
          <cell r="U1610">
            <v>0</v>
          </cell>
          <cell r="V1610">
            <v>21</v>
          </cell>
          <cell r="W1610">
            <v>30319491.300000001</v>
          </cell>
        </row>
        <row r="1611">
          <cell r="C1611" t="str">
            <v>3.20.1.2.87</v>
          </cell>
          <cell r="D1611" t="str">
            <v>Suministro de accesorios hierro dúctil Junta Automática. Presión de trabajo 22 bares y presión con golpe de ariete 30 bares</v>
          </cell>
          <cell r="I1611" t="str">
            <v/>
          </cell>
          <cell r="L1611" t="str">
            <v/>
          </cell>
          <cell r="M1611" t="str">
            <v/>
          </cell>
          <cell r="N1611" t="str">
            <v/>
          </cell>
          <cell r="O1611" t="str">
            <v/>
          </cell>
          <cell r="R1611" t="str">
            <v/>
          </cell>
          <cell r="S1611" t="str">
            <v/>
          </cell>
          <cell r="T1611" t="str">
            <v/>
          </cell>
          <cell r="U1611" t="str">
            <v/>
          </cell>
          <cell r="V1611" t="str">
            <v/>
          </cell>
          <cell r="W1611" t="str">
            <v/>
          </cell>
        </row>
        <row r="1612">
          <cell r="C1612" t="str">
            <v>3.20.1.2.87.1</v>
          </cell>
          <cell r="D1612" t="str">
            <v>Unión universal en HD</v>
          </cell>
          <cell r="I1612" t="str">
            <v/>
          </cell>
          <cell r="L1612" t="str">
            <v/>
          </cell>
          <cell r="M1612" t="str">
            <v/>
          </cell>
          <cell r="N1612" t="str">
            <v/>
          </cell>
          <cell r="O1612" t="str">
            <v/>
          </cell>
          <cell r="R1612" t="str">
            <v/>
          </cell>
          <cell r="S1612" t="str">
            <v/>
          </cell>
          <cell r="T1612" t="str">
            <v/>
          </cell>
          <cell r="U1612" t="str">
            <v/>
          </cell>
          <cell r="V1612" t="str">
            <v/>
          </cell>
          <cell r="W1612" t="str">
            <v/>
          </cell>
        </row>
        <row r="1613">
          <cell r="C1613" t="str">
            <v>3.20.1.2.87.1.1</v>
          </cell>
          <cell r="D1613" t="str">
            <v>d = 500 mm (20")</v>
          </cell>
          <cell r="E1613" t="str">
            <v>un</v>
          </cell>
          <cell r="F1613">
            <v>5</v>
          </cell>
          <cell r="G1613">
            <v>1405641.6</v>
          </cell>
          <cell r="H1613">
            <v>7028208</v>
          </cell>
          <cell r="I1613">
            <v>7.7066812321990322E-2</v>
          </cell>
          <cell r="J1613">
            <v>5</v>
          </cell>
          <cell r="L1613">
            <v>5</v>
          </cell>
          <cell r="M1613">
            <v>7028208</v>
          </cell>
          <cell r="N1613">
            <v>0</v>
          </cell>
          <cell r="O1613">
            <v>7028208</v>
          </cell>
          <cell r="Q1613">
            <v>0</v>
          </cell>
          <cell r="R1613">
            <v>0</v>
          </cell>
          <cell r="S1613">
            <v>0</v>
          </cell>
          <cell r="T1613">
            <v>0</v>
          </cell>
          <cell r="U1613">
            <v>0</v>
          </cell>
          <cell r="V1613">
            <v>5</v>
          </cell>
          <cell r="W1613">
            <v>7028208</v>
          </cell>
        </row>
        <row r="1614">
          <cell r="C1614" t="str">
            <v>3.20.1.2.87.2</v>
          </cell>
          <cell r="D1614" t="str">
            <v>Codo 90° JA x JA HD</v>
          </cell>
          <cell r="I1614" t="str">
            <v/>
          </cell>
          <cell r="L1614" t="str">
            <v/>
          </cell>
          <cell r="M1614" t="str">
            <v/>
          </cell>
          <cell r="N1614" t="str">
            <v/>
          </cell>
          <cell r="O1614" t="str">
            <v/>
          </cell>
          <cell r="R1614" t="str">
            <v/>
          </cell>
          <cell r="S1614" t="str">
            <v/>
          </cell>
          <cell r="T1614" t="str">
            <v/>
          </cell>
          <cell r="U1614" t="str">
            <v/>
          </cell>
          <cell r="V1614" t="str">
            <v/>
          </cell>
          <cell r="W1614" t="str">
            <v/>
          </cell>
        </row>
        <row r="1615">
          <cell r="C1615" t="str">
            <v>3.20.1.2.87.2.10</v>
          </cell>
          <cell r="D1615" t="str">
            <v>d = 500 mm (20")</v>
          </cell>
          <cell r="E1615" t="str">
            <v>un</v>
          </cell>
          <cell r="F1615">
            <v>3</v>
          </cell>
          <cell r="G1615">
            <v>3537438.56</v>
          </cell>
          <cell r="H1615">
            <v>10612315.68</v>
          </cell>
          <cell r="I1615">
            <v>0.11636783385071628</v>
          </cell>
          <cell r="J1615">
            <v>3</v>
          </cell>
          <cell r="L1615">
            <v>3</v>
          </cell>
          <cell r="M1615">
            <v>10612315.68</v>
          </cell>
          <cell r="N1615">
            <v>0</v>
          </cell>
          <cell r="O1615">
            <v>10612315.68</v>
          </cell>
          <cell r="Q1615">
            <v>2</v>
          </cell>
          <cell r="R1615">
            <v>2</v>
          </cell>
          <cell r="S1615">
            <v>0</v>
          </cell>
          <cell r="T1615">
            <v>7074877.1200000001</v>
          </cell>
          <cell r="U1615">
            <v>7074877.1200000001</v>
          </cell>
          <cell r="V1615">
            <v>1</v>
          </cell>
          <cell r="W1615">
            <v>3537438.56</v>
          </cell>
        </row>
        <row r="1616">
          <cell r="C1616" t="str">
            <v>3.20.1.2.87.3</v>
          </cell>
          <cell r="D1616" t="str">
            <v>Codo 45° JA x JA HD</v>
          </cell>
          <cell r="I1616" t="str">
            <v/>
          </cell>
          <cell r="L1616" t="str">
            <v/>
          </cell>
          <cell r="M1616" t="str">
            <v/>
          </cell>
          <cell r="N1616" t="str">
            <v/>
          </cell>
          <cell r="O1616" t="str">
            <v/>
          </cell>
          <cell r="R1616" t="str">
            <v/>
          </cell>
          <cell r="S1616" t="str">
            <v/>
          </cell>
          <cell r="T1616" t="str">
            <v/>
          </cell>
          <cell r="U1616" t="str">
            <v/>
          </cell>
          <cell r="V1616" t="str">
            <v/>
          </cell>
          <cell r="W1616" t="str">
            <v/>
          </cell>
        </row>
        <row r="1617">
          <cell r="C1617" t="str">
            <v>3.20.1.2.87.3.10</v>
          </cell>
          <cell r="D1617" t="str">
            <v>d = 500 mm (20")</v>
          </cell>
          <cell r="E1617" t="str">
            <v>un</v>
          </cell>
          <cell r="F1617">
            <v>14</v>
          </cell>
          <cell r="G1617">
            <v>2538439.6</v>
          </cell>
          <cell r="H1617">
            <v>35538154.399999999</v>
          </cell>
          <cell r="I1617">
            <v>0.3896885629188428</v>
          </cell>
          <cell r="J1617">
            <v>14</v>
          </cell>
          <cell r="L1617">
            <v>14</v>
          </cell>
          <cell r="M1617">
            <v>35538154.399999999</v>
          </cell>
          <cell r="N1617">
            <v>0</v>
          </cell>
          <cell r="O1617">
            <v>35538154.399999999</v>
          </cell>
          <cell r="Q1617">
            <v>14</v>
          </cell>
          <cell r="R1617">
            <v>14</v>
          </cell>
          <cell r="S1617">
            <v>0</v>
          </cell>
          <cell r="T1617">
            <v>35538154.399999999</v>
          </cell>
          <cell r="U1617">
            <v>35538154.399999999</v>
          </cell>
          <cell r="V1617">
            <v>0</v>
          </cell>
          <cell r="W1617">
            <v>0</v>
          </cell>
        </row>
        <row r="1618">
          <cell r="C1618" t="str">
            <v>3.20.1.2.87.4</v>
          </cell>
          <cell r="D1618" t="str">
            <v>Codo 22 ½° JA x JA HD</v>
          </cell>
          <cell r="I1618" t="str">
            <v/>
          </cell>
          <cell r="L1618" t="str">
            <v/>
          </cell>
          <cell r="M1618" t="str">
            <v/>
          </cell>
          <cell r="N1618" t="str">
            <v/>
          </cell>
          <cell r="O1618" t="str">
            <v/>
          </cell>
          <cell r="R1618" t="str">
            <v/>
          </cell>
          <cell r="S1618" t="str">
            <v/>
          </cell>
          <cell r="T1618" t="str">
            <v/>
          </cell>
          <cell r="U1618" t="str">
            <v/>
          </cell>
          <cell r="V1618" t="str">
            <v/>
          </cell>
          <cell r="W1618" t="str">
            <v/>
          </cell>
        </row>
        <row r="1619">
          <cell r="C1619" t="str">
            <v>3.20.1.2.87.4.10</v>
          </cell>
          <cell r="D1619" t="str">
            <v>d = 500 mm (20")</v>
          </cell>
          <cell r="E1619" t="str">
            <v>un</v>
          </cell>
          <cell r="F1619">
            <v>32</v>
          </cell>
          <cell r="G1619">
            <v>1883358.6</v>
          </cell>
          <cell r="H1619">
            <v>60267475.200000003</v>
          </cell>
          <cell r="I1619">
            <v>0.66085440276648133</v>
          </cell>
          <cell r="J1619">
            <v>32</v>
          </cell>
          <cell r="L1619">
            <v>32</v>
          </cell>
          <cell r="M1619">
            <v>60267475.200000003</v>
          </cell>
          <cell r="N1619">
            <v>0</v>
          </cell>
          <cell r="O1619">
            <v>60267475.200000003</v>
          </cell>
          <cell r="Q1619">
            <v>32</v>
          </cell>
          <cell r="R1619">
            <v>32</v>
          </cell>
          <cell r="S1619">
            <v>0</v>
          </cell>
          <cell r="T1619">
            <v>60267475.200000003</v>
          </cell>
          <cell r="U1619">
            <v>60267475.200000003</v>
          </cell>
          <cell r="V1619">
            <v>0</v>
          </cell>
          <cell r="W1619">
            <v>0</v>
          </cell>
        </row>
        <row r="1620">
          <cell r="C1620" t="str">
            <v>3.20.1.2.87.5</v>
          </cell>
          <cell r="D1620" t="str">
            <v>Codo 11 ¼° JA x JA HD</v>
          </cell>
          <cell r="I1620" t="str">
            <v/>
          </cell>
          <cell r="L1620" t="str">
            <v/>
          </cell>
          <cell r="M1620" t="str">
            <v/>
          </cell>
          <cell r="N1620" t="str">
            <v/>
          </cell>
          <cell r="O1620" t="str">
            <v/>
          </cell>
          <cell r="R1620" t="str">
            <v/>
          </cell>
          <cell r="S1620" t="str">
            <v/>
          </cell>
          <cell r="T1620" t="str">
            <v/>
          </cell>
          <cell r="U1620" t="str">
            <v/>
          </cell>
          <cell r="V1620" t="str">
            <v/>
          </cell>
          <cell r="W1620" t="str">
            <v/>
          </cell>
        </row>
        <row r="1621">
          <cell r="C1621" t="str">
            <v>3.20.1.2.87.5.10</v>
          </cell>
          <cell r="D1621" t="str">
            <v>d = 500 mm (20")</v>
          </cell>
          <cell r="E1621" t="str">
            <v>un</v>
          </cell>
          <cell r="F1621">
            <v>27</v>
          </cell>
          <cell r="G1621">
            <v>1874515.6879999998</v>
          </cell>
          <cell r="H1621">
            <v>50611923.575999998</v>
          </cell>
          <cell r="I1621">
            <v>0.55497782869922307</v>
          </cell>
          <cell r="J1621">
            <v>27</v>
          </cell>
          <cell r="L1621">
            <v>27</v>
          </cell>
          <cell r="M1621">
            <v>50611923.575999998</v>
          </cell>
          <cell r="N1621">
            <v>0</v>
          </cell>
          <cell r="O1621">
            <v>50611923.575999998</v>
          </cell>
          <cell r="Q1621">
            <v>23</v>
          </cell>
          <cell r="R1621">
            <v>23</v>
          </cell>
          <cell r="S1621">
            <v>0</v>
          </cell>
          <cell r="T1621">
            <v>43113860.823999994</v>
          </cell>
          <cell r="U1621">
            <v>43113860.823999994</v>
          </cell>
          <cell r="V1621">
            <v>4</v>
          </cell>
          <cell r="W1621">
            <v>7498062.7519999994</v>
          </cell>
        </row>
        <row r="1622">
          <cell r="C1622" t="str">
            <v>3.20.1.2.87.6</v>
          </cell>
          <cell r="D1622" t="str">
            <v>Suministro de Tee JA x JA x B HD</v>
          </cell>
          <cell r="I1622" t="str">
            <v/>
          </cell>
          <cell r="L1622" t="str">
            <v/>
          </cell>
          <cell r="M1622" t="str">
            <v/>
          </cell>
          <cell r="N1622" t="str">
            <v/>
          </cell>
          <cell r="O1622" t="str">
            <v/>
          </cell>
          <cell r="R1622" t="str">
            <v/>
          </cell>
          <cell r="S1622" t="str">
            <v/>
          </cell>
          <cell r="T1622" t="str">
            <v/>
          </cell>
          <cell r="U1622" t="str">
            <v/>
          </cell>
          <cell r="V1622" t="str">
            <v/>
          </cell>
          <cell r="W1622" t="str">
            <v/>
          </cell>
        </row>
        <row r="1623">
          <cell r="C1623" t="str">
            <v>3.20.1.2.87.6.2</v>
          </cell>
          <cell r="D1623" t="str">
            <v>Tee 500 x 500 x 100 mm. Brida Norma ISO PN 25</v>
          </cell>
          <cell r="E1623" t="str">
            <v>un</v>
          </cell>
          <cell r="F1623">
            <v>21</v>
          </cell>
          <cell r="G1623">
            <v>2502001.4712</v>
          </cell>
          <cell r="H1623">
            <v>52542030.895199999</v>
          </cell>
          <cell r="I1623">
            <v>0.57614214519783635</v>
          </cell>
          <cell r="J1623">
            <v>21</v>
          </cell>
          <cell r="L1623">
            <v>21</v>
          </cell>
          <cell r="M1623">
            <v>52542030.895199999</v>
          </cell>
          <cell r="N1623">
            <v>0</v>
          </cell>
          <cell r="O1623">
            <v>52542030.895199999</v>
          </cell>
          <cell r="Q1623">
            <v>17</v>
          </cell>
          <cell r="R1623">
            <v>17</v>
          </cell>
          <cell r="S1623">
            <v>0</v>
          </cell>
          <cell r="T1623">
            <v>42534025.010399997</v>
          </cell>
          <cell r="U1623">
            <v>42534025.010399997</v>
          </cell>
          <cell r="V1623">
            <v>4</v>
          </cell>
          <cell r="W1623">
            <v>10008005.8848</v>
          </cell>
        </row>
        <row r="1624">
          <cell r="C1624" t="str">
            <v>3.20.1.2.87.6.3</v>
          </cell>
          <cell r="D1624" t="str">
            <v>Tee 500 x 500 x 150 mm. Brida Norma ISO PN 25</v>
          </cell>
          <cell r="E1624" t="str">
            <v>un</v>
          </cell>
          <cell r="F1624">
            <v>10</v>
          </cell>
          <cell r="G1624">
            <v>2740285.0751999998</v>
          </cell>
          <cell r="H1624">
            <v>27402850.751999997</v>
          </cell>
          <cell r="I1624">
            <v>0.30048205118458288</v>
          </cell>
          <cell r="J1624">
            <v>10</v>
          </cell>
          <cell r="L1624">
            <v>10</v>
          </cell>
          <cell r="M1624">
            <v>27402850.751999997</v>
          </cell>
          <cell r="N1624">
            <v>0</v>
          </cell>
          <cell r="O1624">
            <v>27402850.751999997</v>
          </cell>
          <cell r="Q1624">
            <v>4</v>
          </cell>
          <cell r="R1624">
            <v>4</v>
          </cell>
          <cell r="S1624">
            <v>0</v>
          </cell>
          <cell r="T1624">
            <v>10961140.300799999</v>
          </cell>
          <cell r="U1624">
            <v>10961140.300799999</v>
          </cell>
          <cell r="V1624">
            <v>6</v>
          </cell>
          <cell r="W1624">
            <v>16441710.451199999</v>
          </cell>
        </row>
        <row r="1625">
          <cell r="C1625" t="str">
            <v>3.20.1.2.88</v>
          </cell>
          <cell r="D1625" t="str">
            <v>Suministro de Tuberías de acueducto de hierro de fundición dúctil. Presión de trabajo 22 bares y presión con golpe de ariete 30 bares</v>
          </cell>
          <cell r="I1625" t="str">
            <v/>
          </cell>
          <cell r="L1625" t="str">
            <v/>
          </cell>
          <cell r="M1625" t="str">
            <v/>
          </cell>
          <cell r="N1625" t="str">
            <v/>
          </cell>
          <cell r="O1625" t="str">
            <v/>
          </cell>
          <cell r="R1625" t="str">
            <v/>
          </cell>
          <cell r="S1625" t="str">
            <v/>
          </cell>
          <cell r="T1625" t="str">
            <v/>
          </cell>
          <cell r="U1625" t="str">
            <v/>
          </cell>
          <cell r="V1625" t="str">
            <v/>
          </cell>
          <cell r="W1625" t="str">
            <v/>
          </cell>
        </row>
        <row r="1626">
          <cell r="C1626" t="str">
            <v>3.20.1.2.88.1</v>
          </cell>
          <cell r="D1626" t="str">
            <v>Tubería de HD de 500 mm.</v>
          </cell>
          <cell r="E1626" t="str">
            <v>m</v>
          </cell>
          <cell r="F1626">
            <v>22368</v>
          </cell>
          <cell r="G1626">
            <v>389760</v>
          </cell>
          <cell r="H1626">
            <v>8718151680</v>
          </cell>
          <cell r="I1626">
            <v>95.597648691843588</v>
          </cell>
          <cell r="J1626">
            <v>22368</v>
          </cell>
          <cell r="K1626">
            <v>-350</v>
          </cell>
          <cell r="L1626">
            <v>22018</v>
          </cell>
          <cell r="M1626">
            <v>8718151680</v>
          </cell>
          <cell r="N1626">
            <v>-136416000</v>
          </cell>
          <cell r="O1626">
            <v>8581735680</v>
          </cell>
          <cell r="Q1626">
            <v>5000</v>
          </cell>
          <cell r="R1626">
            <v>5000</v>
          </cell>
          <cell r="S1626">
            <v>0</v>
          </cell>
          <cell r="T1626">
            <v>1948800000</v>
          </cell>
          <cell r="U1626">
            <v>1948800000</v>
          </cell>
          <cell r="V1626">
            <v>17018</v>
          </cell>
          <cell r="W1626">
            <v>6632935680</v>
          </cell>
        </row>
        <row r="1627">
          <cell r="D1627" t="str">
            <v>COSTO SUMINISTRO</v>
          </cell>
          <cell r="H1627">
            <v>9119629822.8031998</v>
          </cell>
          <cell r="L1627" t="str">
            <v/>
          </cell>
          <cell r="M1627">
            <v>9119629822.8031998</v>
          </cell>
          <cell r="N1627">
            <v>-136416000</v>
          </cell>
          <cell r="O1627">
            <v>8983213822.8031998</v>
          </cell>
          <cell r="R1627" t="str">
            <v/>
          </cell>
          <cell r="S1627">
            <v>0</v>
          </cell>
          <cell r="T1627">
            <v>2158221267.2551999</v>
          </cell>
          <cell r="U1627">
            <v>2158221267.2551999</v>
          </cell>
          <cell r="W1627">
            <v>6824992555.5480003</v>
          </cell>
        </row>
        <row r="1628">
          <cell r="D1628" t="str">
            <v>A,I,U, 12%</v>
          </cell>
          <cell r="E1628">
            <v>0.12</v>
          </cell>
          <cell r="H1628">
            <v>1094355578.7363839</v>
          </cell>
          <cell r="M1628">
            <v>1094355578.7363839</v>
          </cell>
          <cell r="N1628">
            <v>-16369920</v>
          </cell>
          <cell r="O1628">
            <v>1077985658.7363839</v>
          </cell>
          <cell r="R1628">
            <v>0</v>
          </cell>
          <cell r="S1628">
            <v>0</v>
          </cell>
          <cell r="T1628">
            <v>258986552.07062399</v>
          </cell>
          <cell r="U1628">
            <v>258986552.07062399</v>
          </cell>
          <cell r="W1628">
            <v>818999106.66576004</v>
          </cell>
        </row>
        <row r="1629">
          <cell r="B1629" t="str">
            <v>TO28</v>
          </cell>
          <cell r="D1629" t="str">
            <v>COSTO TOTAL SUMINISTRO</v>
          </cell>
          <cell r="H1629">
            <v>10213985402</v>
          </cell>
          <cell r="M1629">
            <v>10213985402</v>
          </cell>
          <cell r="N1629">
            <v>-152785920</v>
          </cell>
          <cell r="O1629">
            <v>10061199482</v>
          </cell>
          <cell r="R1629" t="str">
            <v/>
          </cell>
          <cell r="S1629">
            <v>0</v>
          </cell>
          <cell r="T1629">
            <v>2417207819</v>
          </cell>
          <cell r="U1629">
            <v>2417207819</v>
          </cell>
          <cell r="V1629" t="str">
            <v/>
          </cell>
          <cell r="W1629">
            <v>7643991662</v>
          </cell>
        </row>
        <row r="1630">
          <cell r="B1630" t="str">
            <v>T29</v>
          </cell>
          <cell r="C1630" t="str">
            <v>PRESUPUESTO OBRA CIVIL - TUBERIA DE CONDUCCION Ø 500 mm (1630)</v>
          </cell>
          <cell r="R1630" t="str">
            <v/>
          </cell>
        </row>
        <row r="1631">
          <cell r="C1631" t="str">
            <v xml:space="preserve">ITEM </v>
          </cell>
          <cell r="D1631" t="str">
            <v xml:space="preserve">DESCRIPCION </v>
          </cell>
          <cell r="E1631" t="str">
            <v xml:space="preserve">UNIDAD </v>
          </cell>
          <cell r="F1631" t="str">
            <v xml:space="preserve">CANTIDAD </v>
          </cell>
          <cell r="G1631" t="str">
            <v xml:space="preserve">V. UNITARIO </v>
          </cell>
          <cell r="H1631" t="str">
            <v>V. PARCIAL</v>
          </cell>
          <cell r="R1631">
            <v>0</v>
          </cell>
        </row>
        <row r="1632">
          <cell r="C1632" t="str">
            <v>3.1</v>
          </cell>
          <cell r="D1632" t="str">
            <v>SEÑALIZACION Y SEGURIDAD EN LA OBRA</v>
          </cell>
          <cell r="L1632" t="str">
            <v/>
          </cell>
          <cell r="M1632" t="str">
            <v/>
          </cell>
          <cell r="N1632" t="str">
            <v/>
          </cell>
          <cell r="O1632" t="str">
            <v/>
          </cell>
          <cell r="R1632" t="str">
            <v/>
          </cell>
          <cell r="S1632" t="str">
            <v/>
          </cell>
          <cell r="T1632" t="str">
            <v/>
          </cell>
          <cell r="U1632" t="str">
            <v/>
          </cell>
          <cell r="V1632" t="str">
            <v/>
          </cell>
          <cell r="W1632" t="str">
            <v/>
          </cell>
        </row>
        <row r="1633">
          <cell r="C1633" t="str">
            <v>3.1.1</v>
          </cell>
          <cell r="D1633" t="str">
            <v>Señalización de la obra</v>
          </cell>
          <cell r="L1633" t="str">
            <v/>
          </cell>
          <cell r="M1633" t="str">
            <v/>
          </cell>
          <cell r="N1633" t="str">
            <v/>
          </cell>
          <cell r="O1633" t="str">
            <v/>
          </cell>
          <cell r="R1633" t="str">
            <v/>
          </cell>
          <cell r="S1633" t="str">
            <v/>
          </cell>
          <cell r="T1633" t="str">
            <v/>
          </cell>
          <cell r="U1633" t="str">
            <v/>
          </cell>
          <cell r="V1633" t="str">
            <v/>
          </cell>
          <cell r="W1633" t="str">
            <v/>
          </cell>
        </row>
        <row r="1634">
          <cell r="C1634" t="str">
            <v>3.1.1.1</v>
          </cell>
          <cell r="D1634" t="str">
            <v>Soporte para cinta demarcadora. Esquema No.1</v>
          </cell>
          <cell r="E1634" t="str">
            <v>un</v>
          </cell>
          <cell r="F1634">
            <v>925</v>
          </cell>
          <cell r="G1634">
            <v>10100</v>
          </cell>
          <cell r="H1634">
            <v>9342500</v>
          </cell>
          <cell r="I1634">
            <v>0.61957437501211665</v>
          </cell>
          <cell r="J1634">
            <v>925</v>
          </cell>
          <cell r="L1634">
            <v>925</v>
          </cell>
          <cell r="M1634">
            <v>9342500</v>
          </cell>
          <cell r="N1634">
            <v>0</v>
          </cell>
          <cell r="O1634">
            <v>9342500</v>
          </cell>
          <cell r="R1634">
            <v>0</v>
          </cell>
          <cell r="S1634">
            <v>0</v>
          </cell>
          <cell r="T1634">
            <v>0</v>
          </cell>
          <cell r="U1634">
            <v>0</v>
          </cell>
          <cell r="V1634">
            <v>925</v>
          </cell>
          <cell r="W1634">
            <v>9342500</v>
          </cell>
        </row>
        <row r="1635">
          <cell r="C1635" t="str">
            <v>3.1.1.2</v>
          </cell>
          <cell r="D1635" t="str">
            <v>Cinta demarcadora, sin soportes. Esquema No. 2</v>
          </cell>
          <cell r="E1635" t="str">
            <v>m</v>
          </cell>
          <cell r="F1635">
            <v>46000</v>
          </cell>
          <cell r="G1635">
            <v>830</v>
          </cell>
          <cell r="H1635">
            <v>38180000</v>
          </cell>
          <cell r="I1635">
            <v>2.5320149465306518</v>
          </cell>
          <cell r="J1635">
            <v>46000</v>
          </cell>
          <cell r="L1635">
            <v>46000</v>
          </cell>
          <cell r="M1635">
            <v>38180000</v>
          </cell>
          <cell r="N1635">
            <v>0</v>
          </cell>
          <cell r="O1635">
            <v>38180000</v>
          </cell>
          <cell r="R1635">
            <v>0</v>
          </cell>
          <cell r="S1635">
            <v>0</v>
          </cell>
          <cell r="T1635">
            <v>0</v>
          </cell>
          <cell r="U1635">
            <v>0</v>
          </cell>
          <cell r="V1635">
            <v>46000</v>
          </cell>
          <cell r="W1635">
            <v>38180000</v>
          </cell>
        </row>
        <row r="1636">
          <cell r="C1636" t="str">
            <v>3.1.1.3</v>
          </cell>
          <cell r="D1636" t="str">
            <v>Vallas móviles. Barreras</v>
          </cell>
          <cell r="I1636" t="str">
            <v/>
          </cell>
          <cell r="L1636" t="str">
            <v/>
          </cell>
          <cell r="M1636" t="str">
            <v/>
          </cell>
          <cell r="N1636" t="str">
            <v/>
          </cell>
          <cell r="O1636" t="str">
            <v/>
          </cell>
          <cell r="R1636" t="str">
            <v/>
          </cell>
          <cell r="S1636" t="str">
            <v/>
          </cell>
          <cell r="T1636" t="str">
            <v/>
          </cell>
          <cell r="U1636" t="str">
            <v/>
          </cell>
          <cell r="V1636" t="str">
            <v/>
          </cell>
          <cell r="W1636" t="str">
            <v/>
          </cell>
        </row>
        <row r="1637">
          <cell r="C1637" t="str">
            <v>3.1.1.3.2</v>
          </cell>
          <cell r="D1637" t="str">
            <v>Valla móvil Tipo 2. Valla plegable. Esquema No. 4</v>
          </cell>
          <cell r="E1637" t="str">
            <v>un</v>
          </cell>
          <cell r="F1637">
            <v>10</v>
          </cell>
          <cell r="G1637">
            <v>162000</v>
          </cell>
          <cell r="H1637">
            <v>1620000</v>
          </cell>
          <cell r="I1637">
            <v>0.10743489296437024</v>
          </cell>
          <cell r="J1637">
            <v>10</v>
          </cell>
          <cell r="L1637">
            <v>10</v>
          </cell>
          <cell r="M1637">
            <v>1620000</v>
          </cell>
          <cell r="N1637">
            <v>0</v>
          </cell>
          <cell r="O1637">
            <v>1620000</v>
          </cell>
          <cell r="R1637">
            <v>0</v>
          </cell>
          <cell r="S1637">
            <v>0</v>
          </cell>
          <cell r="T1637">
            <v>0</v>
          </cell>
          <cell r="U1637">
            <v>0</v>
          </cell>
          <cell r="V1637">
            <v>10</v>
          </cell>
          <cell r="W1637">
            <v>1620000</v>
          </cell>
        </row>
        <row r="1638">
          <cell r="C1638" t="str">
            <v>3.1.1.3.3</v>
          </cell>
          <cell r="D1638" t="str">
            <v>Valla móvil Tipo 3. Barrera Tubular. Esquema No.5</v>
          </cell>
          <cell r="E1638" t="str">
            <v>un</v>
          </cell>
          <cell r="F1638">
            <v>5</v>
          </cell>
          <cell r="G1638">
            <v>150000</v>
          </cell>
          <cell r="H1638">
            <v>750000</v>
          </cell>
          <cell r="I1638">
            <v>4.9738376372393631E-2</v>
          </cell>
          <cell r="J1638">
            <v>5</v>
          </cell>
          <cell r="L1638">
            <v>5</v>
          </cell>
          <cell r="M1638">
            <v>750000</v>
          </cell>
          <cell r="N1638">
            <v>0</v>
          </cell>
          <cell r="O1638">
            <v>750000</v>
          </cell>
          <cell r="R1638">
            <v>0</v>
          </cell>
          <cell r="S1638">
            <v>0</v>
          </cell>
          <cell r="T1638">
            <v>0</v>
          </cell>
          <cell r="U1638">
            <v>0</v>
          </cell>
          <cell r="V1638">
            <v>5</v>
          </cell>
          <cell r="W1638">
            <v>750000</v>
          </cell>
        </row>
        <row r="1639">
          <cell r="C1639" t="str">
            <v>3.1.1.3.4</v>
          </cell>
          <cell r="D1639" t="str">
            <v>Valla móvil Tipo 4. Valla doble cara. Esquema No. 6</v>
          </cell>
          <cell r="E1639" t="str">
            <v>un</v>
          </cell>
          <cell r="F1639">
            <v>10</v>
          </cell>
          <cell r="G1639">
            <v>155000</v>
          </cell>
          <cell r="H1639">
            <v>1550000</v>
          </cell>
          <cell r="I1639">
            <v>0.10279264450294684</v>
          </cell>
          <cell r="J1639">
            <v>10</v>
          </cell>
          <cell r="L1639">
            <v>10</v>
          </cell>
          <cell r="M1639">
            <v>1550000</v>
          </cell>
          <cell r="N1639">
            <v>0</v>
          </cell>
          <cell r="O1639">
            <v>1550000</v>
          </cell>
          <cell r="R1639">
            <v>0</v>
          </cell>
          <cell r="S1639">
            <v>0</v>
          </cell>
          <cell r="T1639">
            <v>0</v>
          </cell>
          <cell r="U1639">
            <v>0</v>
          </cell>
          <cell r="V1639">
            <v>10</v>
          </cell>
          <cell r="W1639">
            <v>1550000</v>
          </cell>
        </row>
        <row r="1640">
          <cell r="C1640" t="str">
            <v>3.1.1.4</v>
          </cell>
          <cell r="D1640" t="str">
            <v>Avisos preventivos fijos. Esquemas Nos. 10,11,12,13, y 14</v>
          </cell>
          <cell r="E1640" t="str">
            <v>un</v>
          </cell>
          <cell r="F1640">
            <v>6</v>
          </cell>
          <cell r="G1640">
            <v>215000</v>
          </cell>
          <cell r="H1640">
            <v>1290000</v>
          </cell>
          <cell r="I1640">
            <v>8.5550007360517044E-2</v>
          </cell>
          <cell r="J1640">
            <v>6</v>
          </cell>
          <cell r="L1640">
            <v>6</v>
          </cell>
          <cell r="M1640">
            <v>1290000</v>
          </cell>
          <cell r="N1640">
            <v>0</v>
          </cell>
          <cell r="O1640">
            <v>1290000</v>
          </cell>
          <cell r="R1640">
            <v>0</v>
          </cell>
          <cell r="S1640">
            <v>0</v>
          </cell>
          <cell r="T1640">
            <v>0</v>
          </cell>
          <cell r="U1640">
            <v>0</v>
          </cell>
          <cell r="V1640">
            <v>6</v>
          </cell>
          <cell r="W1640">
            <v>1290000</v>
          </cell>
        </row>
        <row r="1641">
          <cell r="C1641" t="str">
            <v>3.1.1.5</v>
          </cell>
          <cell r="D1641" t="str">
            <v>Caneca reflectiva. Esquema No. 15</v>
          </cell>
          <cell r="E1641" t="str">
            <v>un</v>
          </cell>
          <cell r="F1641">
            <v>4</v>
          </cell>
          <cell r="G1641">
            <v>129000</v>
          </cell>
          <cell r="H1641">
            <v>516000</v>
          </cell>
          <cell r="I1641">
            <v>3.4220002944206823E-2</v>
          </cell>
          <cell r="J1641">
            <v>4</v>
          </cell>
          <cell r="L1641">
            <v>4</v>
          </cell>
          <cell r="M1641">
            <v>516000</v>
          </cell>
          <cell r="N1641">
            <v>0</v>
          </cell>
          <cell r="O1641">
            <v>516000</v>
          </cell>
          <cell r="R1641">
            <v>0</v>
          </cell>
          <cell r="S1641">
            <v>0</v>
          </cell>
          <cell r="T1641">
            <v>0</v>
          </cell>
          <cell r="U1641">
            <v>0</v>
          </cell>
          <cell r="V1641">
            <v>4</v>
          </cell>
          <cell r="W1641">
            <v>516000</v>
          </cell>
        </row>
        <row r="1642">
          <cell r="C1642" t="str">
            <v>3.2</v>
          </cell>
          <cell r="D1642" t="str">
            <v>DEMOLICIONES</v>
          </cell>
          <cell r="I1642" t="str">
            <v/>
          </cell>
          <cell r="L1642" t="str">
            <v/>
          </cell>
          <cell r="M1642" t="str">
            <v/>
          </cell>
          <cell r="N1642" t="str">
            <v/>
          </cell>
          <cell r="O1642" t="str">
            <v/>
          </cell>
          <cell r="R1642" t="str">
            <v/>
          </cell>
          <cell r="S1642" t="str">
            <v/>
          </cell>
          <cell r="T1642" t="str">
            <v/>
          </cell>
          <cell r="U1642" t="str">
            <v/>
          </cell>
          <cell r="V1642" t="str">
            <v/>
          </cell>
          <cell r="W1642" t="str">
            <v/>
          </cell>
        </row>
        <row r="1643">
          <cell r="C1643" t="str">
            <v>3.2.1</v>
          </cell>
          <cell r="D1643" t="str">
            <v>Demolicion de pavimentos</v>
          </cell>
          <cell r="I1643" t="str">
            <v/>
          </cell>
          <cell r="L1643" t="str">
            <v/>
          </cell>
          <cell r="M1643" t="str">
            <v/>
          </cell>
          <cell r="N1643" t="str">
            <v/>
          </cell>
          <cell r="O1643" t="str">
            <v/>
          </cell>
          <cell r="R1643" t="str">
            <v/>
          </cell>
          <cell r="S1643" t="str">
            <v/>
          </cell>
          <cell r="T1643" t="str">
            <v/>
          </cell>
          <cell r="U1643" t="str">
            <v/>
          </cell>
          <cell r="V1643" t="str">
            <v/>
          </cell>
          <cell r="W1643" t="str">
            <v/>
          </cell>
        </row>
        <row r="1644">
          <cell r="C1644" t="str">
            <v>3.2.1.1</v>
          </cell>
          <cell r="D1644" t="str">
            <v>Demolicion de pavimento de concreto rígido</v>
          </cell>
          <cell r="I1644" t="str">
            <v/>
          </cell>
          <cell r="L1644" t="str">
            <v/>
          </cell>
          <cell r="M1644" t="str">
            <v/>
          </cell>
          <cell r="N1644" t="str">
            <v/>
          </cell>
          <cell r="O1644" t="str">
            <v/>
          </cell>
          <cell r="R1644" t="str">
            <v/>
          </cell>
          <cell r="S1644" t="str">
            <v/>
          </cell>
          <cell r="T1644" t="str">
            <v/>
          </cell>
          <cell r="U1644" t="str">
            <v/>
          </cell>
          <cell r="V1644" t="str">
            <v/>
          </cell>
          <cell r="W1644" t="str">
            <v/>
          </cell>
        </row>
        <row r="1645">
          <cell r="C1645" t="str">
            <v>3.2.1.1.1</v>
          </cell>
          <cell r="D1645" t="str">
            <v>Con mona (0,15 m&lt; e &lt;0,25 m)</v>
          </cell>
          <cell r="E1645" t="str">
            <v>m2</v>
          </cell>
          <cell r="F1645">
            <v>100</v>
          </cell>
          <cell r="G1645">
            <v>5000</v>
          </cell>
          <cell r="H1645">
            <v>500000</v>
          </cell>
          <cell r="I1645">
            <v>3.3158917581595761E-2</v>
          </cell>
          <cell r="J1645">
            <v>100</v>
          </cell>
          <cell r="L1645">
            <v>100</v>
          </cell>
          <cell r="M1645">
            <v>500000</v>
          </cell>
          <cell r="N1645">
            <v>0</v>
          </cell>
          <cell r="O1645">
            <v>500000</v>
          </cell>
          <cell r="R1645">
            <v>0</v>
          </cell>
          <cell r="S1645">
            <v>0</v>
          </cell>
          <cell r="T1645">
            <v>0</v>
          </cell>
          <cell r="U1645">
            <v>0</v>
          </cell>
          <cell r="V1645">
            <v>100</v>
          </cell>
          <cell r="W1645">
            <v>500000</v>
          </cell>
        </row>
        <row r="1646">
          <cell r="C1646" t="str">
            <v>3.2.1.1.2</v>
          </cell>
          <cell r="D1646" t="str">
            <v>Con compresor manual (0,15 m&lt; e &lt;0,25 m)</v>
          </cell>
          <cell r="E1646" t="str">
            <v>m2</v>
          </cell>
          <cell r="F1646">
            <v>1350</v>
          </cell>
          <cell r="G1646">
            <v>10050</v>
          </cell>
          <cell r="H1646">
            <v>13567500</v>
          </cell>
          <cell r="I1646">
            <v>0.89976722857660085</v>
          </cell>
          <cell r="J1646">
            <v>1350</v>
          </cell>
          <cell r="L1646">
            <v>1350</v>
          </cell>
          <cell r="M1646">
            <v>13567500</v>
          </cell>
          <cell r="N1646">
            <v>0</v>
          </cell>
          <cell r="O1646">
            <v>13567500</v>
          </cell>
          <cell r="R1646">
            <v>0</v>
          </cell>
          <cell r="S1646">
            <v>0</v>
          </cell>
          <cell r="T1646">
            <v>0</v>
          </cell>
          <cell r="U1646">
            <v>0</v>
          </cell>
          <cell r="V1646">
            <v>1350</v>
          </cell>
          <cell r="W1646">
            <v>13567500</v>
          </cell>
        </row>
        <row r="1647">
          <cell r="C1647" t="str">
            <v>3.2.1.2</v>
          </cell>
          <cell r="D1647" t="str">
            <v>Demolicion de pavimento asfáltico para cualquier espesor</v>
          </cell>
          <cell r="E1647" t="str">
            <v>m2</v>
          </cell>
          <cell r="F1647">
            <v>100</v>
          </cell>
          <cell r="G1647">
            <v>4000</v>
          </cell>
          <cell r="H1647">
            <v>400000</v>
          </cell>
          <cell r="I1647">
            <v>2.6527134065276604E-2</v>
          </cell>
          <cell r="J1647">
            <v>100</v>
          </cell>
          <cell r="L1647">
            <v>100</v>
          </cell>
          <cell r="M1647">
            <v>400000</v>
          </cell>
          <cell r="N1647">
            <v>0</v>
          </cell>
          <cell r="O1647">
            <v>400000</v>
          </cell>
          <cell r="R1647">
            <v>0</v>
          </cell>
          <cell r="S1647">
            <v>0</v>
          </cell>
          <cell r="T1647">
            <v>0</v>
          </cell>
          <cell r="U1647">
            <v>0</v>
          </cell>
          <cell r="V1647">
            <v>100</v>
          </cell>
          <cell r="W1647">
            <v>400000</v>
          </cell>
        </row>
        <row r="1648">
          <cell r="C1648" t="str">
            <v>3.2.2</v>
          </cell>
          <cell r="D1648" t="str">
            <v>Demolición de anden</v>
          </cell>
          <cell r="I1648" t="str">
            <v/>
          </cell>
          <cell r="L1648" t="str">
            <v/>
          </cell>
          <cell r="M1648" t="str">
            <v/>
          </cell>
          <cell r="N1648" t="str">
            <v/>
          </cell>
          <cell r="O1648" t="str">
            <v/>
          </cell>
          <cell r="R1648" t="str">
            <v/>
          </cell>
          <cell r="S1648" t="str">
            <v/>
          </cell>
          <cell r="T1648" t="str">
            <v/>
          </cell>
          <cell r="U1648" t="str">
            <v/>
          </cell>
          <cell r="V1648" t="str">
            <v/>
          </cell>
          <cell r="W1648" t="str">
            <v/>
          </cell>
        </row>
        <row r="1649">
          <cell r="C1649" t="str">
            <v>3.2.2.1</v>
          </cell>
          <cell r="D1649" t="str">
            <v>Demolicion de anden con mona</v>
          </cell>
          <cell r="E1649" t="str">
            <v>m2</v>
          </cell>
          <cell r="F1649">
            <v>150</v>
          </cell>
          <cell r="G1649">
            <v>1820</v>
          </cell>
          <cell r="H1649">
            <v>273000</v>
          </cell>
          <cell r="I1649">
            <v>1.8104768999551282E-2</v>
          </cell>
          <cell r="J1649">
            <v>150</v>
          </cell>
          <cell r="L1649">
            <v>150</v>
          </cell>
          <cell r="M1649">
            <v>273000</v>
          </cell>
          <cell r="N1649">
            <v>0</v>
          </cell>
          <cell r="O1649">
            <v>273000</v>
          </cell>
          <cell r="R1649">
            <v>0</v>
          </cell>
          <cell r="S1649">
            <v>0</v>
          </cell>
          <cell r="T1649">
            <v>0</v>
          </cell>
          <cell r="U1649">
            <v>0</v>
          </cell>
          <cell r="V1649">
            <v>150</v>
          </cell>
          <cell r="W1649">
            <v>273000</v>
          </cell>
        </row>
        <row r="1650">
          <cell r="C1650" t="str">
            <v>3.3</v>
          </cell>
          <cell r="D1650" t="str">
            <v>EXCAVACIONES Y ENTIBADOS</v>
          </cell>
          <cell r="I1650" t="str">
            <v/>
          </cell>
          <cell r="L1650" t="str">
            <v/>
          </cell>
          <cell r="M1650" t="str">
            <v/>
          </cell>
          <cell r="N1650" t="str">
            <v/>
          </cell>
          <cell r="O1650" t="str">
            <v/>
          </cell>
          <cell r="R1650" t="str">
            <v/>
          </cell>
          <cell r="S1650" t="str">
            <v/>
          </cell>
          <cell r="T1650" t="str">
            <v/>
          </cell>
          <cell r="U1650" t="str">
            <v/>
          </cell>
          <cell r="V1650" t="str">
            <v/>
          </cell>
          <cell r="W1650" t="str">
            <v/>
          </cell>
        </row>
        <row r="1651">
          <cell r="C1651" t="str">
            <v>3.3.2</v>
          </cell>
          <cell r="D1651" t="str">
            <v>Excavación en zanja para redes de alcantarillado y acueducto</v>
          </cell>
          <cell r="I1651" t="str">
            <v/>
          </cell>
          <cell r="L1651" t="str">
            <v/>
          </cell>
          <cell r="M1651" t="str">
            <v/>
          </cell>
          <cell r="N1651" t="str">
            <v/>
          </cell>
          <cell r="O1651" t="str">
            <v/>
          </cell>
          <cell r="R1651" t="str">
            <v/>
          </cell>
          <cell r="S1651" t="str">
            <v/>
          </cell>
          <cell r="T1651" t="str">
            <v/>
          </cell>
          <cell r="U1651" t="str">
            <v/>
          </cell>
          <cell r="V1651" t="str">
            <v/>
          </cell>
          <cell r="W1651" t="str">
            <v/>
          </cell>
        </row>
        <row r="1652">
          <cell r="C1652" t="str">
            <v>3.3.2.1</v>
          </cell>
          <cell r="D1652" t="str">
            <v>Excavación a mano en material común, roca descompuesta, a cualquier profundidad y bajo cualquier condición de humedad. Incluye retiro a lugar autorizado.</v>
          </cell>
          <cell r="E1652" t="str">
            <v>m3</v>
          </cell>
          <cell r="F1652">
            <v>12000</v>
          </cell>
          <cell r="G1652">
            <v>10800</v>
          </cell>
          <cell r="H1652">
            <v>129600000</v>
          </cell>
          <cell r="I1652">
            <v>8.5947914371496204</v>
          </cell>
          <cell r="J1652">
            <v>12000</v>
          </cell>
          <cell r="K1652">
            <v>-183</v>
          </cell>
          <cell r="L1652">
            <v>11817</v>
          </cell>
          <cell r="M1652">
            <v>129600000</v>
          </cell>
          <cell r="N1652">
            <v>-1976400</v>
          </cell>
          <cell r="O1652">
            <v>127623600</v>
          </cell>
          <cell r="R1652">
            <v>0</v>
          </cell>
          <cell r="S1652">
            <v>0</v>
          </cell>
          <cell r="T1652">
            <v>0</v>
          </cell>
          <cell r="U1652">
            <v>0</v>
          </cell>
          <cell r="V1652">
            <v>11817</v>
          </cell>
          <cell r="W1652">
            <v>127623600</v>
          </cell>
        </row>
        <row r="1653">
          <cell r="C1653" t="str">
            <v>3.3.2.2</v>
          </cell>
          <cell r="D1653" t="str">
            <v>Excavación a máquina en material común, roca descompuesta a cualquier profundidad y bajo cualquier condición de humedad. Incluye retiro a lugar autorizado.</v>
          </cell>
          <cell r="E1653" t="str">
            <v>m3</v>
          </cell>
          <cell r="F1653">
            <v>25190</v>
          </cell>
          <cell r="G1653">
            <v>8200</v>
          </cell>
          <cell r="H1653">
            <v>206558000</v>
          </cell>
          <cell r="I1653">
            <v>13.698479395638513</v>
          </cell>
          <cell r="J1653">
            <v>25190</v>
          </cell>
          <cell r="K1653">
            <v>-383</v>
          </cell>
          <cell r="L1653">
            <v>24807</v>
          </cell>
          <cell r="M1653">
            <v>206558000</v>
          </cell>
          <cell r="N1653">
            <v>-3140600</v>
          </cell>
          <cell r="O1653">
            <v>203417400</v>
          </cell>
          <cell r="Q1653">
            <v>5025.5999999999995</v>
          </cell>
          <cell r="R1653">
            <v>5025.5999999999995</v>
          </cell>
          <cell r="S1653">
            <v>0</v>
          </cell>
          <cell r="T1653">
            <v>41209919.999999993</v>
          </cell>
          <cell r="U1653">
            <v>41209919.999999993</v>
          </cell>
          <cell r="V1653">
            <v>19781.400000000001</v>
          </cell>
          <cell r="W1653">
            <v>162207480</v>
          </cell>
        </row>
        <row r="1654">
          <cell r="C1654" t="str">
            <v>3.3.7</v>
          </cell>
          <cell r="D1654" t="str">
            <v>Entibados y tablestacados</v>
          </cell>
          <cell r="I1654" t="str">
            <v/>
          </cell>
          <cell r="L1654" t="str">
            <v/>
          </cell>
          <cell r="M1654" t="str">
            <v/>
          </cell>
          <cell r="N1654" t="str">
            <v/>
          </cell>
          <cell r="O1654" t="str">
            <v/>
          </cell>
          <cell r="R1654" t="str">
            <v/>
          </cell>
          <cell r="S1654" t="str">
            <v/>
          </cell>
          <cell r="T1654" t="str">
            <v/>
          </cell>
          <cell r="U1654" t="str">
            <v/>
          </cell>
          <cell r="V1654" t="str">
            <v/>
          </cell>
          <cell r="W1654" t="str">
            <v/>
          </cell>
        </row>
        <row r="1655">
          <cell r="C1655" t="str">
            <v>3.3.7.2</v>
          </cell>
          <cell r="D1655" t="str">
            <v>Entibado abierto ó discontínuo</v>
          </cell>
          <cell r="I1655" t="str">
            <v/>
          </cell>
          <cell r="L1655" t="str">
            <v/>
          </cell>
          <cell r="M1655" t="str">
            <v/>
          </cell>
          <cell r="N1655" t="str">
            <v/>
          </cell>
          <cell r="O1655" t="str">
            <v/>
          </cell>
          <cell r="R1655" t="str">
            <v/>
          </cell>
          <cell r="S1655" t="str">
            <v/>
          </cell>
          <cell r="T1655" t="str">
            <v/>
          </cell>
          <cell r="U1655" t="str">
            <v/>
          </cell>
          <cell r="V1655" t="str">
            <v/>
          </cell>
          <cell r="W1655" t="str">
            <v/>
          </cell>
        </row>
        <row r="1656">
          <cell r="C1656" t="str">
            <v>3.3.7.2.1</v>
          </cell>
          <cell r="D1656" t="str">
            <v>Entibado tipo 1. Discontinuo de madera</v>
          </cell>
          <cell r="E1656" t="str">
            <v>m2</v>
          </cell>
          <cell r="F1656">
            <v>1320</v>
          </cell>
          <cell r="G1656">
            <v>20000</v>
          </cell>
          <cell r="H1656">
            <v>26400000</v>
          </cell>
          <cell r="I1656">
            <v>1.7507908483082559</v>
          </cell>
          <cell r="J1656">
            <v>1320</v>
          </cell>
          <cell r="L1656">
            <v>1320</v>
          </cell>
          <cell r="M1656">
            <v>26400000</v>
          </cell>
          <cell r="N1656">
            <v>0</v>
          </cell>
          <cell r="O1656">
            <v>26400000</v>
          </cell>
          <cell r="R1656">
            <v>0</v>
          </cell>
          <cell r="S1656">
            <v>0</v>
          </cell>
          <cell r="T1656">
            <v>0</v>
          </cell>
          <cell r="U1656">
            <v>0</v>
          </cell>
          <cell r="V1656">
            <v>1320</v>
          </cell>
          <cell r="W1656">
            <v>26400000</v>
          </cell>
        </row>
        <row r="1657">
          <cell r="C1657" t="str">
            <v>3.4</v>
          </cell>
          <cell r="D1657" t="str">
            <v>INSTALACION Y CIMENTACION DE TUBERIA</v>
          </cell>
          <cell r="I1657" t="str">
            <v/>
          </cell>
          <cell r="L1657" t="str">
            <v/>
          </cell>
          <cell r="M1657" t="str">
            <v/>
          </cell>
          <cell r="N1657" t="str">
            <v/>
          </cell>
          <cell r="O1657" t="str">
            <v/>
          </cell>
          <cell r="R1657" t="str">
            <v/>
          </cell>
          <cell r="S1657" t="str">
            <v/>
          </cell>
          <cell r="T1657" t="str">
            <v/>
          </cell>
          <cell r="U1657" t="str">
            <v/>
          </cell>
          <cell r="V1657" t="str">
            <v/>
          </cell>
          <cell r="W1657" t="str">
            <v/>
          </cell>
        </row>
        <row r="1658">
          <cell r="C1658" t="str">
            <v>3.4.4</v>
          </cell>
          <cell r="D1658" t="str">
            <v>Instalación de tuberías de acueducto</v>
          </cell>
          <cell r="I1658" t="str">
            <v/>
          </cell>
          <cell r="L1658" t="str">
            <v/>
          </cell>
          <cell r="M1658" t="str">
            <v/>
          </cell>
          <cell r="N1658" t="str">
            <v/>
          </cell>
          <cell r="O1658" t="str">
            <v/>
          </cell>
          <cell r="R1658" t="str">
            <v/>
          </cell>
          <cell r="S1658" t="str">
            <v/>
          </cell>
          <cell r="T1658" t="str">
            <v/>
          </cell>
          <cell r="U1658" t="str">
            <v/>
          </cell>
          <cell r="V1658" t="str">
            <v/>
          </cell>
          <cell r="W1658" t="str">
            <v/>
          </cell>
        </row>
        <row r="1659">
          <cell r="C1659" t="str">
            <v>3.4.4.1</v>
          </cell>
          <cell r="D1659" t="str">
            <v>Instalación de tuberías de polietileno de alta densidad (PEAD) y accesorios, para</v>
          </cell>
          <cell r="I1659" t="str">
            <v/>
          </cell>
          <cell r="L1659" t="str">
            <v/>
          </cell>
          <cell r="M1659" t="str">
            <v/>
          </cell>
          <cell r="N1659" t="str">
            <v/>
          </cell>
          <cell r="O1659" t="str">
            <v/>
          </cell>
          <cell r="R1659" t="str">
            <v/>
          </cell>
          <cell r="S1659" t="str">
            <v/>
          </cell>
          <cell r="T1659" t="str">
            <v/>
          </cell>
          <cell r="U1659" t="str">
            <v/>
          </cell>
          <cell r="V1659" t="str">
            <v/>
          </cell>
          <cell r="W1659" t="str">
            <v/>
          </cell>
        </row>
        <row r="1660">
          <cell r="C1660" t="str">
            <v>3.4.4.1.1</v>
          </cell>
          <cell r="D1660" t="str">
            <v>Tuberías PEAD 90mm</v>
          </cell>
          <cell r="E1660" t="str">
            <v>m</v>
          </cell>
          <cell r="F1660">
            <v>20</v>
          </cell>
          <cell r="G1660">
            <v>4375</v>
          </cell>
          <cell r="H1660">
            <v>87500</v>
          </cell>
          <cell r="I1660">
            <v>5.8028105767792566E-3</v>
          </cell>
          <cell r="J1660">
            <v>20</v>
          </cell>
          <cell r="L1660">
            <v>20</v>
          </cell>
          <cell r="M1660">
            <v>87500</v>
          </cell>
          <cell r="N1660">
            <v>0</v>
          </cell>
          <cell r="O1660">
            <v>87500</v>
          </cell>
          <cell r="R1660">
            <v>0</v>
          </cell>
          <cell r="S1660">
            <v>0</v>
          </cell>
          <cell r="T1660">
            <v>0</v>
          </cell>
          <cell r="U1660">
            <v>0</v>
          </cell>
          <cell r="V1660">
            <v>20</v>
          </cell>
          <cell r="W1660">
            <v>87500</v>
          </cell>
        </row>
        <row r="1661">
          <cell r="C1661" t="str">
            <v>3.4.4.1.2</v>
          </cell>
          <cell r="D1661" t="str">
            <v>Tuberías PEAD 110mm</v>
          </cell>
          <cell r="E1661" t="str">
            <v>m</v>
          </cell>
          <cell r="F1661">
            <v>300</v>
          </cell>
          <cell r="G1661">
            <v>4925</v>
          </cell>
          <cell r="H1661">
            <v>1477500</v>
          </cell>
          <cell r="I1661">
            <v>9.7984601453615455E-2</v>
          </cell>
          <cell r="J1661">
            <v>300</v>
          </cell>
          <cell r="L1661">
            <v>300</v>
          </cell>
          <cell r="M1661">
            <v>1477500</v>
          </cell>
          <cell r="N1661">
            <v>0</v>
          </cell>
          <cell r="O1661">
            <v>1477500</v>
          </cell>
          <cell r="R1661">
            <v>0</v>
          </cell>
          <cell r="S1661">
            <v>0</v>
          </cell>
          <cell r="T1661">
            <v>0</v>
          </cell>
          <cell r="U1661">
            <v>0</v>
          </cell>
          <cell r="V1661">
            <v>300</v>
          </cell>
          <cell r="W1661">
            <v>1477500</v>
          </cell>
        </row>
        <row r="1662">
          <cell r="C1662" t="str">
            <v>3.4.4.1.3</v>
          </cell>
          <cell r="D1662" t="str">
            <v>Tuberías PEAD 160mm</v>
          </cell>
          <cell r="E1662" t="str">
            <v>m</v>
          </cell>
          <cell r="F1662">
            <v>100</v>
          </cell>
          <cell r="G1662">
            <v>4850</v>
          </cell>
          <cell r="H1662">
            <v>485000</v>
          </cell>
          <cell r="I1662">
            <v>3.2164150054147883E-2</v>
          </cell>
          <cell r="J1662">
            <v>100</v>
          </cell>
          <cell r="L1662">
            <v>100</v>
          </cell>
          <cell r="M1662">
            <v>485000</v>
          </cell>
          <cell r="N1662">
            <v>0</v>
          </cell>
          <cell r="O1662">
            <v>485000</v>
          </cell>
          <cell r="R1662">
            <v>0</v>
          </cell>
          <cell r="S1662">
            <v>0</v>
          </cell>
          <cell r="T1662">
            <v>0</v>
          </cell>
          <cell r="U1662">
            <v>0</v>
          </cell>
          <cell r="V1662">
            <v>100</v>
          </cell>
          <cell r="W1662">
            <v>485000</v>
          </cell>
        </row>
        <row r="1663">
          <cell r="C1663" t="str">
            <v>3.4.4.2</v>
          </cell>
          <cell r="D1663" t="str">
            <v>Instalación de Tubería de hierro de fundición dúctil, incluídos accesorios</v>
          </cell>
          <cell r="I1663" t="str">
            <v/>
          </cell>
          <cell r="L1663" t="str">
            <v/>
          </cell>
          <cell r="M1663" t="str">
            <v/>
          </cell>
          <cell r="N1663" t="str">
            <v/>
          </cell>
          <cell r="O1663" t="str">
            <v/>
          </cell>
          <cell r="R1663" t="str">
            <v/>
          </cell>
          <cell r="S1663" t="str">
            <v/>
          </cell>
          <cell r="T1663" t="str">
            <v/>
          </cell>
          <cell r="U1663" t="str">
            <v/>
          </cell>
          <cell r="V1663" t="str">
            <v/>
          </cell>
          <cell r="W1663" t="str">
            <v/>
          </cell>
        </row>
        <row r="1664">
          <cell r="C1664" t="str">
            <v>3.4.4.2.6</v>
          </cell>
          <cell r="D1664" t="str">
            <v>Tubería de HD de 500 mm</v>
          </cell>
          <cell r="E1664" t="str">
            <v>m</v>
          </cell>
          <cell r="F1664">
            <v>22368</v>
          </cell>
          <cell r="G1664">
            <v>15000</v>
          </cell>
          <cell r="H1664">
            <v>335520000</v>
          </cell>
          <cell r="I1664">
            <v>22.250960053954017</v>
          </cell>
          <cell r="J1664">
            <v>22368</v>
          </cell>
          <cell r="K1664">
            <v>-350</v>
          </cell>
          <cell r="L1664">
            <v>22018</v>
          </cell>
          <cell r="M1664">
            <v>335520000</v>
          </cell>
          <cell r="N1664">
            <v>-5250000</v>
          </cell>
          <cell r="O1664">
            <v>330270000</v>
          </cell>
          <cell r="Q1664">
            <v>3490</v>
          </cell>
          <cell r="R1664">
            <v>3490</v>
          </cell>
          <cell r="S1664">
            <v>0</v>
          </cell>
          <cell r="T1664">
            <v>52350000</v>
          </cell>
          <cell r="U1664">
            <v>52350000</v>
          </cell>
          <cell r="V1664">
            <v>18528</v>
          </cell>
          <cell r="W1664">
            <v>277920000</v>
          </cell>
        </row>
        <row r="1665">
          <cell r="C1665" t="str">
            <v>3.4.5</v>
          </cell>
          <cell r="D1665" t="str">
            <v>Cruce con equipo mecánico de perforación horizontal (Topo)</v>
          </cell>
          <cell r="H1665">
            <v>0</v>
          </cell>
          <cell r="I1665" t="str">
            <v/>
          </cell>
          <cell r="L1665" t="str">
            <v/>
          </cell>
          <cell r="M1665" t="str">
            <v/>
          </cell>
          <cell r="N1665" t="str">
            <v/>
          </cell>
          <cell r="O1665" t="str">
            <v/>
          </cell>
          <cell r="R1665" t="str">
            <v/>
          </cell>
          <cell r="S1665" t="str">
            <v/>
          </cell>
          <cell r="T1665" t="str">
            <v/>
          </cell>
          <cell r="U1665" t="str">
            <v/>
          </cell>
          <cell r="V1665" t="str">
            <v/>
          </cell>
          <cell r="W1665" t="str">
            <v/>
          </cell>
        </row>
        <row r="1666">
          <cell r="C1666" t="str">
            <v>3.4.5.9</v>
          </cell>
          <cell r="D1666" t="str">
            <v>Cruce con equipo mecánico, percusion o rotacion, D= 700 mm</v>
          </cell>
          <cell r="E1666" t="str">
            <v>m</v>
          </cell>
          <cell r="F1666">
            <v>23</v>
          </cell>
          <cell r="G1666">
            <v>1350000</v>
          </cell>
          <cell r="H1666">
            <v>31050000</v>
          </cell>
          <cell r="I1666">
            <v>2.0591687818170961</v>
          </cell>
          <cell r="J1666">
            <v>23</v>
          </cell>
          <cell r="L1666">
            <v>23</v>
          </cell>
          <cell r="M1666">
            <v>31050000</v>
          </cell>
          <cell r="N1666">
            <v>0</v>
          </cell>
          <cell r="O1666">
            <v>31050000</v>
          </cell>
          <cell r="R1666">
            <v>0</v>
          </cell>
          <cell r="S1666">
            <v>0</v>
          </cell>
          <cell r="T1666">
            <v>0</v>
          </cell>
          <cell r="U1666">
            <v>0</v>
          </cell>
          <cell r="V1666">
            <v>23</v>
          </cell>
          <cell r="W1666">
            <v>31050000</v>
          </cell>
        </row>
        <row r="1667">
          <cell r="C1667" t="str">
            <v>3.4.8</v>
          </cell>
          <cell r="D1667" t="str">
            <v>Cimentación de tuberías</v>
          </cell>
          <cell r="H1667">
            <v>0</v>
          </cell>
          <cell r="I1667" t="str">
            <v/>
          </cell>
          <cell r="L1667" t="str">
            <v/>
          </cell>
          <cell r="M1667" t="str">
            <v/>
          </cell>
          <cell r="N1667" t="str">
            <v/>
          </cell>
          <cell r="O1667" t="str">
            <v/>
          </cell>
          <cell r="R1667" t="str">
            <v/>
          </cell>
          <cell r="S1667" t="str">
            <v/>
          </cell>
          <cell r="T1667" t="str">
            <v/>
          </cell>
          <cell r="U1667" t="str">
            <v/>
          </cell>
          <cell r="V1667" t="str">
            <v/>
          </cell>
          <cell r="W1667" t="str">
            <v/>
          </cell>
        </row>
        <row r="1668">
          <cell r="C1668" t="str">
            <v>3.4.8.2</v>
          </cell>
          <cell r="D1668" t="str">
            <v>Cimentación de tubería con arena compactada al 70% de la densidad relativa máxima</v>
          </cell>
          <cell r="E1668" t="str">
            <v>m3</v>
          </cell>
          <cell r="F1668">
            <v>5700</v>
          </cell>
          <cell r="G1668">
            <v>31000</v>
          </cell>
          <cell r="H1668">
            <v>176700000</v>
          </cell>
          <cell r="I1668">
            <v>11.718361473335939</v>
          </cell>
          <cell r="J1668">
            <v>5700</v>
          </cell>
          <cell r="L1668">
            <v>5700</v>
          </cell>
          <cell r="M1668">
            <v>176700000</v>
          </cell>
          <cell r="N1668">
            <v>0</v>
          </cell>
          <cell r="O1668">
            <v>176700000</v>
          </cell>
          <cell r="Q1668">
            <v>1208.8946871250002</v>
          </cell>
          <cell r="R1668">
            <v>1208.8946871250002</v>
          </cell>
          <cell r="S1668">
            <v>0</v>
          </cell>
          <cell r="T1668">
            <v>37475735.300875008</v>
          </cell>
          <cell r="U1668">
            <v>37475735.300875008</v>
          </cell>
          <cell r="V1668">
            <v>4491.105312875</v>
          </cell>
          <cell r="W1668">
            <v>139224264.69912499</v>
          </cell>
        </row>
        <row r="1669">
          <cell r="C1669" t="str">
            <v>3.4.8.4</v>
          </cell>
          <cell r="D1669" t="str">
            <v>Cimentación de tubería con concreto de 17,5 Mpa. ( 2500 psi ) de central de mezclas</v>
          </cell>
          <cell r="E1669" t="str">
            <v>m3</v>
          </cell>
          <cell r="F1669">
            <v>30</v>
          </cell>
          <cell r="G1669">
            <v>208850</v>
          </cell>
          <cell r="H1669">
            <v>6265500</v>
          </cell>
          <cell r="I1669">
            <v>0.41551439621497643</v>
          </cell>
          <cell r="J1669">
            <v>30</v>
          </cell>
          <cell r="L1669">
            <v>30</v>
          </cell>
          <cell r="M1669">
            <v>6265500</v>
          </cell>
          <cell r="N1669">
            <v>0</v>
          </cell>
          <cell r="O1669">
            <v>6265500</v>
          </cell>
          <cell r="R1669">
            <v>0</v>
          </cell>
          <cell r="S1669">
            <v>0</v>
          </cell>
          <cell r="T1669">
            <v>0</v>
          </cell>
          <cell r="U1669">
            <v>0</v>
          </cell>
          <cell r="V1669">
            <v>30</v>
          </cell>
          <cell r="W1669">
            <v>6265500</v>
          </cell>
        </row>
        <row r="1670">
          <cell r="C1670" t="str">
            <v>3.4.9</v>
          </cell>
          <cell r="D1670" t="str">
            <v>Empalme de tubería de acueducto proyectada</v>
          </cell>
          <cell r="I1670" t="str">
            <v/>
          </cell>
          <cell r="L1670" t="str">
            <v/>
          </cell>
          <cell r="M1670" t="str">
            <v/>
          </cell>
          <cell r="N1670" t="str">
            <v/>
          </cell>
          <cell r="O1670" t="str">
            <v/>
          </cell>
          <cell r="R1670" t="str">
            <v/>
          </cell>
          <cell r="S1670" t="str">
            <v/>
          </cell>
          <cell r="T1670" t="str">
            <v/>
          </cell>
          <cell r="U1670" t="str">
            <v/>
          </cell>
          <cell r="V1670" t="str">
            <v/>
          </cell>
          <cell r="W1670" t="str">
            <v/>
          </cell>
        </row>
        <row r="1671">
          <cell r="C1671" t="str">
            <v>3.4.9.1</v>
          </cell>
          <cell r="D1671" t="str">
            <v>Empalme de tubería de polietileno proyectada a tubería de polietileno existente</v>
          </cell>
          <cell r="I1671" t="str">
            <v/>
          </cell>
          <cell r="L1671" t="str">
            <v/>
          </cell>
          <cell r="M1671" t="str">
            <v/>
          </cell>
          <cell r="N1671" t="str">
            <v/>
          </cell>
          <cell r="O1671" t="str">
            <v/>
          </cell>
          <cell r="R1671" t="str">
            <v/>
          </cell>
          <cell r="S1671" t="str">
            <v/>
          </cell>
          <cell r="T1671" t="str">
            <v/>
          </cell>
          <cell r="U1671" t="str">
            <v/>
          </cell>
          <cell r="V1671" t="str">
            <v/>
          </cell>
          <cell r="W1671" t="str">
            <v/>
          </cell>
        </row>
        <row r="1672">
          <cell r="C1672" t="str">
            <v>3.4.9.1.1</v>
          </cell>
          <cell r="D1672" t="str">
            <v>Empalme de tubería polietileno Ø 160 mm a tubería polietileno Ø 160 mm existente, según detalle en plano, incluye instalación de accesorios y suministro y colocación de tornillería, arandela, tuercas y empaquetadura para montaje.</v>
          </cell>
          <cell r="E1672" t="str">
            <v>un</v>
          </cell>
          <cell r="F1672">
            <v>1</v>
          </cell>
          <cell r="G1672">
            <v>380000</v>
          </cell>
          <cell r="H1672">
            <v>380000</v>
          </cell>
          <cell r="I1672">
            <v>2.5200777362012775E-2</v>
          </cell>
          <cell r="J1672">
            <v>1</v>
          </cell>
          <cell r="L1672">
            <v>1</v>
          </cell>
          <cell r="M1672">
            <v>380000</v>
          </cell>
          <cell r="N1672">
            <v>0</v>
          </cell>
          <cell r="O1672">
            <v>380000</v>
          </cell>
          <cell r="R1672">
            <v>0</v>
          </cell>
          <cell r="S1672">
            <v>0</v>
          </cell>
          <cell r="T1672">
            <v>0</v>
          </cell>
          <cell r="U1672">
            <v>0</v>
          </cell>
          <cell r="V1672">
            <v>1</v>
          </cell>
          <cell r="W1672">
            <v>380000</v>
          </cell>
        </row>
        <row r="1673">
          <cell r="C1673" t="str">
            <v>3.4.9.2</v>
          </cell>
          <cell r="D1673" t="str">
            <v>Empalme de tubería de polietileno proyectada a tubería de PVC y AC existente</v>
          </cell>
          <cell r="I1673" t="str">
            <v/>
          </cell>
          <cell r="L1673" t="str">
            <v/>
          </cell>
          <cell r="M1673" t="str">
            <v/>
          </cell>
          <cell r="N1673" t="str">
            <v/>
          </cell>
          <cell r="O1673" t="str">
            <v/>
          </cell>
          <cell r="R1673" t="str">
            <v/>
          </cell>
          <cell r="S1673" t="str">
            <v/>
          </cell>
          <cell r="T1673" t="str">
            <v/>
          </cell>
          <cell r="U1673" t="str">
            <v/>
          </cell>
          <cell r="V1673" t="str">
            <v/>
          </cell>
          <cell r="W1673" t="str">
            <v/>
          </cell>
        </row>
        <row r="1674">
          <cell r="C1674" t="str">
            <v>3.4.9.2.1</v>
          </cell>
          <cell r="D1674" t="str">
            <v>Empalme de tubería polietileno Ø 110 mm a tubería PVC existente, según detalle en plano, incluye instalación de accesorios y suministro y colocación de tornillería, arandela, tuercas y empaquetadura para montaje.</v>
          </cell>
          <cell r="E1674" t="str">
            <v>un</v>
          </cell>
          <cell r="F1674">
            <v>3</v>
          </cell>
          <cell r="G1674">
            <v>320000</v>
          </cell>
          <cell r="H1674">
            <v>960000</v>
          </cell>
          <cell r="I1674">
            <v>6.3665121756663862E-2</v>
          </cell>
          <cell r="J1674">
            <v>3</v>
          </cell>
          <cell r="L1674">
            <v>3</v>
          </cell>
          <cell r="M1674">
            <v>960000</v>
          </cell>
          <cell r="N1674">
            <v>0</v>
          </cell>
          <cell r="O1674">
            <v>960000</v>
          </cell>
          <cell r="R1674">
            <v>0</v>
          </cell>
          <cell r="S1674">
            <v>0</v>
          </cell>
          <cell r="T1674">
            <v>0</v>
          </cell>
          <cell r="U1674">
            <v>0</v>
          </cell>
          <cell r="V1674">
            <v>3</v>
          </cell>
          <cell r="W1674">
            <v>960000</v>
          </cell>
        </row>
        <row r="1675">
          <cell r="C1675" t="str">
            <v>3.4.9.3</v>
          </cell>
          <cell r="D1675" t="str">
            <v>Empalme de tubería de HD proyectada a tubería de HD existente</v>
          </cell>
          <cell r="I1675" t="str">
            <v/>
          </cell>
          <cell r="L1675" t="str">
            <v/>
          </cell>
          <cell r="M1675" t="str">
            <v/>
          </cell>
          <cell r="N1675" t="str">
            <v/>
          </cell>
          <cell r="O1675" t="str">
            <v/>
          </cell>
          <cell r="R1675" t="str">
            <v/>
          </cell>
          <cell r="S1675" t="str">
            <v/>
          </cell>
          <cell r="T1675" t="str">
            <v/>
          </cell>
          <cell r="U1675" t="str">
            <v/>
          </cell>
          <cell r="V1675" t="str">
            <v/>
          </cell>
          <cell r="W1675" t="str">
            <v/>
          </cell>
        </row>
        <row r="1676">
          <cell r="C1676" t="str">
            <v>3.4.9.3.1</v>
          </cell>
          <cell r="D1676" t="str">
            <v>Empalme de tubería HD Ø 500 mm proyectada a tubería HD Ø 500 mm existente de acuerdo con detalle mostrado en plano, incluye instalación de accesorios y suministro y colocación de empaquetadura, tornillería, tuercas y arandelas para montaje.</v>
          </cell>
          <cell r="E1676" t="str">
            <v>un</v>
          </cell>
          <cell r="F1676">
            <v>1</v>
          </cell>
          <cell r="G1676">
            <v>2800000</v>
          </cell>
          <cell r="H1676">
            <v>2800000</v>
          </cell>
          <cell r="I1676">
            <v>0.18568993845693621</v>
          </cell>
          <cell r="J1676">
            <v>1</v>
          </cell>
          <cell r="L1676">
            <v>1</v>
          </cell>
          <cell r="M1676">
            <v>2800000</v>
          </cell>
          <cell r="N1676">
            <v>0</v>
          </cell>
          <cell r="O1676">
            <v>2800000</v>
          </cell>
          <cell r="R1676">
            <v>0</v>
          </cell>
          <cell r="S1676">
            <v>0</v>
          </cell>
          <cell r="T1676">
            <v>0</v>
          </cell>
          <cell r="U1676">
            <v>0</v>
          </cell>
          <cell r="V1676">
            <v>1</v>
          </cell>
          <cell r="W1676">
            <v>2800000</v>
          </cell>
        </row>
        <row r="1677">
          <cell r="C1677" t="str">
            <v>3.5</v>
          </cell>
          <cell r="D1677" t="str">
            <v>RELLENOS</v>
          </cell>
          <cell r="I1677" t="str">
            <v/>
          </cell>
          <cell r="L1677" t="str">
            <v/>
          </cell>
          <cell r="M1677" t="str">
            <v/>
          </cell>
          <cell r="N1677" t="str">
            <v/>
          </cell>
          <cell r="O1677" t="str">
            <v/>
          </cell>
          <cell r="R1677" t="str">
            <v/>
          </cell>
          <cell r="S1677" t="str">
            <v/>
          </cell>
          <cell r="T1677" t="str">
            <v/>
          </cell>
          <cell r="U1677" t="str">
            <v/>
          </cell>
          <cell r="V1677" t="str">
            <v/>
          </cell>
          <cell r="W1677" t="str">
            <v/>
          </cell>
        </row>
        <row r="1678">
          <cell r="C1678" t="str">
            <v>3.5.1</v>
          </cell>
          <cell r="D1678" t="str">
            <v>Relleno de Zanjas y obras de mampostería</v>
          </cell>
          <cell r="I1678" t="str">
            <v/>
          </cell>
          <cell r="L1678" t="str">
            <v/>
          </cell>
          <cell r="M1678" t="str">
            <v/>
          </cell>
          <cell r="N1678" t="str">
            <v/>
          </cell>
          <cell r="O1678" t="str">
            <v/>
          </cell>
          <cell r="R1678" t="str">
            <v/>
          </cell>
          <cell r="S1678" t="str">
            <v/>
          </cell>
          <cell r="T1678" t="str">
            <v/>
          </cell>
          <cell r="U1678" t="str">
            <v/>
          </cell>
          <cell r="V1678" t="str">
            <v/>
          </cell>
          <cell r="W1678" t="str">
            <v/>
          </cell>
        </row>
        <row r="1679">
          <cell r="C1679" t="str">
            <v>3.5.1.1</v>
          </cell>
          <cell r="D1679" t="str">
            <v>Rellenos de Zanjas y obras de mampostería con material seleccionado de sitio, compactado al 90% del Proctor Modificado</v>
          </cell>
          <cell r="E1679" t="str">
            <v>m3</v>
          </cell>
          <cell r="F1679">
            <v>24850</v>
          </cell>
          <cell r="G1679">
            <v>9800</v>
          </cell>
          <cell r="H1679">
            <v>243530000</v>
          </cell>
          <cell r="I1679">
            <v>16.150382397292027</v>
          </cell>
          <cell r="J1679">
            <v>24850</v>
          </cell>
          <cell r="K1679">
            <v>-378</v>
          </cell>
          <cell r="L1679">
            <v>24472</v>
          </cell>
          <cell r="M1679">
            <v>243530000</v>
          </cell>
          <cell r="N1679">
            <v>-3704400</v>
          </cell>
          <cell r="O1679">
            <v>239825600</v>
          </cell>
          <cell r="Q1679">
            <v>3046.7700000000004</v>
          </cell>
          <cell r="R1679">
            <v>3046.7700000000004</v>
          </cell>
          <cell r="S1679">
            <v>0</v>
          </cell>
          <cell r="T1679">
            <v>29858346.000000004</v>
          </cell>
          <cell r="U1679">
            <v>29858346.000000004</v>
          </cell>
          <cell r="V1679">
            <v>21425.23</v>
          </cell>
          <cell r="W1679">
            <v>209967254</v>
          </cell>
        </row>
        <row r="1680">
          <cell r="C1680" t="str">
            <v>3.5.1.2</v>
          </cell>
          <cell r="D1680" t="str">
            <v>Rellenos de Zanjas y obras de mampostería con material seleccionado de cantera, compactado al 95% del Proctor Modifiicado</v>
          </cell>
          <cell r="E1680" t="str">
            <v>m3</v>
          </cell>
          <cell r="F1680">
            <v>300</v>
          </cell>
          <cell r="G1680">
            <v>27000</v>
          </cell>
          <cell r="H1680">
            <v>8100000</v>
          </cell>
          <cell r="I1680">
            <v>0.53717446482185127</v>
          </cell>
          <cell r="J1680">
            <v>300</v>
          </cell>
          <cell r="L1680">
            <v>300</v>
          </cell>
          <cell r="M1680">
            <v>8100000</v>
          </cell>
          <cell r="N1680">
            <v>0</v>
          </cell>
          <cell r="O1680">
            <v>8100000</v>
          </cell>
          <cell r="R1680">
            <v>0</v>
          </cell>
          <cell r="S1680">
            <v>0</v>
          </cell>
          <cell r="T1680">
            <v>0</v>
          </cell>
          <cell r="U1680">
            <v>0</v>
          </cell>
          <cell r="V1680">
            <v>300</v>
          </cell>
          <cell r="W1680">
            <v>8100000</v>
          </cell>
        </row>
        <row r="1681">
          <cell r="C1681" t="str">
            <v>3.5.3</v>
          </cell>
          <cell r="D1681" t="str">
            <v>Conformación de sub-base Granular</v>
          </cell>
          <cell r="E1681" t="str">
            <v>m3</v>
          </cell>
          <cell r="F1681">
            <v>235</v>
          </cell>
          <cell r="G1681">
            <v>40000</v>
          </cell>
          <cell r="H1681">
            <v>9400000</v>
          </cell>
          <cell r="I1681">
            <v>0.62338765053400014</v>
          </cell>
          <cell r="J1681">
            <v>235</v>
          </cell>
          <cell r="L1681">
            <v>235</v>
          </cell>
          <cell r="M1681">
            <v>9400000</v>
          </cell>
          <cell r="N1681">
            <v>0</v>
          </cell>
          <cell r="O1681">
            <v>9400000</v>
          </cell>
          <cell r="R1681">
            <v>0</v>
          </cell>
          <cell r="S1681">
            <v>0</v>
          </cell>
          <cell r="T1681">
            <v>0</v>
          </cell>
          <cell r="U1681">
            <v>0</v>
          </cell>
          <cell r="V1681">
            <v>235</v>
          </cell>
          <cell r="W1681">
            <v>9400000</v>
          </cell>
        </row>
        <row r="1682">
          <cell r="C1682" t="str">
            <v>3.5.4</v>
          </cell>
          <cell r="D1682" t="str">
            <v>Conformación de base</v>
          </cell>
          <cell r="I1682" t="str">
            <v/>
          </cell>
          <cell r="L1682" t="str">
            <v/>
          </cell>
          <cell r="M1682" t="str">
            <v/>
          </cell>
          <cell r="N1682" t="str">
            <v/>
          </cell>
          <cell r="O1682" t="str">
            <v/>
          </cell>
          <cell r="R1682" t="str">
            <v/>
          </cell>
          <cell r="S1682" t="str">
            <v/>
          </cell>
          <cell r="T1682" t="str">
            <v/>
          </cell>
          <cell r="U1682" t="str">
            <v/>
          </cell>
          <cell r="V1682" t="str">
            <v/>
          </cell>
          <cell r="W1682" t="str">
            <v/>
          </cell>
        </row>
        <row r="1683">
          <cell r="C1683" t="str">
            <v>3.5.4.1</v>
          </cell>
          <cell r="D1683" t="str">
            <v>Conformación de base suelo cemento</v>
          </cell>
          <cell r="I1683" t="str">
            <v/>
          </cell>
          <cell r="L1683" t="str">
            <v/>
          </cell>
          <cell r="M1683" t="str">
            <v/>
          </cell>
          <cell r="N1683" t="str">
            <v/>
          </cell>
          <cell r="O1683" t="str">
            <v/>
          </cell>
          <cell r="R1683" t="str">
            <v/>
          </cell>
          <cell r="S1683" t="str">
            <v/>
          </cell>
          <cell r="T1683" t="str">
            <v/>
          </cell>
          <cell r="U1683" t="str">
            <v/>
          </cell>
          <cell r="V1683" t="str">
            <v/>
          </cell>
          <cell r="W1683" t="str">
            <v/>
          </cell>
        </row>
        <row r="1684">
          <cell r="C1684" t="str">
            <v>3.5.4.1.1</v>
          </cell>
          <cell r="D1684" t="str">
            <v>Base de suelo cemento procedente de central de mezclas f´c= 3,5 Mpa, con proporción de cemento del 6%</v>
          </cell>
          <cell r="E1684" t="str">
            <v>m3</v>
          </cell>
          <cell r="F1684">
            <v>235</v>
          </cell>
          <cell r="G1684">
            <v>92400</v>
          </cell>
          <cell r="H1684">
            <v>21714000</v>
          </cell>
          <cell r="I1684">
            <v>1.4400254727335404</v>
          </cell>
          <cell r="J1684">
            <v>235</v>
          </cell>
          <cell r="L1684">
            <v>235</v>
          </cell>
          <cell r="M1684">
            <v>21714000</v>
          </cell>
          <cell r="N1684">
            <v>0</v>
          </cell>
          <cell r="O1684">
            <v>21714000</v>
          </cell>
          <cell r="R1684">
            <v>0</v>
          </cell>
          <cell r="S1684">
            <v>0</v>
          </cell>
          <cell r="T1684">
            <v>0</v>
          </cell>
          <cell r="U1684">
            <v>0</v>
          </cell>
          <cell r="V1684">
            <v>235</v>
          </cell>
          <cell r="W1684">
            <v>21714000</v>
          </cell>
        </row>
        <row r="1685">
          <cell r="C1685" t="str">
            <v>3.6</v>
          </cell>
          <cell r="D1685" t="str">
            <v>CONSTRUCCION DE PAVIMENTOS</v>
          </cell>
          <cell r="I1685" t="str">
            <v/>
          </cell>
          <cell r="L1685" t="str">
            <v/>
          </cell>
          <cell r="M1685" t="str">
            <v/>
          </cell>
          <cell r="N1685" t="str">
            <v/>
          </cell>
          <cell r="O1685" t="str">
            <v/>
          </cell>
          <cell r="R1685" t="str">
            <v/>
          </cell>
          <cell r="S1685" t="str">
            <v/>
          </cell>
          <cell r="T1685" t="str">
            <v/>
          </cell>
          <cell r="U1685" t="str">
            <v/>
          </cell>
          <cell r="V1685" t="str">
            <v/>
          </cell>
          <cell r="W1685" t="str">
            <v/>
          </cell>
        </row>
        <row r="1686">
          <cell r="C1686" t="str">
            <v>3.6.1</v>
          </cell>
          <cell r="D1686" t="str">
            <v>Construcción de Pavimentos en concreto asfáltico</v>
          </cell>
          <cell r="I1686" t="str">
            <v/>
          </cell>
          <cell r="L1686" t="str">
            <v/>
          </cell>
          <cell r="M1686" t="str">
            <v/>
          </cell>
          <cell r="N1686" t="str">
            <v/>
          </cell>
          <cell r="O1686" t="str">
            <v/>
          </cell>
          <cell r="R1686" t="str">
            <v/>
          </cell>
          <cell r="S1686" t="str">
            <v/>
          </cell>
          <cell r="T1686" t="str">
            <v/>
          </cell>
          <cell r="U1686" t="str">
            <v/>
          </cell>
          <cell r="V1686" t="str">
            <v/>
          </cell>
          <cell r="W1686" t="str">
            <v/>
          </cell>
        </row>
        <row r="1687">
          <cell r="C1687" t="str">
            <v>3.6.1.2</v>
          </cell>
          <cell r="D1687" t="str">
            <v>Para reparcheos (Colocado y compactado con Motoniveladora y Minicompactador Micky)</v>
          </cell>
          <cell r="I1687" t="str">
            <v/>
          </cell>
          <cell r="L1687" t="str">
            <v/>
          </cell>
          <cell r="M1687" t="str">
            <v/>
          </cell>
          <cell r="N1687" t="str">
            <v/>
          </cell>
          <cell r="O1687" t="str">
            <v/>
          </cell>
          <cell r="R1687" t="str">
            <v/>
          </cell>
          <cell r="S1687" t="str">
            <v/>
          </cell>
          <cell r="T1687" t="str">
            <v/>
          </cell>
          <cell r="U1687" t="str">
            <v/>
          </cell>
          <cell r="V1687" t="str">
            <v/>
          </cell>
          <cell r="W1687" t="str">
            <v/>
          </cell>
        </row>
        <row r="1688">
          <cell r="C1688" t="str">
            <v>3.6.1.2.4</v>
          </cell>
          <cell r="D1688" t="str">
            <v>Pavimento de concreto asfáltico e = 0.10 m</v>
          </cell>
          <cell r="E1688" t="str">
            <v>m2</v>
          </cell>
          <cell r="F1688">
            <v>100</v>
          </cell>
          <cell r="G1688">
            <v>35000</v>
          </cell>
          <cell r="H1688">
            <v>3500000</v>
          </cell>
          <cell r="I1688">
            <v>0.23211242307117028</v>
          </cell>
          <cell r="J1688">
            <v>100</v>
          </cell>
          <cell r="L1688">
            <v>100</v>
          </cell>
          <cell r="M1688">
            <v>3500000</v>
          </cell>
          <cell r="N1688">
            <v>0</v>
          </cell>
          <cell r="O1688">
            <v>3500000</v>
          </cell>
          <cell r="R1688">
            <v>0</v>
          </cell>
          <cell r="S1688">
            <v>0</v>
          </cell>
          <cell r="T1688">
            <v>0</v>
          </cell>
          <cell r="U1688">
            <v>0</v>
          </cell>
          <cell r="V1688">
            <v>100</v>
          </cell>
          <cell r="W1688">
            <v>3500000</v>
          </cell>
        </row>
        <row r="1689">
          <cell r="C1689" t="str">
            <v>3.6.2</v>
          </cell>
          <cell r="D1689" t="str">
            <v>Construcción de Pavimento de Concreto para reparcheo</v>
          </cell>
          <cell r="I1689" t="str">
            <v/>
          </cell>
          <cell r="L1689" t="str">
            <v/>
          </cell>
          <cell r="M1689" t="str">
            <v/>
          </cell>
          <cell r="N1689" t="str">
            <v/>
          </cell>
          <cell r="O1689" t="str">
            <v/>
          </cell>
          <cell r="R1689" t="str">
            <v/>
          </cell>
          <cell r="S1689" t="str">
            <v/>
          </cell>
          <cell r="T1689" t="str">
            <v/>
          </cell>
          <cell r="U1689" t="str">
            <v/>
          </cell>
          <cell r="V1689" t="str">
            <v/>
          </cell>
          <cell r="W1689" t="str">
            <v/>
          </cell>
        </row>
        <row r="1690">
          <cell r="C1690" t="str">
            <v>3.6.2.2</v>
          </cell>
          <cell r="D1690" t="str">
            <v>Pavimento de concreto para reparcheo f'c = 21,0 Mpa (3000 psi), e = 0,20 m</v>
          </cell>
          <cell r="E1690" t="str">
            <v>m2</v>
          </cell>
          <cell r="F1690">
            <v>1450</v>
          </cell>
          <cell r="G1690">
            <v>57750</v>
          </cell>
          <cell r="H1690">
            <v>83737500</v>
          </cell>
          <cell r="I1690">
            <v>5.5532897219777491</v>
          </cell>
          <cell r="J1690">
            <v>1450</v>
          </cell>
          <cell r="L1690">
            <v>1450</v>
          </cell>
          <cell r="M1690">
            <v>83737500</v>
          </cell>
          <cell r="N1690">
            <v>0</v>
          </cell>
          <cell r="O1690">
            <v>83737500</v>
          </cell>
          <cell r="R1690">
            <v>0</v>
          </cell>
          <cell r="S1690">
            <v>0</v>
          </cell>
          <cell r="T1690">
            <v>0</v>
          </cell>
          <cell r="U1690">
            <v>0</v>
          </cell>
          <cell r="V1690">
            <v>1450</v>
          </cell>
          <cell r="W1690">
            <v>83737500</v>
          </cell>
        </row>
        <row r="1691">
          <cell r="C1691" t="str">
            <v>3.6.4</v>
          </cell>
          <cell r="D1691" t="str">
            <v>Construcción de Andenes, Bordillos y Cunetas</v>
          </cell>
          <cell r="I1691" t="str">
            <v/>
          </cell>
          <cell r="L1691" t="str">
            <v/>
          </cell>
          <cell r="M1691" t="str">
            <v/>
          </cell>
          <cell r="N1691" t="str">
            <v/>
          </cell>
          <cell r="O1691" t="str">
            <v/>
          </cell>
          <cell r="R1691" t="str">
            <v/>
          </cell>
          <cell r="S1691" t="str">
            <v/>
          </cell>
          <cell r="T1691" t="str">
            <v/>
          </cell>
          <cell r="U1691" t="str">
            <v/>
          </cell>
          <cell r="V1691" t="str">
            <v/>
          </cell>
          <cell r="W1691" t="str">
            <v/>
          </cell>
        </row>
        <row r="1692">
          <cell r="C1692" t="str">
            <v>3.6.4.1</v>
          </cell>
          <cell r="D1692" t="str">
            <v>Construcción de Andenes</v>
          </cell>
          <cell r="I1692" t="str">
            <v/>
          </cell>
          <cell r="L1692" t="str">
            <v/>
          </cell>
          <cell r="M1692" t="str">
            <v/>
          </cell>
          <cell r="N1692" t="str">
            <v/>
          </cell>
          <cell r="O1692" t="str">
            <v/>
          </cell>
          <cell r="R1692" t="str">
            <v/>
          </cell>
          <cell r="S1692" t="str">
            <v/>
          </cell>
          <cell r="T1692" t="str">
            <v/>
          </cell>
          <cell r="U1692" t="str">
            <v/>
          </cell>
          <cell r="V1692" t="str">
            <v/>
          </cell>
          <cell r="W1692" t="str">
            <v/>
          </cell>
        </row>
        <row r="1693">
          <cell r="C1693" t="str">
            <v>3.6.4.1.3</v>
          </cell>
          <cell r="D1693" t="str">
            <v>Construcción de anden de concreto f'c 21,0 Mpa (3000 psi) e = 0.10 m, Tamaño Máximo del agregado: 25 mm (1") de central de mezclas</v>
          </cell>
          <cell r="E1693" t="str">
            <v>m2</v>
          </cell>
          <cell r="F1693">
            <v>150</v>
          </cell>
          <cell r="G1693">
            <v>33000</v>
          </cell>
          <cell r="H1693">
            <v>4950000</v>
          </cell>
          <cell r="I1693">
            <v>0.32827328405779799</v>
          </cell>
          <cell r="J1693">
            <v>150</v>
          </cell>
          <cell r="L1693">
            <v>150</v>
          </cell>
          <cell r="M1693">
            <v>4950000</v>
          </cell>
          <cell r="N1693">
            <v>0</v>
          </cell>
          <cell r="O1693">
            <v>4950000</v>
          </cell>
          <cell r="R1693">
            <v>0</v>
          </cell>
          <cell r="S1693">
            <v>0</v>
          </cell>
          <cell r="T1693">
            <v>0</v>
          </cell>
          <cell r="U1693">
            <v>0</v>
          </cell>
          <cell r="V1693">
            <v>150</v>
          </cell>
          <cell r="W1693">
            <v>4950000</v>
          </cell>
        </row>
        <row r="1694">
          <cell r="C1694" t="str">
            <v>3.7</v>
          </cell>
          <cell r="D1694" t="str">
            <v>CONSTRUCCIÓN DE OBRAS ACCESORIAS</v>
          </cell>
          <cell r="I1694" t="str">
            <v/>
          </cell>
          <cell r="L1694" t="str">
            <v/>
          </cell>
          <cell r="M1694" t="str">
            <v/>
          </cell>
          <cell r="N1694" t="str">
            <v/>
          </cell>
          <cell r="O1694" t="str">
            <v/>
          </cell>
          <cell r="R1694" t="str">
            <v/>
          </cell>
          <cell r="S1694" t="str">
            <v/>
          </cell>
          <cell r="T1694" t="str">
            <v/>
          </cell>
          <cell r="U1694" t="str">
            <v/>
          </cell>
          <cell r="V1694" t="str">
            <v/>
          </cell>
          <cell r="W1694" t="str">
            <v/>
          </cell>
        </row>
        <row r="1695">
          <cell r="C1695" t="str">
            <v>3.7.8</v>
          </cell>
          <cell r="D1695" t="str">
            <v>Caja de Válvulas y bajantes de operación</v>
          </cell>
          <cell r="I1695" t="str">
            <v/>
          </cell>
          <cell r="L1695" t="str">
            <v/>
          </cell>
          <cell r="M1695" t="str">
            <v/>
          </cell>
          <cell r="N1695" t="str">
            <v/>
          </cell>
          <cell r="O1695" t="str">
            <v/>
          </cell>
          <cell r="R1695" t="str">
            <v/>
          </cell>
          <cell r="S1695" t="str">
            <v/>
          </cell>
          <cell r="T1695" t="str">
            <v/>
          </cell>
          <cell r="U1695" t="str">
            <v/>
          </cell>
          <cell r="V1695" t="str">
            <v/>
          </cell>
          <cell r="W1695" t="str">
            <v/>
          </cell>
        </row>
        <row r="1696">
          <cell r="C1696" t="str">
            <v>3.7.8.1</v>
          </cell>
          <cell r="D1696" t="str">
            <v>Cajas de válvulas</v>
          </cell>
          <cell r="I1696" t="str">
            <v/>
          </cell>
          <cell r="L1696" t="str">
            <v/>
          </cell>
          <cell r="M1696" t="str">
            <v/>
          </cell>
          <cell r="N1696" t="str">
            <v/>
          </cell>
          <cell r="O1696" t="str">
            <v/>
          </cell>
          <cell r="R1696" t="str">
            <v/>
          </cell>
          <cell r="S1696" t="str">
            <v/>
          </cell>
          <cell r="T1696" t="str">
            <v/>
          </cell>
          <cell r="U1696" t="str">
            <v/>
          </cell>
          <cell r="V1696" t="str">
            <v/>
          </cell>
          <cell r="W1696" t="str">
            <v/>
          </cell>
        </row>
        <row r="1697">
          <cell r="C1697" t="str">
            <v>3.7.8.1.2</v>
          </cell>
          <cell r="D1697" t="str">
            <v>Para 2,00 m &lt; H &lt;= 3,00 m</v>
          </cell>
          <cell r="I1697" t="str">
            <v/>
          </cell>
          <cell r="L1697" t="str">
            <v/>
          </cell>
          <cell r="M1697" t="str">
            <v/>
          </cell>
          <cell r="N1697" t="str">
            <v/>
          </cell>
          <cell r="O1697" t="str">
            <v/>
          </cell>
          <cell r="R1697" t="str">
            <v/>
          </cell>
          <cell r="S1697" t="str">
            <v/>
          </cell>
          <cell r="T1697" t="str">
            <v/>
          </cell>
          <cell r="U1697" t="str">
            <v/>
          </cell>
          <cell r="V1697" t="str">
            <v/>
          </cell>
          <cell r="W1697" t="str">
            <v/>
          </cell>
        </row>
        <row r="1698">
          <cell r="C1698" t="str">
            <v>3.7.8.1.2.2</v>
          </cell>
          <cell r="D1698" t="str">
            <v>Caja de mampostería reforzada para tuberías entre 450 mm (18") y 600 mm (24")</v>
          </cell>
          <cell r="E1698" t="str">
            <v>un</v>
          </cell>
          <cell r="F1698">
            <v>25</v>
          </cell>
          <cell r="G1698">
            <v>2871600</v>
          </cell>
          <cell r="H1698">
            <v>71790000</v>
          </cell>
          <cell r="I1698">
            <v>4.7609573863655186</v>
          </cell>
          <cell r="J1698">
            <v>25</v>
          </cell>
          <cell r="L1698">
            <v>25</v>
          </cell>
          <cell r="M1698">
            <v>71790000</v>
          </cell>
          <cell r="N1698">
            <v>0</v>
          </cell>
          <cell r="O1698">
            <v>71790000</v>
          </cell>
          <cell r="R1698">
            <v>0</v>
          </cell>
          <cell r="S1698">
            <v>0</v>
          </cell>
          <cell r="T1698">
            <v>0</v>
          </cell>
          <cell r="U1698">
            <v>0</v>
          </cell>
          <cell r="V1698">
            <v>25</v>
          </cell>
          <cell r="W1698">
            <v>71790000</v>
          </cell>
        </row>
        <row r="1699">
          <cell r="C1699" t="str">
            <v>3.7.8.2</v>
          </cell>
          <cell r="D1699" t="str">
            <v xml:space="preserve">Instalación tubo de operación para válvulas entre 80 mm y 200 mm </v>
          </cell>
          <cell r="E1699" t="str">
            <v>un</v>
          </cell>
          <cell r="F1699">
            <v>23</v>
          </cell>
          <cell r="G1699">
            <v>50000</v>
          </cell>
          <cell r="H1699">
            <v>1150000</v>
          </cell>
          <cell r="I1699">
            <v>7.6265510437670242E-2</v>
          </cell>
          <cell r="J1699">
            <v>23</v>
          </cell>
          <cell r="L1699">
            <v>23</v>
          </cell>
          <cell r="M1699">
            <v>1150000</v>
          </cell>
          <cell r="N1699">
            <v>0</v>
          </cell>
          <cell r="O1699">
            <v>1150000</v>
          </cell>
          <cell r="R1699">
            <v>0</v>
          </cell>
          <cell r="S1699">
            <v>0</v>
          </cell>
          <cell r="T1699">
            <v>0</v>
          </cell>
          <cell r="U1699">
            <v>0</v>
          </cell>
          <cell r="V1699">
            <v>23</v>
          </cell>
          <cell r="W1699">
            <v>1150000</v>
          </cell>
        </row>
        <row r="1700">
          <cell r="C1700" t="str">
            <v>3.7.9</v>
          </cell>
          <cell r="D1700" t="str">
            <v>Micromedición</v>
          </cell>
          <cell r="I1700" t="str">
            <v/>
          </cell>
          <cell r="L1700" t="str">
            <v/>
          </cell>
          <cell r="M1700" t="str">
            <v/>
          </cell>
          <cell r="N1700" t="str">
            <v/>
          </cell>
          <cell r="O1700" t="str">
            <v/>
          </cell>
          <cell r="R1700" t="str">
            <v/>
          </cell>
          <cell r="S1700" t="str">
            <v/>
          </cell>
          <cell r="T1700" t="str">
            <v/>
          </cell>
          <cell r="U1700" t="str">
            <v/>
          </cell>
          <cell r="V1700" t="str">
            <v/>
          </cell>
          <cell r="W1700" t="str">
            <v/>
          </cell>
        </row>
        <row r="1701">
          <cell r="C1701" t="str">
            <v>3.7.10</v>
          </cell>
          <cell r="D1701" t="str">
            <v>Cajas para elementos control perdidas</v>
          </cell>
          <cell r="I1701" t="str">
            <v/>
          </cell>
          <cell r="L1701" t="str">
            <v/>
          </cell>
          <cell r="M1701" t="str">
            <v/>
          </cell>
          <cell r="N1701" t="str">
            <v/>
          </cell>
          <cell r="O1701" t="str">
            <v/>
          </cell>
          <cell r="R1701" t="str">
            <v/>
          </cell>
          <cell r="S1701" t="str">
            <v/>
          </cell>
          <cell r="T1701" t="str">
            <v/>
          </cell>
          <cell r="U1701" t="str">
            <v/>
          </cell>
          <cell r="V1701" t="str">
            <v/>
          </cell>
          <cell r="W1701" t="str">
            <v/>
          </cell>
        </row>
        <row r="1702">
          <cell r="C1702" t="str">
            <v>3.7.10.8</v>
          </cell>
          <cell r="D1702" t="str">
            <v>Filtro y válvula reguladora instalados en tubería de 90 mm a 110 mm con 1,50 m &lt; h &lt;= 2,50 m</v>
          </cell>
          <cell r="E1702" t="str">
            <v>un</v>
          </cell>
          <cell r="F1702">
            <v>2</v>
          </cell>
          <cell r="G1702">
            <v>3800000</v>
          </cell>
          <cell r="H1702">
            <v>7600000</v>
          </cell>
          <cell r="I1702">
            <v>0.50401554724025543</v>
          </cell>
          <cell r="J1702">
            <v>2</v>
          </cell>
          <cell r="L1702">
            <v>2</v>
          </cell>
          <cell r="M1702">
            <v>7600000</v>
          </cell>
          <cell r="N1702">
            <v>0</v>
          </cell>
          <cell r="O1702">
            <v>7600000</v>
          </cell>
          <cell r="R1702">
            <v>0</v>
          </cell>
          <cell r="S1702">
            <v>0</v>
          </cell>
          <cell r="T1702">
            <v>0</v>
          </cell>
          <cell r="U1702">
            <v>0</v>
          </cell>
          <cell r="V1702">
            <v>2</v>
          </cell>
          <cell r="W1702">
            <v>7600000</v>
          </cell>
        </row>
        <row r="1703">
          <cell r="C1703" t="str">
            <v>3.7.12</v>
          </cell>
          <cell r="D1703" t="str">
            <v>Concreto para anclajes</v>
          </cell>
          <cell r="I1703" t="str">
            <v/>
          </cell>
          <cell r="L1703" t="str">
            <v/>
          </cell>
          <cell r="M1703" t="str">
            <v/>
          </cell>
          <cell r="N1703" t="str">
            <v/>
          </cell>
          <cell r="O1703" t="str">
            <v/>
          </cell>
          <cell r="R1703" t="str">
            <v/>
          </cell>
          <cell r="S1703" t="str">
            <v/>
          </cell>
          <cell r="T1703" t="str">
            <v/>
          </cell>
          <cell r="U1703" t="str">
            <v/>
          </cell>
          <cell r="V1703" t="str">
            <v/>
          </cell>
          <cell r="W1703" t="str">
            <v/>
          </cell>
        </row>
        <row r="1704">
          <cell r="C1704" t="str">
            <v>3.7.12.1</v>
          </cell>
          <cell r="D1704" t="str">
            <v>Concreto para anclajes f'c=17,5 Mpa (2500 psi)</v>
          </cell>
          <cell r="E1704" t="str">
            <v>m3</v>
          </cell>
          <cell r="F1704">
            <v>300</v>
          </cell>
          <cell r="G1704">
            <v>208850</v>
          </cell>
          <cell r="H1704">
            <v>62655000</v>
          </cell>
          <cell r="I1704">
            <v>4.1551439621497641</v>
          </cell>
          <cell r="J1704">
            <v>300</v>
          </cell>
          <cell r="L1704">
            <v>300</v>
          </cell>
          <cell r="M1704">
            <v>62655000</v>
          </cell>
          <cell r="N1704">
            <v>0</v>
          </cell>
          <cell r="O1704">
            <v>62655000</v>
          </cell>
          <cell r="R1704">
            <v>0</v>
          </cell>
          <cell r="S1704">
            <v>0</v>
          </cell>
          <cell r="T1704">
            <v>0</v>
          </cell>
          <cell r="U1704">
            <v>0</v>
          </cell>
          <cell r="V1704">
            <v>300</v>
          </cell>
          <cell r="W1704">
            <v>62655000</v>
          </cell>
        </row>
        <row r="1705">
          <cell r="C1705" t="str">
            <v>3.8</v>
          </cell>
          <cell r="D1705" t="str">
            <v>INSTALACION DE ELEMENTOS DE ACUEDUCTO Y ALCANTARILLADO</v>
          </cell>
          <cell r="I1705" t="str">
            <v/>
          </cell>
          <cell r="L1705" t="str">
            <v/>
          </cell>
          <cell r="M1705" t="str">
            <v/>
          </cell>
          <cell r="N1705" t="str">
            <v/>
          </cell>
          <cell r="O1705" t="str">
            <v/>
          </cell>
          <cell r="R1705" t="str">
            <v/>
          </cell>
          <cell r="S1705" t="str">
            <v/>
          </cell>
          <cell r="T1705" t="str">
            <v/>
          </cell>
          <cell r="U1705" t="str">
            <v/>
          </cell>
          <cell r="V1705" t="str">
            <v/>
          </cell>
          <cell r="W1705" t="str">
            <v/>
          </cell>
        </row>
        <row r="1706">
          <cell r="C1706" t="str">
            <v>3.8.1</v>
          </cell>
          <cell r="D1706" t="str">
            <v>Elementos de Acueducto</v>
          </cell>
          <cell r="I1706" t="str">
            <v/>
          </cell>
          <cell r="L1706" t="str">
            <v/>
          </cell>
          <cell r="M1706" t="str">
            <v/>
          </cell>
          <cell r="N1706" t="str">
            <v/>
          </cell>
          <cell r="O1706" t="str">
            <v/>
          </cell>
          <cell r="R1706" t="str">
            <v/>
          </cell>
          <cell r="S1706" t="str">
            <v/>
          </cell>
          <cell r="T1706" t="str">
            <v/>
          </cell>
          <cell r="U1706" t="str">
            <v/>
          </cell>
          <cell r="V1706" t="str">
            <v/>
          </cell>
          <cell r="W1706" t="str">
            <v/>
          </cell>
        </row>
        <row r="1707">
          <cell r="C1707" t="str">
            <v>3.8.1.1</v>
          </cell>
          <cell r="D1707" t="str">
            <v>Instalación de válvula de compuerta brida x brida norma ISO PN 10, Incluye el suministro e instalación de tornilleria y empaquetadura para el montaje</v>
          </cell>
          <cell r="I1707" t="str">
            <v/>
          </cell>
          <cell r="L1707" t="str">
            <v/>
          </cell>
          <cell r="M1707" t="str">
            <v/>
          </cell>
          <cell r="N1707" t="str">
            <v/>
          </cell>
          <cell r="O1707" t="str">
            <v/>
          </cell>
          <cell r="R1707" t="str">
            <v/>
          </cell>
          <cell r="S1707" t="str">
            <v/>
          </cell>
          <cell r="T1707" t="str">
            <v/>
          </cell>
          <cell r="U1707" t="str">
            <v/>
          </cell>
          <cell r="V1707" t="str">
            <v/>
          </cell>
          <cell r="W1707" t="str">
            <v/>
          </cell>
        </row>
        <row r="1708">
          <cell r="C1708" t="str">
            <v>3.8.1.1.2</v>
          </cell>
          <cell r="D1708" t="str">
            <v>d = 80 mm (3")</v>
          </cell>
          <cell r="E1708" t="str">
            <v>un</v>
          </cell>
          <cell r="F1708">
            <v>5</v>
          </cell>
          <cell r="G1708">
            <v>11845</v>
          </cell>
          <cell r="H1708">
            <v>59225</v>
          </cell>
          <cell r="I1708">
            <v>3.9276737875400172E-3</v>
          </cell>
          <cell r="J1708">
            <v>5</v>
          </cell>
          <cell r="L1708">
            <v>5</v>
          </cell>
          <cell r="M1708">
            <v>59225</v>
          </cell>
          <cell r="N1708">
            <v>0</v>
          </cell>
          <cell r="O1708">
            <v>59225</v>
          </cell>
          <cell r="R1708">
            <v>0</v>
          </cell>
          <cell r="S1708">
            <v>0</v>
          </cell>
          <cell r="T1708">
            <v>0</v>
          </cell>
          <cell r="U1708">
            <v>0</v>
          </cell>
          <cell r="V1708">
            <v>5</v>
          </cell>
          <cell r="W1708">
            <v>59225</v>
          </cell>
        </row>
        <row r="1709">
          <cell r="C1709" t="str">
            <v>3.8.1.1.3</v>
          </cell>
          <cell r="D1709" t="str">
            <v>d = 100 mm (4")</v>
          </cell>
          <cell r="E1709" t="str">
            <v>un</v>
          </cell>
          <cell r="F1709">
            <v>29</v>
          </cell>
          <cell r="G1709">
            <v>18892</v>
          </cell>
          <cell r="H1709">
            <v>547868</v>
          </cell>
          <cell r="I1709">
            <v>3.6333419715187408E-2</v>
          </cell>
          <cell r="J1709">
            <v>29</v>
          </cell>
          <cell r="L1709">
            <v>29</v>
          </cell>
          <cell r="M1709">
            <v>547868</v>
          </cell>
          <cell r="N1709">
            <v>0</v>
          </cell>
          <cell r="O1709">
            <v>547868</v>
          </cell>
          <cell r="R1709">
            <v>0</v>
          </cell>
          <cell r="S1709">
            <v>0</v>
          </cell>
          <cell r="T1709">
            <v>0</v>
          </cell>
          <cell r="U1709">
            <v>0</v>
          </cell>
          <cell r="V1709">
            <v>29</v>
          </cell>
          <cell r="W1709">
            <v>547868</v>
          </cell>
        </row>
        <row r="1710">
          <cell r="C1710" t="str">
            <v>3.8.1.1.4</v>
          </cell>
          <cell r="D1710" t="str">
            <v>d = 150 mm (6")</v>
          </cell>
          <cell r="E1710" t="str">
            <v>un</v>
          </cell>
          <cell r="F1710">
            <v>10</v>
          </cell>
          <cell r="G1710">
            <v>24850</v>
          </cell>
          <cell r="H1710">
            <v>248500</v>
          </cell>
          <cell r="I1710">
            <v>1.6479982038053089E-2</v>
          </cell>
          <cell r="J1710">
            <v>10</v>
          </cell>
          <cell r="L1710">
            <v>10</v>
          </cell>
          <cell r="M1710">
            <v>248500</v>
          </cell>
          <cell r="N1710">
            <v>0</v>
          </cell>
          <cell r="O1710">
            <v>248500</v>
          </cell>
          <cell r="R1710">
            <v>0</v>
          </cell>
          <cell r="S1710">
            <v>0</v>
          </cell>
          <cell r="T1710">
            <v>0</v>
          </cell>
          <cell r="U1710">
            <v>0</v>
          </cell>
          <cell r="V1710">
            <v>10</v>
          </cell>
          <cell r="W1710">
            <v>248500</v>
          </cell>
        </row>
        <row r="1711">
          <cell r="C1711" t="str">
            <v>3.8.1.2</v>
          </cell>
          <cell r="D1711" t="str">
            <v>Instalación de válvula de mariposa brida x brida norma ISO PN 10, Incluye el suministro e instalación de tornilleria y empaquetadura para el montaje</v>
          </cell>
          <cell r="I1711" t="str">
            <v/>
          </cell>
          <cell r="L1711" t="str">
            <v/>
          </cell>
          <cell r="M1711" t="str">
            <v/>
          </cell>
          <cell r="N1711" t="str">
            <v/>
          </cell>
          <cell r="O1711" t="str">
            <v/>
          </cell>
          <cell r="R1711" t="str">
            <v/>
          </cell>
          <cell r="S1711" t="str">
            <v/>
          </cell>
          <cell r="T1711" t="str">
            <v/>
          </cell>
          <cell r="U1711" t="str">
            <v/>
          </cell>
          <cell r="V1711" t="str">
            <v/>
          </cell>
          <cell r="W1711" t="str">
            <v/>
          </cell>
        </row>
        <row r="1712">
          <cell r="C1712" t="str">
            <v>3.8.1.2.6</v>
          </cell>
          <cell r="D1712" t="str">
            <v>d = 500 mm (20")</v>
          </cell>
          <cell r="E1712" t="str">
            <v>un</v>
          </cell>
          <cell r="F1712">
            <v>4</v>
          </cell>
          <cell r="G1712">
            <v>233850</v>
          </cell>
          <cell r="H1712">
            <v>935400</v>
          </cell>
          <cell r="I1712">
            <v>6.2033703011649337E-2</v>
          </cell>
          <cell r="J1712">
            <v>4</v>
          </cell>
          <cell r="L1712">
            <v>4</v>
          </cell>
          <cell r="M1712">
            <v>935400</v>
          </cell>
          <cell r="N1712">
            <v>0</v>
          </cell>
          <cell r="O1712">
            <v>935400</v>
          </cell>
          <cell r="R1712">
            <v>0</v>
          </cell>
          <cell r="S1712">
            <v>0</v>
          </cell>
          <cell r="T1712">
            <v>0</v>
          </cell>
          <cell r="U1712">
            <v>0</v>
          </cell>
          <cell r="V1712">
            <v>4</v>
          </cell>
          <cell r="W1712">
            <v>935400</v>
          </cell>
        </row>
        <row r="1713">
          <cell r="C1713" t="str">
            <v>3.8.1.7</v>
          </cell>
          <cell r="D1713" t="str">
            <v>Instalación de ventosa de triple acción norma ISO PN 10, Incluye el suministro e instalación de tornilleria y empaquetadura para el montaje</v>
          </cell>
          <cell r="I1713" t="str">
            <v/>
          </cell>
          <cell r="L1713" t="str">
            <v/>
          </cell>
          <cell r="M1713" t="str">
            <v/>
          </cell>
          <cell r="N1713" t="str">
            <v/>
          </cell>
          <cell r="O1713" t="str">
            <v/>
          </cell>
          <cell r="R1713" t="str">
            <v/>
          </cell>
          <cell r="S1713" t="str">
            <v/>
          </cell>
          <cell r="T1713" t="str">
            <v/>
          </cell>
          <cell r="U1713" t="str">
            <v/>
          </cell>
          <cell r="V1713" t="str">
            <v/>
          </cell>
          <cell r="W1713" t="str">
            <v/>
          </cell>
        </row>
        <row r="1714">
          <cell r="C1714" t="str">
            <v>3.8.1.7.3</v>
          </cell>
          <cell r="D1714" t="str">
            <v>d = 100 mm (4")</v>
          </cell>
          <cell r="E1714" t="str">
            <v>un</v>
          </cell>
          <cell r="F1714">
            <v>21</v>
          </cell>
          <cell r="G1714">
            <v>40000</v>
          </cell>
          <cell r="H1714">
            <v>840000</v>
          </cell>
          <cell r="I1714">
            <v>5.5706981537080875E-2</v>
          </cell>
          <cell r="J1714">
            <v>21</v>
          </cell>
          <cell r="L1714">
            <v>21</v>
          </cell>
          <cell r="M1714">
            <v>840000</v>
          </cell>
          <cell r="N1714">
            <v>0</v>
          </cell>
          <cell r="O1714">
            <v>840000</v>
          </cell>
          <cell r="R1714">
            <v>0</v>
          </cell>
          <cell r="S1714">
            <v>0</v>
          </cell>
          <cell r="T1714">
            <v>0</v>
          </cell>
          <cell r="U1714">
            <v>0</v>
          </cell>
          <cell r="V1714">
            <v>21</v>
          </cell>
          <cell r="W1714">
            <v>840000</v>
          </cell>
        </row>
        <row r="1715">
          <cell r="C1715" t="str">
            <v>3.8.1.8</v>
          </cell>
          <cell r="D1715" t="str">
            <v>Válvulas de control hidráulico</v>
          </cell>
          <cell r="I1715" t="str">
            <v/>
          </cell>
          <cell r="L1715" t="str">
            <v/>
          </cell>
          <cell r="M1715" t="str">
            <v/>
          </cell>
          <cell r="N1715" t="str">
            <v/>
          </cell>
          <cell r="O1715" t="str">
            <v/>
          </cell>
          <cell r="R1715" t="str">
            <v/>
          </cell>
          <cell r="S1715" t="str">
            <v/>
          </cell>
          <cell r="T1715" t="str">
            <v/>
          </cell>
          <cell r="U1715" t="str">
            <v/>
          </cell>
          <cell r="V1715" t="str">
            <v/>
          </cell>
          <cell r="W1715" t="str">
            <v/>
          </cell>
        </row>
        <row r="1716">
          <cell r="C1716" t="str">
            <v>3.8.1.8.2</v>
          </cell>
          <cell r="D1716" t="str">
            <v>Instalación de válvula reguladora de presión incuye suministro e Instalación de tornilleria, empaquetadura y pilotaje norma ISO PN 16</v>
          </cell>
          <cell r="I1716" t="str">
            <v/>
          </cell>
          <cell r="L1716" t="str">
            <v/>
          </cell>
          <cell r="M1716" t="str">
            <v/>
          </cell>
          <cell r="N1716" t="str">
            <v/>
          </cell>
          <cell r="O1716" t="str">
            <v/>
          </cell>
          <cell r="R1716" t="str">
            <v/>
          </cell>
          <cell r="S1716" t="str">
            <v/>
          </cell>
          <cell r="T1716" t="str">
            <v/>
          </cell>
          <cell r="U1716" t="str">
            <v/>
          </cell>
          <cell r="V1716" t="str">
            <v/>
          </cell>
          <cell r="W1716" t="str">
            <v/>
          </cell>
        </row>
        <row r="1717">
          <cell r="C1717" t="str">
            <v>3.8.1.8.2.1</v>
          </cell>
          <cell r="D1717" t="str">
            <v>d = 80 mm (3")</v>
          </cell>
          <cell r="E1717" t="str">
            <v>un</v>
          </cell>
          <cell r="F1717">
            <v>2</v>
          </cell>
          <cell r="G1717">
            <v>240000</v>
          </cell>
          <cell r="H1717">
            <v>480000</v>
          </cell>
          <cell r="I1717">
            <v>3.1832560878331931E-2</v>
          </cell>
          <cell r="J1717">
            <v>2</v>
          </cell>
          <cell r="L1717">
            <v>2</v>
          </cell>
          <cell r="M1717">
            <v>480000</v>
          </cell>
          <cell r="N1717">
            <v>0</v>
          </cell>
          <cell r="O1717">
            <v>480000</v>
          </cell>
          <cell r="R1717">
            <v>0</v>
          </cell>
          <cell r="S1717">
            <v>0</v>
          </cell>
          <cell r="T1717">
            <v>0</v>
          </cell>
          <cell r="U1717">
            <v>0</v>
          </cell>
          <cell r="V1717">
            <v>2</v>
          </cell>
          <cell r="W1717">
            <v>480000</v>
          </cell>
        </row>
        <row r="1718">
          <cell r="C1718" t="str">
            <v>3.8.1.8.5</v>
          </cell>
          <cell r="D1718" t="str">
            <v>Instalación de válvula control de altitud incluye suministro e Instalación de tornilleria, empaquetadura y pilotaje norma ISO PN 16</v>
          </cell>
          <cell r="I1718" t="str">
            <v/>
          </cell>
          <cell r="L1718" t="str">
            <v/>
          </cell>
          <cell r="M1718" t="str">
            <v/>
          </cell>
          <cell r="N1718" t="str">
            <v/>
          </cell>
          <cell r="O1718" t="str">
            <v/>
          </cell>
          <cell r="R1718" t="str">
            <v/>
          </cell>
          <cell r="S1718" t="str">
            <v/>
          </cell>
          <cell r="T1718" t="str">
            <v/>
          </cell>
          <cell r="U1718" t="str">
            <v/>
          </cell>
          <cell r="V1718" t="str">
            <v/>
          </cell>
          <cell r="W1718" t="str">
            <v/>
          </cell>
        </row>
        <row r="1719">
          <cell r="C1719" t="str">
            <v>3.8.1.8.5.1</v>
          </cell>
          <cell r="D1719" t="str">
            <v>d = 80 mm (3")</v>
          </cell>
          <cell r="E1719" t="str">
            <v>un</v>
          </cell>
          <cell r="F1719">
            <v>1</v>
          </cell>
          <cell r="G1719">
            <v>220000</v>
          </cell>
          <cell r="H1719">
            <v>220000</v>
          </cell>
          <cell r="I1719">
            <v>1.4589923735902134E-2</v>
          </cell>
          <cell r="J1719">
            <v>1</v>
          </cell>
          <cell r="L1719">
            <v>1</v>
          </cell>
          <cell r="M1719">
            <v>220000</v>
          </cell>
          <cell r="N1719">
            <v>0</v>
          </cell>
          <cell r="O1719">
            <v>220000</v>
          </cell>
          <cell r="R1719">
            <v>0</v>
          </cell>
          <cell r="S1719">
            <v>0</v>
          </cell>
          <cell r="T1719">
            <v>0</v>
          </cell>
          <cell r="U1719">
            <v>0</v>
          </cell>
          <cell r="V1719">
            <v>1</v>
          </cell>
          <cell r="W1719">
            <v>220000</v>
          </cell>
        </row>
        <row r="1720">
          <cell r="C1720" t="str">
            <v>3.8.1.14</v>
          </cell>
          <cell r="D1720" t="str">
            <v>Instalación de filtro en Yee. Brida x Brida Norma ISO PN 16, Incluye el suministro e instalación de tornilleria y empaquetadura para el montaje</v>
          </cell>
          <cell r="I1720" t="str">
            <v/>
          </cell>
          <cell r="L1720" t="str">
            <v/>
          </cell>
          <cell r="M1720" t="str">
            <v/>
          </cell>
          <cell r="N1720" t="str">
            <v/>
          </cell>
          <cell r="O1720" t="str">
            <v/>
          </cell>
          <cell r="R1720" t="str">
            <v/>
          </cell>
          <cell r="S1720" t="str">
            <v/>
          </cell>
          <cell r="T1720" t="str">
            <v/>
          </cell>
          <cell r="U1720" t="str">
            <v/>
          </cell>
          <cell r="V1720" t="str">
            <v/>
          </cell>
          <cell r="W1720" t="str">
            <v/>
          </cell>
        </row>
        <row r="1721">
          <cell r="C1721" t="str">
            <v>3.8.1.14.3</v>
          </cell>
          <cell r="D1721" t="str">
            <v>d = 160 mm (6")</v>
          </cell>
          <cell r="E1721" t="str">
            <v>un</v>
          </cell>
          <cell r="F1721">
            <v>2</v>
          </cell>
          <cell r="G1721">
            <v>80000</v>
          </cell>
          <cell r="H1721">
            <v>160000</v>
          </cell>
          <cell r="I1721">
            <v>1.0610853626110641E-2</v>
          </cell>
          <cell r="J1721">
            <v>2</v>
          </cell>
          <cell r="L1721">
            <v>2</v>
          </cell>
          <cell r="M1721">
            <v>160000</v>
          </cell>
          <cell r="N1721">
            <v>0</v>
          </cell>
          <cell r="O1721">
            <v>160000</v>
          </cell>
          <cell r="R1721">
            <v>0</v>
          </cell>
          <cell r="S1721">
            <v>0</v>
          </cell>
          <cell r="T1721">
            <v>0</v>
          </cell>
          <cell r="U1721">
            <v>0</v>
          </cell>
          <cell r="V1721">
            <v>2</v>
          </cell>
          <cell r="W1721">
            <v>160000</v>
          </cell>
        </row>
        <row r="1722">
          <cell r="D1722" t="str">
            <v>ITEMES NUEVOS</v>
          </cell>
          <cell r="L1722" t="str">
            <v/>
          </cell>
          <cell r="M1722" t="str">
            <v/>
          </cell>
          <cell r="N1722" t="str">
            <v/>
          </cell>
          <cell r="O1722" t="str">
            <v/>
          </cell>
        </row>
        <row r="1723">
          <cell r="B1723" t="str">
            <v>N</v>
          </cell>
          <cell r="D1723" t="str">
            <v>Suministro e instalacion encamisado en tuberia PVC 700 mm</v>
          </cell>
          <cell r="E1723" t="str">
            <v>ml</v>
          </cell>
          <cell r="G1723">
            <v>600631</v>
          </cell>
          <cell r="J1723">
            <v>0</v>
          </cell>
          <cell r="K1723">
            <v>95</v>
          </cell>
          <cell r="L1723">
            <v>95</v>
          </cell>
          <cell r="M1723">
            <v>0</v>
          </cell>
          <cell r="N1723">
            <v>57059945</v>
          </cell>
          <cell r="O1723">
            <v>57059945</v>
          </cell>
        </row>
        <row r="1724">
          <cell r="L1724" t="str">
            <v/>
          </cell>
          <cell r="M1724" t="str">
            <v/>
          </cell>
          <cell r="N1724" t="str">
            <v/>
          </cell>
          <cell r="O1724" t="str">
            <v/>
          </cell>
        </row>
        <row r="1725">
          <cell r="D1725" t="str">
            <v>COSTO TOTAL DIRECTO</v>
          </cell>
          <cell r="H1725">
            <v>1507889993</v>
          </cell>
          <cell r="M1725">
            <v>1507889993</v>
          </cell>
          <cell r="N1725">
            <v>42988545</v>
          </cell>
          <cell r="O1725">
            <v>1550878538</v>
          </cell>
          <cell r="S1725">
            <v>0</v>
          </cell>
          <cell r="T1725">
            <v>160894001.30087501</v>
          </cell>
          <cell r="U1725">
            <v>160894001.30087501</v>
          </cell>
          <cell r="W1725">
            <v>1332924591.6991251</v>
          </cell>
        </row>
        <row r="1726">
          <cell r="D1726" t="str">
            <v>A,I,U, 25%</v>
          </cell>
          <cell r="E1726">
            <v>0.25</v>
          </cell>
          <cell r="H1726">
            <v>376972498.25</v>
          </cell>
          <cell r="M1726">
            <v>376972498.25</v>
          </cell>
          <cell r="N1726">
            <v>10747136.25</v>
          </cell>
          <cell r="O1726">
            <v>387719634.5</v>
          </cell>
          <cell r="S1726">
            <v>0</v>
          </cell>
          <cell r="T1726">
            <v>40223500.325218752</v>
          </cell>
          <cell r="U1726">
            <v>40223500.325218752</v>
          </cell>
          <cell r="W1726">
            <v>333231147.92478126</v>
          </cell>
        </row>
        <row r="1727">
          <cell r="B1727" t="str">
            <v>TO29</v>
          </cell>
          <cell r="D1727" t="str">
            <v>COSTO TOTAL OBRA CIVIL</v>
          </cell>
          <cell r="H1727">
            <v>1884862491</v>
          </cell>
          <cell r="M1727">
            <v>1884862491</v>
          </cell>
          <cell r="N1727">
            <v>53735681</v>
          </cell>
          <cell r="O1727">
            <v>1938598173</v>
          </cell>
          <cell r="S1727">
            <v>0</v>
          </cell>
          <cell r="T1727">
            <v>201117502</v>
          </cell>
          <cell r="U1727">
            <v>201117502</v>
          </cell>
          <cell r="W1727">
            <v>1666155740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items"/>
      <sheetName val="ESTADO RED TEC"/>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PRESUPUESTO"/>
      <sheetName val="ESTADO VÍA-CRIT.TECNICO"/>
      <sheetName val="PUNITARIOS_PARA_241201_2S"/>
      <sheetName val="PR_1"/>
      <sheetName val="ESTADO_RED_TEC"/>
      <sheetName val="PREACTA_10"/>
      <sheetName val="PREACTA_9"/>
      <sheetName val="PREACTA_6"/>
      <sheetName val="TABLA_2008"/>
      <sheetName val="ESTADO_VÍA-CRIT_TECNICO"/>
      <sheetName val="SUB APU"/>
      <sheetName val="CLASIFICACION"/>
      <sheetName val="Equipo"/>
      <sheetName val="TRANSPORTE"/>
      <sheetName val="Excavación Mat. Común Estacione"/>
      <sheetName val="Demolición Pavimento"/>
      <sheetName val="PUNITARIOS%20PARA%20241201%202S"/>
      <sheetName val="Insum"/>
      <sheetName val="RELACION ME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SALARIOS"/>
      <sheetName val="PUNITARIOS_PARA_241201_2S10"/>
      <sheetName val="PR_110"/>
      <sheetName val="ESTADO_RED_TEC10"/>
      <sheetName val="PREACTA_1010"/>
      <sheetName val="PREACTA_910"/>
      <sheetName val="5. ELECTRICO"/>
      <sheetName val="Lp"/>
      <sheetName val="REC-COD,"/>
      <sheetName val="2,2,6,1 Pilotes 0,30"/>
      <sheetName val="062"/>
      <sheetName val="LISTA DE PRECIOS"/>
      <sheetName val="Listado"/>
      <sheetName val="Bajadas"/>
      <sheetName val="FINANC"/>
      <sheetName val="TODAS"/>
      <sheetName val="skj452"/>
      <sheetName val="ita878"/>
      <sheetName val="aea-944"/>
      <sheetName val="dub-823"/>
      <sheetName val="gpi 526"/>
      <sheetName val="xxj617"/>
      <sheetName val="sng_855"/>
      <sheetName val="vea 374"/>
      <sheetName val="hfb024"/>
      <sheetName val="paj825"/>
      <sheetName val="Requisición1"/>
      <sheetName val="TRAPMO"/>
      <sheetName val="UNITARIOS"/>
      <sheetName val="THE"/>
      <sheetName val="ATHE"/>
      <sheetName val="APU NO PREVISTO"/>
      <sheetName val="PPTA (3)"/>
      <sheetName val="PPTA (2)"/>
      <sheetName val="PPTA"/>
      <sheetName val="PERSONAL"/>
      <sheetName val="Tarifa MT"/>
      <sheetName val="OCTUBRE"/>
      <sheetName val="CODCONST"/>
      <sheetName val="PREACTA Y CONTRATISTAS"/>
      <sheetName val="7.1.8.1.1"/>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refreshError="1"/>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refreshError="1"/>
      <sheetData sheetId="51"/>
      <sheetData sheetId="52"/>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desmonte"/>
      <sheetName val="SUB APU"/>
      <sheetName val="C.LABORALE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s>
    <sheetDataSet>
      <sheetData sheetId="0" refreshError="1"/>
      <sheetData sheetId="1" refreshError="1">
        <row r="1">
          <cell r="F1" t="str">
            <v>ANALISIS DE PRECIOS UNITARIOS</v>
          </cell>
        </row>
        <row r="8">
          <cell r="E8" t="str">
            <v/>
          </cell>
          <cell r="J8">
            <v>0</v>
          </cell>
        </row>
        <row r="9">
          <cell r="D9" t="str">
            <v/>
          </cell>
        </row>
        <row r="12">
          <cell r="D12" t="str">
            <v>Tipo</v>
          </cell>
          <cell r="E12" t="str">
            <v>Tarifa/Hora</v>
          </cell>
          <cell r="F12" t="str">
            <v>Rendimiento</v>
          </cell>
          <cell r="G12" t="str">
            <v>Vr. Unitario</v>
          </cell>
          <cell r="H12" t="str">
            <v>Total</v>
          </cell>
        </row>
        <row r="13">
          <cell r="D13" t="str">
            <v/>
          </cell>
          <cell r="E13" t="str">
            <v/>
          </cell>
          <cell r="G13">
            <v>0</v>
          </cell>
        </row>
        <row r="14">
          <cell r="D14" t="str">
            <v/>
          </cell>
          <cell r="E14" t="str">
            <v/>
          </cell>
          <cell r="G14">
            <v>0</v>
          </cell>
        </row>
        <row r="15">
          <cell r="D15" t="str">
            <v/>
          </cell>
          <cell r="E15" t="str">
            <v/>
          </cell>
          <cell r="G15">
            <v>0</v>
          </cell>
        </row>
        <row r="16">
          <cell r="D16" t="str">
            <v/>
          </cell>
          <cell r="E16" t="str">
            <v/>
          </cell>
          <cell r="G16">
            <v>0</v>
          </cell>
        </row>
        <row r="17">
          <cell r="D17" t="str">
            <v/>
          </cell>
          <cell r="E17" t="str">
            <v/>
          </cell>
          <cell r="G17">
            <v>0</v>
          </cell>
        </row>
        <row r="18">
          <cell r="G18" t="str">
            <v>Subtotal</v>
          </cell>
          <cell r="H18">
            <v>0</v>
          </cell>
        </row>
        <row r="20">
          <cell r="D20" t="str">
            <v>Unidad</v>
          </cell>
          <cell r="E20" t="str">
            <v>Cantidad</v>
          </cell>
          <cell r="F20" t="str">
            <v>Precio Unitario</v>
          </cell>
          <cell r="G20" t="str">
            <v>Vr. Unitario</v>
          </cell>
          <cell r="H20" t="str">
            <v>Total</v>
          </cell>
        </row>
        <row r="21">
          <cell r="D21" t="str">
            <v/>
          </cell>
          <cell r="F21">
            <v>0</v>
          </cell>
          <cell r="G21">
            <v>0</v>
          </cell>
        </row>
        <row r="22">
          <cell r="D22" t="str">
            <v/>
          </cell>
          <cell r="F22">
            <v>0</v>
          </cell>
          <cell r="G22">
            <v>0</v>
          </cell>
        </row>
        <row r="23">
          <cell r="D23" t="str">
            <v/>
          </cell>
          <cell r="F23">
            <v>0</v>
          </cell>
          <cell r="G23">
            <v>0</v>
          </cell>
        </row>
        <row r="24">
          <cell r="D24" t="str">
            <v/>
          </cell>
          <cell r="F24">
            <v>0</v>
          </cell>
          <cell r="G24">
            <v>0</v>
          </cell>
        </row>
        <row r="25">
          <cell r="D25" t="str">
            <v/>
          </cell>
          <cell r="F25">
            <v>0</v>
          </cell>
          <cell r="G25">
            <v>0</v>
          </cell>
        </row>
        <row r="26">
          <cell r="D26" t="str">
            <v/>
          </cell>
          <cell r="F26">
            <v>0</v>
          </cell>
          <cell r="G26">
            <v>0</v>
          </cell>
        </row>
        <row r="27">
          <cell r="G27" t="str">
            <v>Subtotal</v>
          </cell>
          <cell r="H27">
            <v>0</v>
          </cell>
        </row>
        <row r="29">
          <cell r="D29" t="str">
            <v>Distancia</v>
          </cell>
          <cell r="E29" t="str">
            <v>M3-Km</v>
          </cell>
          <cell r="F29" t="str">
            <v>Tarifa</v>
          </cell>
          <cell r="G29" t="str">
            <v>Vr. Unitario</v>
          </cell>
          <cell r="H29" t="str">
            <v>Total</v>
          </cell>
        </row>
        <row r="30">
          <cell r="D30">
            <v>0</v>
          </cell>
          <cell r="F30">
            <v>0</v>
          </cell>
          <cell r="G30">
            <v>0</v>
          </cell>
        </row>
        <row r="32">
          <cell r="D32">
            <v>0</v>
          </cell>
          <cell r="F32">
            <v>0</v>
          </cell>
          <cell r="G32">
            <v>0</v>
          </cell>
        </row>
        <row r="33">
          <cell r="D33">
            <v>0</v>
          </cell>
          <cell r="F33">
            <v>0</v>
          </cell>
          <cell r="G33">
            <v>0</v>
          </cell>
        </row>
        <row r="34">
          <cell r="E34">
            <v>0</v>
          </cell>
          <cell r="G34" t="str">
            <v>Subtotal</v>
          </cell>
          <cell r="H34">
            <v>0</v>
          </cell>
        </row>
        <row r="36">
          <cell r="D36" t="str">
            <v>Prestaciónes</v>
          </cell>
          <cell r="E36" t="str">
            <v>Jornal total</v>
          </cell>
          <cell r="F36" t="str">
            <v>Rendimiento</v>
          </cell>
          <cell r="G36" t="str">
            <v>Vr. Unitario</v>
          </cell>
          <cell r="H36" t="str">
            <v>Total</v>
          </cell>
        </row>
        <row r="37">
          <cell r="D37">
            <v>0</v>
          </cell>
          <cell r="F37">
            <v>0</v>
          </cell>
          <cell r="G37">
            <v>0</v>
          </cell>
          <cell r="I37">
            <v>0</v>
          </cell>
        </row>
        <row r="38">
          <cell r="D38">
            <v>0</v>
          </cell>
          <cell r="F38">
            <v>0</v>
          </cell>
          <cell r="G38">
            <v>0</v>
          </cell>
          <cell r="I38">
            <v>0</v>
          </cell>
        </row>
        <row r="39">
          <cell r="D39">
            <v>0</v>
          </cell>
          <cell r="F39">
            <v>0</v>
          </cell>
          <cell r="G39">
            <v>0</v>
          </cell>
          <cell r="I39">
            <v>0</v>
          </cell>
        </row>
        <row r="40">
          <cell r="D40">
            <v>0</v>
          </cell>
          <cell r="F40">
            <v>0</v>
          </cell>
          <cell r="G40">
            <v>0</v>
          </cell>
          <cell r="I40">
            <v>0</v>
          </cell>
        </row>
        <row r="41">
          <cell r="D41">
            <v>0</v>
          </cell>
          <cell r="F41">
            <v>0</v>
          </cell>
          <cell r="G41">
            <v>0</v>
          </cell>
          <cell r="I41">
            <v>0</v>
          </cell>
        </row>
        <row r="42">
          <cell r="D42">
            <v>0</v>
          </cell>
          <cell r="F42">
            <v>0</v>
          </cell>
          <cell r="G42">
            <v>0</v>
          </cell>
          <cell r="I42">
            <v>0</v>
          </cell>
        </row>
        <row r="43">
          <cell r="E43">
            <v>0</v>
          </cell>
          <cell r="G43" t="str">
            <v>Subtotal</v>
          </cell>
          <cell r="H43">
            <v>0</v>
          </cell>
        </row>
        <row r="45">
          <cell r="G45" t="str">
            <v>Total costo directo</v>
          </cell>
          <cell r="H45">
            <v>0</v>
          </cell>
        </row>
        <row r="47">
          <cell r="F47" t="str">
            <v>Porcentaje</v>
          </cell>
          <cell r="G47" t="str">
            <v>Vr. Total</v>
          </cell>
          <cell r="H47" t="str">
            <v>Total</v>
          </cell>
        </row>
        <row r="48">
          <cell r="F48">
            <v>0</v>
          </cell>
          <cell r="G48">
            <v>0</v>
          </cell>
        </row>
        <row r="49">
          <cell r="F49">
            <v>0</v>
          </cell>
          <cell r="G49">
            <v>0</v>
          </cell>
        </row>
        <row r="50">
          <cell r="F50">
            <v>0</v>
          </cell>
          <cell r="G50">
            <v>0</v>
          </cell>
        </row>
        <row r="52">
          <cell r="G52" t="str">
            <v>Subtotal</v>
          </cell>
          <cell r="H52">
            <v>0</v>
          </cell>
        </row>
        <row r="54">
          <cell r="E54" t="str">
            <v>Precio Unitario Total aproximado al peso</v>
          </cell>
          <cell r="H54">
            <v>0</v>
          </cell>
        </row>
        <row r="55">
          <cell r="D55" t="str">
            <v>CONSORCIO SURVIAL</v>
          </cell>
          <cell r="G55" t="str">
            <v>FECHA</v>
          </cell>
          <cell r="H55">
            <v>37515</v>
          </cell>
        </row>
        <row r="56">
          <cell r="G56" t="str">
            <v>LICITACION No.</v>
          </cell>
          <cell r="H56" t="str">
            <v>SCT-021-200</v>
          </cell>
        </row>
        <row r="57">
          <cell r="F57" t="str">
            <v>ANALISIS DE PRECIOS UNITARIOS</v>
          </cell>
        </row>
        <row r="64">
          <cell r="D64">
            <v>1</v>
          </cell>
          <cell r="E64" t="str">
            <v>Deshincada o desmonte de poste sin transporte</v>
          </cell>
          <cell r="J64">
            <v>229592</v>
          </cell>
        </row>
        <row r="65">
          <cell r="D65" t="str">
            <v>Und</v>
          </cell>
        </row>
        <row r="68">
          <cell r="D68" t="str">
            <v>Tipo</v>
          </cell>
          <cell r="E68" t="str">
            <v>Tarifa/Hora</v>
          </cell>
          <cell r="F68" t="str">
            <v>Rendimiento</v>
          </cell>
          <cell r="G68" t="str">
            <v>Vr. Unitario</v>
          </cell>
          <cell r="H68" t="str">
            <v>Total</v>
          </cell>
          <cell r="J68">
            <v>125</v>
          </cell>
        </row>
        <row r="69">
          <cell r="D69">
            <v>0</v>
          </cell>
          <cell r="E69">
            <v>1100</v>
          </cell>
          <cell r="F69">
            <v>0.6</v>
          </cell>
          <cell r="G69">
            <v>1833.3333333333335</v>
          </cell>
        </row>
        <row r="70">
          <cell r="D70">
            <v>0</v>
          </cell>
          <cell r="E70">
            <v>70000</v>
          </cell>
          <cell r="F70">
            <v>0.6</v>
          </cell>
          <cell r="G70">
            <v>116666.66666666667</v>
          </cell>
        </row>
        <row r="71">
          <cell r="D71" t="str">
            <v/>
          </cell>
          <cell r="E71" t="str">
            <v/>
          </cell>
          <cell r="G71">
            <v>0</v>
          </cell>
        </row>
        <row r="72">
          <cell r="D72" t="str">
            <v/>
          </cell>
          <cell r="E72" t="str">
            <v/>
          </cell>
          <cell r="G72">
            <v>0</v>
          </cell>
        </row>
        <row r="73">
          <cell r="D73" t="str">
            <v/>
          </cell>
          <cell r="E73" t="str">
            <v/>
          </cell>
          <cell r="G73">
            <v>0</v>
          </cell>
        </row>
        <row r="74">
          <cell r="G74" t="str">
            <v>Subtotal</v>
          </cell>
          <cell r="H74">
            <v>118500</v>
          </cell>
        </row>
        <row r="76">
          <cell r="D76" t="str">
            <v>Unidad</v>
          </cell>
          <cell r="E76" t="str">
            <v>Cantidad</v>
          </cell>
          <cell r="F76" t="str">
            <v>Precio Unitario</v>
          </cell>
          <cell r="G76" t="str">
            <v>Vr. Unitario</v>
          </cell>
          <cell r="H76" t="str">
            <v>Total</v>
          </cell>
        </row>
        <row r="77">
          <cell r="D77" t="str">
            <v/>
          </cell>
          <cell r="F77">
            <v>0</v>
          </cell>
          <cell r="G77">
            <v>0</v>
          </cell>
        </row>
        <row r="78">
          <cell r="D78" t="str">
            <v/>
          </cell>
          <cell r="F78">
            <v>0</v>
          </cell>
          <cell r="G78">
            <v>0</v>
          </cell>
        </row>
        <row r="79">
          <cell r="D79" t="str">
            <v/>
          </cell>
          <cell r="F79">
            <v>0</v>
          </cell>
          <cell r="G79">
            <v>0</v>
          </cell>
        </row>
        <row r="80">
          <cell r="D80" t="str">
            <v/>
          </cell>
          <cell r="F80">
            <v>0</v>
          </cell>
          <cell r="G80">
            <v>0</v>
          </cell>
        </row>
        <row r="81">
          <cell r="D81" t="str">
            <v/>
          </cell>
          <cell r="F81">
            <v>0</v>
          </cell>
          <cell r="G81">
            <v>0</v>
          </cell>
        </row>
        <row r="82">
          <cell r="D82" t="str">
            <v/>
          </cell>
          <cell r="F82">
            <v>0</v>
          </cell>
          <cell r="G82">
            <v>0</v>
          </cell>
        </row>
        <row r="83">
          <cell r="G83" t="str">
            <v>Subtotal</v>
          </cell>
          <cell r="H83">
            <v>0</v>
          </cell>
        </row>
        <row r="85">
          <cell r="D85" t="str">
            <v>Distancia</v>
          </cell>
          <cell r="E85" t="str">
            <v>M3-Km</v>
          </cell>
          <cell r="F85" t="str">
            <v>Tarifa</v>
          </cell>
          <cell r="G85" t="str">
            <v>Vr. Unitario</v>
          </cell>
          <cell r="H85" t="str">
            <v>Total</v>
          </cell>
        </row>
        <row r="86">
          <cell r="D86">
            <v>0</v>
          </cell>
          <cell r="F86">
            <v>0</v>
          </cell>
          <cell r="G86">
            <v>0</v>
          </cell>
        </row>
        <row r="88">
          <cell r="D88">
            <v>0</v>
          </cell>
          <cell r="F88">
            <v>0</v>
          </cell>
          <cell r="G88">
            <v>0</v>
          </cell>
        </row>
        <row r="89">
          <cell r="D89">
            <v>0</v>
          </cell>
          <cell r="F89">
            <v>0</v>
          </cell>
          <cell r="G89">
            <v>0</v>
          </cell>
        </row>
        <row r="90">
          <cell r="E90">
            <v>0</v>
          </cell>
          <cell r="G90" t="str">
            <v>Subtotal</v>
          </cell>
          <cell r="H90">
            <v>0</v>
          </cell>
        </row>
        <row r="92">
          <cell r="D92" t="str">
            <v>Prestaciónes</v>
          </cell>
          <cell r="E92" t="str">
            <v>Jornal total</v>
          </cell>
          <cell r="F92" t="str">
            <v>Rendimiento</v>
          </cell>
          <cell r="G92" t="str">
            <v>Vr. Unitario</v>
          </cell>
          <cell r="H92" t="str">
            <v>Total</v>
          </cell>
          <cell r="J92">
            <v>49.339435922810488</v>
          </cell>
        </row>
        <row r="93">
          <cell r="D93">
            <v>45815</v>
          </cell>
          <cell r="E93">
            <v>99715</v>
          </cell>
          <cell r="F93">
            <v>1.53</v>
          </cell>
          <cell r="G93">
            <v>65173.202614379086</v>
          </cell>
          <cell r="I93">
            <v>99715</v>
          </cell>
        </row>
        <row r="94">
          <cell r="D94">
            <v>0</v>
          </cell>
          <cell r="F94">
            <v>0</v>
          </cell>
          <cell r="G94">
            <v>0</v>
          </cell>
          <cell r="I94">
            <v>0</v>
          </cell>
        </row>
        <row r="95">
          <cell r="D95">
            <v>0</v>
          </cell>
          <cell r="F95">
            <v>0</v>
          </cell>
          <cell r="G95">
            <v>0</v>
          </cell>
          <cell r="I95">
            <v>0</v>
          </cell>
        </row>
        <row r="96">
          <cell r="D96">
            <v>0</v>
          </cell>
          <cell r="F96">
            <v>0</v>
          </cell>
          <cell r="G96">
            <v>0</v>
          </cell>
          <cell r="I96">
            <v>0</v>
          </cell>
        </row>
        <row r="97">
          <cell r="D97">
            <v>0</v>
          </cell>
          <cell r="F97">
            <v>0</v>
          </cell>
          <cell r="G97">
            <v>0</v>
          </cell>
          <cell r="I97">
            <v>0</v>
          </cell>
        </row>
        <row r="98">
          <cell r="D98">
            <v>0</v>
          </cell>
          <cell r="F98">
            <v>0</v>
          </cell>
          <cell r="G98">
            <v>0</v>
          </cell>
          <cell r="I98">
            <v>0</v>
          </cell>
        </row>
        <row r="99">
          <cell r="E99">
            <v>99715</v>
          </cell>
          <cell r="G99" t="str">
            <v>Subtotal</v>
          </cell>
          <cell r="H99">
            <v>65173.202614379086</v>
          </cell>
          <cell r="J99">
            <v>65000</v>
          </cell>
        </row>
        <row r="101">
          <cell r="G101" t="str">
            <v>Total costo directo</v>
          </cell>
          <cell r="H101">
            <v>183673.20261437909</v>
          </cell>
        </row>
        <row r="103">
          <cell r="F103" t="str">
            <v>Porcentaje</v>
          </cell>
          <cell r="G103" t="str">
            <v>Vr. Total</v>
          </cell>
          <cell r="H103" t="str">
            <v>Total</v>
          </cell>
        </row>
        <row r="104">
          <cell r="F104">
            <v>0.12</v>
          </cell>
          <cell r="G104">
            <v>22040.784313725489</v>
          </cell>
        </row>
        <row r="105">
          <cell r="F105">
            <v>0.08</v>
          </cell>
          <cell r="G105">
            <v>14693.856209150326</v>
          </cell>
        </row>
        <row r="106">
          <cell r="F106">
            <v>0.05</v>
          </cell>
          <cell r="G106">
            <v>9183.660130718954</v>
          </cell>
        </row>
        <row r="108">
          <cell r="G108" t="str">
            <v>Subtotal</v>
          </cell>
          <cell r="H108">
            <v>45918.300653594772</v>
          </cell>
        </row>
        <row r="110">
          <cell r="E110" t="str">
            <v>Precio Unitario Total aproximado al peso</v>
          </cell>
          <cell r="H110">
            <v>229592</v>
          </cell>
        </row>
        <row r="111">
          <cell r="D111" t="str">
            <v>CONSORCIO SURVIAL</v>
          </cell>
          <cell r="G111" t="str">
            <v>FECHA</v>
          </cell>
          <cell r="H111">
            <v>37515</v>
          </cell>
        </row>
        <row r="112">
          <cell r="G112" t="str">
            <v>LICITACION No.</v>
          </cell>
          <cell r="H112" t="str">
            <v>SCT-021-200</v>
          </cell>
        </row>
        <row r="113">
          <cell r="F113" t="str">
            <v>ANALISIS DE PRECIOS UNITARIOS</v>
          </cell>
        </row>
        <row r="120">
          <cell r="D120">
            <v>2</v>
          </cell>
          <cell r="E120" t="str">
            <v>Desmonte de luminarias de 400 W sodio, posteadura Municipio.</v>
          </cell>
          <cell r="J120">
            <v>29578</v>
          </cell>
        </row>
        <row r="121">
          <cell r="D121" t="str">
            <v>Und</v>
          </cell>
        </row>
        <row r="124">
          <cell r="D124" t="str">
            <v>Tipo</v>
          </cell>
          <cell r="E124" t="str">
            <v>Tarifa/Hora</v>
          </cell>
          <cell r="F124" t="str">
            <v>Rendimiento</v>
          </cell>
          <cell r="G124" t="str">
            <v>Vr. Unitario</v>
          </cell>
          <cell r="H124" t="str">
            <v>Total</v>
          </cell>
          <cell r="J124">
            <v>125</v>
          </cell>
        </row>
        <row r="125">
          <cell r="D125">
            <v>0</v>
          </cell>
          <cell r="E125">
            <v>1100</v>
          </cell>
          <cell r="F125">
            <v>3</v>
          </cell>
          <cell r="G125">
            <v>366.66666666666669</v>
          </cell>
        </row>
        <row r="126">
          <cell r="D126">
            <v>0</v>
          </cell>
          <cell r="E126">
            <v>50000</v>
          </cell>
          <cell r="F126">
            <v>3</v>
          </cell>
          <cell r="G126">
            <v>16666.666666666668</v>
          </cell>
        </row>
        <row r="127">
          <cell r="D127" t="str">
            <v/>
          </cell>
          <cell r="E127" t="str">
            <v/>
          </cell>
          <cell r="G127">
            <v>0</v>
          </cell>
        </row>
        <row r="128">
          <cell r="D128" t="str">
            <v/>
          </cell>
          <cell r="E128" t="str">
            <v/>
          </cell>
          <cell r="G128">
            <v>0</v>
          </cell>
        </row>
        <row r="129">
          <cell r="D129" t="str">
            <v/>
          </cell>
          <cell r="E129" t="str">
            <v/>
          </cell>
          <cell r="G129">
            <v>0</v>
          </cell>
        </row>
        <row r="130">
          <cell r="G130" t="str">
            <v>Subtotal</v>
          </cell>
          <cell r="H130">
            <v>17033.333333333336</v>
          </cell>
        </row>
        <row r="132">
          <cell r="D132" t="str">
            <v>Unidad</v>
          </cell>
          <cell r="E132" t="str">
            <v>Cantidad</v>
          </cell>
          <cell r="F132" t="str">
            <v>Precio Unitario</v>
          </cell>
          <cell r="G132" t="str">
            <v>Vr. Unitario</v>
          </cell>
          <cell r="H132" t="str">
            <v>Total</v>
          </cell>
        </row>
        <row r="133">
          <cell r="D133" t="str">
            <v/>
          </cell>
          <cell r="F133">
            <v>0</v>
          </cell>
          <cell r="G133">
            <v>0</v>
          </cell>
        </row>
        <row r="134">
          <cell r="D134" t="str">
            <v/>
          </cell>
          <cell r="F134">
            <v>0</v>
          </cell>
          <cell r="G134">
            <v>0</v>
          </cell>
        </row>
        <row r="135">
          <cell r="D135" t="str">
            <v/>
          </cell>
          <cell r="F135">
            <v>0</v>
          </cell>
          <cell r="G135">
            <v>0</v>
          </cell>
        </row>
        <row r="136">
          <cell r="D136" t="str">
            <v/>
          </cell>
          <cell r="F136">
            <v>0</v>
          </cell>
          <cell r="G136">
            <v>0</v>
          </cell>
        </row>
        <row r="137">
          <cell r="D137" t="str">
            <v/>
          </cell>
          <cell r="F137">
            <v>0</v>
          </cell>
          <cell r="G137">
            <v>0</v>
          </cell>
        </row>
        <row r="138">
          <cell r="D138" t="str">
            <v/>
          </cell>
          <cell r="F138">
            <v>0</v>
          </cell>
          <cell r="G138">
            <v>0</v>
          </cell>
        </row>
        <row r="139">
          <cell r="G139" t="str">
            <v>Subtotal</v>
          </cell>
          <cell r="H139">
            <v>0</v>
          </cell>
        </row>
        <row r="141">
          <cell r="D141" t="str">
            <v>Distancia</v>
          </cell>
          <cell r="E141" t="str">
            <v>M3-Km</v>
          </cell>
          <cell r="F141" t="str">
            <v>Tarifa</v>
          </cell>
          <cell r="G141" t="str">
            <v>Vr. Unitario</v>
          </cell>
          <cell r="H141" t="str">
            <v>Total</v>
          </cell>
        </row>
        <row r="142">
          <cell r="D142">
            <v>0</v>
          </cell>
          <cell r="F142">
            <v>0</v>
          </cell>
          <cell r="G142">
            <v>0</v>
          </cell>
        </row>
        <row r="144">
          <cell r="D144">
            <v>0</v>
          </cell>
          <cell r="F144">
            <v>0</v>
          </cell>
          <cell r="G144">
            <v>0</v>
          </cell>
        </row>
        <row r="145">
          <cell r="D145">
            <v>0</v>
          </cell>
          <cell r="F145">
            <v>0</v>
          </cell>
          <cell r="G145">
            <v>0</v>
          </cell>
        </row>
        <row r="146">
          <cell r="E146">
            <v>0</v>
          </cell>
          <cell r="G146" t="str">
            <v>Subtotal</v>
          </cell>
          <cell r="H146">
            <v>0</v>
          </cell>
        </row>
        <row r="148">
          <cell r="D148" t="str">
            <v>Prestaciónes</v>
          </cell>
          <cell r="E148" t="str">
            <v>Jornal total</v>
          </cell>
          <cell r="F148" t="str">
            <v>Rendimiento</v>
          </cell>
          <cell r="G148" t="str">
            <v>Vr. Unitario</v>
          </cell>
          <cell r="H148" t="str">
            <v>Total</v>
          </cell>
          <cell r="J148">
            <v>21.358758040573974</v>
          </cell>
        </row>
        <row r="149">
          <cell r="D149">
            <v>19833.05</v>
          </cell>
          <cell r="E149">
            <v>43166.05</v>
          </cell>
          <cell r="F149">
            <v>12</v>
          </cell>
          <cell r="G149">
            <v>3597.1708333333336</v>
          </cell>
          <cell r="I149">
            <v>43166.05</v>
          </cell>
        </row>
        <row r="150">
          <cell r="D150">
            <v>36387</v>
          </cell>
          <cell r="E150">
            <v>36387</v>
          </cell>
          <cell r="F150">
            <v>12</v>
          </cell>
          <cell r="G150">
            <v>3032.25</v>
          </cell>
          <cell r="I150">
            <v>36387</v>
          </cell>
        </row>
        <row r="151">
          <cell r="D151">
            <v>0</v>
          </cell>
          <cell r="F151">
            <v>0</v>
          </cell>
          <cell r="G151">
            <v>0</v>
          </cell>
          <cell r="I151">
            <v>0</v>
          </cell>
        </row>
        <row r="152">
          <cell r="D152">
            <v>0</v>
          </cell>
          <cell r="F152">
            <v>0</v>
          </cell>
          <cell r="G152">
            <v>0</v>
          </cell>
          <cell r="I152">
            <v>0</v>
          </cell>
        </row>
        <row r="153">
          <cell r="D153">
            <v>0</v>
          </cell>
          <cell r="F153">
            <v>0</v>
          </cell>
          <cell r="G153">
            <v>0</v>
          </cell>
          <cell r="I153">
            <v>0</v>
          </cell>
        </row>
        <row r="154">
          <cell r="D154">
            <v>0</v>
          </cell>
          <cell r="F154">
            <v>0</v>
          </cell>
          <cell r="G154">
            <v>0</v>
          </cell>
          <cell r="I154">
            <v>0</v>
          </cell>
        </row>
        <row r="155">
          <cell r="E155">
            <v>79553.05</v>
          </cell>
          <cell r="G155" t="str">
            <v>Subtotal</v>
          </cell>
          <cell r="H155">
            <v>6629.4208333333336</v>
          </cell>
          <cell r="J155">
            <v>6500</v>
          </cell>
        </row>
        <row r="157">
          <cell r="G157" t="str">
            <v>Total costo directo</v>
          </cell>
          <cell r="H157">
            <v>23662.754166666669</v>
          </cell>
        </row>
        <row r="159">
          <cell r="F159" t="str">
            <v>Porcentaje</v>
          </cell>
          <cell r="G159" t="str">
            <v>Vr. Total</v>
          </cell>
          <cell r="H159" t="str">
            <v>Total</v>
          </cell>
        </row>
        <row r="160">
          <cell r="F160">
            <v>0.12</v>
          </cell>
          <cell r="G160">
            <v>2839.5305000000003</v>
          </cell>
        </row>
        <row r="161">
          <cell r="F161">
            <v>0.08</v>
          </cell>
          <cell r="G161">
            <v>1893.0203333333336</v>
          </cell>
        </row>
        <row r="162">
          <cell r="F162">
            <v>0.05</v>
          </cell>
          <cell r="G162">
            <v>1183.1377083333334</v>
          </cell>
        </row>
        <row r="164">
          <cell r="G164" t="str">
            <v>Subtotal</v>
          </cell>
          <cell r="H164">
            <v>5915.6885416666673</v>
          </cell>
        </row>
        <row r="166">
          <cell r="E166" t="str">
            <v>Precio Unitario Total aproximado al peso</v>
          </cell>
          <cell r="H166">
            <v>29578</v>
          </cell>
        </row>
        <row r="167">
          <cell r="D167" t="str">
            <v>CONSORCIO SURVIAL</v>
          </cell>
          <cell r="G167" t="str">
            <v>FECHA</v>
          </cell>
          <cell r="H167">
            <v>37515</v>
          </cell>
        </row>
        <row r="168">
          <cell r="G168" t="str">
            <v>LICITACION No.</v>
          </cell>
          <cell r="H168" t="str">
            <v>SCT-021-200</v>
          </cell>
        </row>
        <row r="169">
          <cell r="F169" t="str">
            <v>ANALISIS DE PRECIOS UNITARIOS</v>
          </cell>
        </row>
        <row r="176">
          <cell r="D176">
            <v>3</v>
          </cell>
          <cell r="E176" t="str">
            <v>Desmonte de luminarias de 400 W sodio, posteadura EPSA</v>
          </cell>
          <cell r="J176">
            <v>22481</v>
          </cell>
        </row>
        <row r="177">
          <cell r="D177" t="str">
            <v>Und</v>
          </cell>
        </row>
        <row r="180">
          <cell r="D180" t="str">
            <v>Tipo</v>
          </cell>
          <cell r="E180" t="str">
            <v>Tarifa/Hora</v>
          </cell>
          <cell r="F180" t="str">
            <v>Rendimiento</v>
          </cell>
          <cell r="G180" t="str">
            <v>Vr. Unitario</v>
          </cell>
          <cell r="H180" t="str">
            <v>Total</v>
          </cell>
          <cell r="J180">
            <v>125</v>
          </cell>
        </row>
        <row r="181">
          <cell r="D181">
            <v>0</v>
          </cell>
          <cell r="E181">
            <v>1100</v>
          </cell>
          <cell r="F181">
            <v>4.5</v>
          </cell>
          <cell r="G181">
            <v>244.44444444444446</v>
          </cell>
        </row>
        <row r="182">
          <cell r="D182">
            <v>0</v>
          </cell>
          <cell r="E182">
            <v>50000</v>
          </cell>
          <cell r="F182">
            <v>4.5</v>
          </cell>
          <cell r="G182">
            <v>11111.111111111111</v>
          </cell>
        </row>
        <row r="183">
          <cell r="D183" t="str">
            <v/>
          </cell>
          <cell r="E183" t="str">
            <v/>
          </cell>
          <cell r="G183">
            <v>0</v>
          </cell>
        </row>
        <row r="184">
          <cell r="D184" t="str">
            <v/>
          </cell>
          <cell r="E184" t="str">
            <v/>
          </cell>
          <cell r="G184">
            <v>0</v>
          </cell>
        </row>
        <row r="185">
          <cell r="D185" t="str">
            <v/>
          </cell>
          <cell r="E185" t="str">
            <v/>
          </cell>
          <cell r="G185">
            <v>0</v>
          </cell>
        </row>
        <row r="186">
          <cell r="G186" t="str">
            <v>Subtotal</v>
          </cell>
          <cell r="H186">
            <v>11355.555555555557</v>
          </cell>
        </row>
        <row r="188">
          <cell r="D188" t="str">
            <v>Unidad</v>
          </cell>
          <cell r="E188" t="str">
            <v>Cantidad</v>
          </cell>
          <cell r="F188" t="str">
            <v>Precio Unitario</v>
          </cell>
          <cell r="G188" t="str">
            <v>Vr. Unitario</v>
          </cell>
          <cell r="H188" t="str">
            <v>Total</v>
          </cell>
        </row>
        <row r="189">
          <cell r="D189" t="str">
            <v/>
          </cell>
          <cell r="F189">
            <v>0</v>
          </cell>
          <cell r="G189">
            <v>0</v>
          </cell>
        </row>
        <row r="190">
          <cell r="D190" t="str">
            <v/>
          </cell>
          <cell r="F190">
            <v>0</v>
          </cell>
          <cell r="G190">
            <v>0</v>
          </cell>
        </row>
        <row r="191">
          <cell r="D191" t="str">
            <v/>
          </cell>
          <cell r="F191">
            <v>0</v>
          </cell>
          <cell r="G191">
            <v>0</v>
          </cell>
        </row>
        <row r="192">
          <cell r="D192" t="str">
            <v/>
          </cell>
          <cell r="F192">
            <v>0</v>
          </cell>
          <cell r="G192">
            <v>0</v>
          </cell>
        </row>
        <row r="193">
          <cell r="D193" t="str">
            <v/>
          </cell>
          <cell r="F193">
            <v>0</v>
          </cell>
          <cell r="G193">
            <v>0</v>
          </cell>
        </row>
        <row r="194">
          <cell r="D194" t="str">
            <v/>
          </cell>
          <cell r="F194">
            <v>0</v>
          </cell>
          <cell r="G194">
            <v>0</v>
          </cell>
        </row>
        <row r="195">
          <cell r="G195" t="str">
            <v>Subtotal</v>
          </cell>
          <cell r="H195">
            <v>0</v>
          </cell>
        </row>
        <row r="197">
          <cell r="D197" t="str">
            <v>Distancia</v>
          </cell>
          <cell r="E197" t="str">
            <v>M3-Km</v>
          </cell>
          <cell r="F197" t="str">
            <v>Tarifa</v>
          </cell>
          <cell r="G197" t="str">
            <v>Vr. Unitario</v>
          </cell>
          <cell r="H197" t="str">
            <v>Total</v>
          </cell>
        </row>
        <row r="198">
          <cell r="D198">
            <v>0</v>
          </cell>
          <cell r="F198">
            <v>0</v>
          </cell>
          <cell r="G198">
            <v>0</v>
          </cell>
        </row>
        <row r="200">
          <cell r="D200">
            <v>0</v>
          </cell>
          <cell r="F200">
            <v>0</v>
          </cell>
          <cell r="G200">
            <v>0</v>
          </cell>
        </row>
        <row r="201">
          <cell r="D201">
            <v>0</v>
          </cell>
          <cell r="F201">
            <v>0</v>
          </cell>
          <cell r="G201">
            <v>0</v>
          </cell>
        </row>
        <row r="202">
          <cell r="E202">
            <v>0</v>
          </cell>
          <cell r="G202" t="str">
            <v>Subtotal</v>
          </cell>
          <cell r="H202">
            <v>0</v>
          </cell>
        </row>
        <row r="204">
          <cell r="D204" t="str">
            <v>Prestaciónes</v>
          </cell>
          <cell r="E204" t="str">
            <v>Jornal total</v>
          </cell>
          <cell r="F204" t="str">
            <v>Rendimiento</v>
          </cell>
          <cell r="G204" t="str">
            <v>Vr. Unitario</v>
          </cell>
          <cell r="H204" t="str">
            <v>Total</v>
          </cell>
          <cell r="J204">
            <v>21.358758040573974</v>
          </cell>
        </row>
        <row r="205">
          <cell r="D205">
            <v>19833.05</v>
          </cell>
          <cell r="E205">
            <v>43166.05</v>
          </cell>
          <cell r="F205">
            <v>12</v>
          </cell>
          <cell r="G205">
            <v>3597.1708333333336</v>
          </cell>
          <cell r="I205">
            <v>43166.05</v>
          </cell>
        </row>
        <row r="206">
          <cell r="D206">
            <v>36387</v>
          </cell>
          <cell r="E206">
            <v>36387</v>
          </cell>
          <cell r="F206">
            <v>12</v>
          </cell>
          <cell r="G206">
            <v>3032.25</v>
          </cell>
          <cell r="I206">
            <v>36387</v>
          </cell>
        </row>
        <row r="207">
          <cell r="D207">
            <v>0</v>
          </cell>
          <cell r="F207">
            <v>0</v>
          </cell>
          <cell r="G207">
            <v>0</v>
          </cell>
          <cell r="I207">
            <v>0</v>
          </cell>
        </row>
        <row r="208">
          <cell r="D208">
            <v>0</v>
          </cell>
          <cell r="F208">
            <v>0</v>
          </cell>
          <cell r="G208">
            <v>0</v>
          </cell>
          <cell r="I208">
            <v>0</v>
          </cell>
        </row>
        <row r="209">
          <cell r="D209">
            <v>0</v>
          </cell>
          <cell r="F209">
            <v>0</v>
          </cell>
          <cell r="G209">
            <v>0</v>
          </cell>
          <cell r="I209">
            <v>0</v>
          </cell>
        </row>
        <row r="210">
          <cell r="D210">
            <v>0</v>
          </cell>
          <cell r="F210">
            <v>0</v>
          </cell>
          <cell r="G210">
            <v>0</v>
          </cell>
          <cell r="I210">
            <v>0</v>
          </cell>
        </row>
        <row r="211">
          <cell r="E211">
            <v>79553.05</v>
          </cell>
          <cell r="G211" t="str">
            <v>Subtotal</v>
          </cell>
          <cell r="H211">
            <v>6629.4208333333336</v>
          </cell>
          <cell r="J211">
            <v>6500</v>
          </cell>
        </row>
        <row r="213">
          <cell r="G213" t="str">
            <v>Total costo directo</v>
          </cell>
          <cell r="H213">
            <v>17984.976388888892</v>
          </cell>
        </row>
        <row r="215">
          <cell r="F215" t="str">
            <v>Porcentaje</v>
          </cell>
          <cell r="G215" t="str">
            <v>Vr. Total</v>
          </cell>
          <cell r="H215" t="str">
            <v>Total</v>
          </cell>
        </row>
        <row r="216">
          <cell r="F216">
            <v>0.12</v>
          </cell>
          <cell r="G216">
            <v>2158.1971666666668</v>
          </cell>
        </row>
        <row r="217">
          <cell r="F217">
            <v>0.08</v>
          </cell>
          <cell r="G217">
            <v>1438.7981111111114</v>
          </cell>
        </row>
        <row r="218">
          <cell r="F218">
            <v>0.05</v>
          </cell>
          <cell r="G218">
            <v>899.24881944444462</v>
          </cell>
        </row>
        <row r="220">
          <cell r="G220" t="str">
            <v>Subtotal</v>
          </cell>
          <cell r="H220">
            <v>4496.244097222223</v>
          </cell>
        </row>
        <row r="222">
          <cell r="E222" t="str">
            <v>Precio Unitario Total aproximado al peso</v>
          </cell>
          <cell r="H222">
            <v>22481</v>
          </cell>
        </row>
        <row r="223">
          <cell r="D223" t="str">
            <v>CONSORCIO SURVIAL</v>
          </cell>
          <cell r="G223" t="str">
            <v>FECHA</v>
          </cell>
          <cell r="H223">
            <v>37515</v>
          </cell>
        </row>
        <row r="224">
          <cell r="G224" t="str">
            <v>LICITACION No.</v>
          </cell>
          <cell r="H224" t="str">
            <v>SCT-021-200</v>
          </cell>
        </row>
        <row r="225">
          <cell r="F225" t="str">
            <v>ANALISIS DE PRECIOS UNITARIOS</v>
          </cell>
        </row>
        <row r="232">
          <cell r="D232">
            <v>4</v>
          </cell>
          <cell r="E232" t="str">
            <v>Desmonte transformador para alumbrado</v>
          </cell>
          <cell r="J232">
            <v>294426</v>
          </cell>
        </row>
        <row r="233">
          <cell r="D233" t="str">
            <v>Und</v>
          </cell>
        </row>
        <row r="236">
          <cell r="D236" t="str">
            <v>Tipo</v>
          </cell>
          <cell r="E236" t="str">
            <v>Tarifa/Hora</v>
          </cell>
          <cell r="F236" t="str">
            <v>Rendimiento</v>
          </cell>
          <cell r="G236" t="str">
            <v>Vr. Unitario</v>
          </cell>
          <cell r="H236" t="str">
            <v>Total</v>
          </cell>
          <cell r="J236">
            <v>125</v>
          </cell>
        </row>
        <row r="237">
          <cell r="D237">
            <v>0</v>
          </cell>
          <cell r="E237">
            <v>1100</v>
          </cell>
          <cell r="F237">
            <v>0.3</v>
          </cell>
          <cell r="G237">
            <v>3666.666666666667</v>
          </cell>
        </row>
        <row r="238">
          <cell r="D238">
            <v>0</v>
          </cell>
          <cell r="E238">
            <v>50000</v>
          </cell>
          <cell r="F238">
            <v>0.3</v>
          </cell>
          <cell r="G238">
            <v>166666.66666666669</v>
          </cell>
        </row>
        <row r="239">
          <cell r="D239" t="str">
            <v/>
          </cell>
          <cell r="E239" t="str">
            <v/>
          </cell>
          <cell r="G239">
            <v>0</v>
          </cell>
        </row>
        <row r="240">
          <cell r="D240" t="str">
            <v/>
          </cell>
          <cell r="E240" t="str">
            <v/>
          </cell>
          <cell r="G240">
            <v>0</v>
          </cell>
        </row>
        <row r="241">
          <cell r="D241" t="str">
            <v/>
          </cell>
          <cell r="E241" t="str">
            <v/>
          </cell>
          <cell r="G241">
            <v>0</v>
          </cell>
        </row>
        <row r="242">
          <cell r="G242" t="str">
            <v>Subtotal</v>
          </cell>
          <cell r="H242">
            <v>170333.33333333334</v>
          </cell>
        </row>
        <row r="244">
          <cell r="D244" t="str">
            <v>Unidad</v>
          </cell>
          <cell r="E244" t="str">
            <v>Cantidad</v>
          </cell>
          <cell r="F244" t="str">
            <v>Precio Unitario</v>
          </cell>
          <cell r="G244" t="str">
            <v>Vr. Unitario</v>
          </cell>
          <cell r="H244" t="str">
            <v>Total</v>
          </cell>
        </row>
        <row r="245">
          <cell r="D245" t="str">
            <v/>
          </cell>
          <cell r="F245">
            <v>0</v>
          </cell>
          <cell r="G245">
            <v>0</v>
          </cell>
        </row>
        <row r="246">
          <cell r="D246" t="str">
            <v/>
          </cell>
          <cell r="F246">
            <v>0</v>
          </cell>
          <cell r="G246">
            <v>0</v>
          </cell>
        </row>
        <row r="247">
          <cell r="D247" t="str">
            <v/>
          </cell>
          <cell r="F247">
            <v>0</v>
          </cell>
          <cell r="G247">
            <v>0</v>
          </cell>
        </row>
        <row r="248">
          <cell r="D248" t="str">
            <v/>
          </cell>
          <cell r="F248">
            <v>0</v>
          </cell>
          <cell r="G248">
            <v>0</v>
          </cell>
        </row>
        <row r="249">
          <cell r="D249" t="str">
            <v/>
          </cell>
          <cell r="F249">
            <v>0</v>
          </cell>
          <cell r="G249">
            <v>0</v>
          </cell>
        </row>
        <row r="250">
          <cell r="D250" t="str">
            <v/>
          </cell>
          <cell r="F250">
            <v>0</v>
          </cell>
          <cell r="G250">
            <v>0</v>
          </cell>
        </row>
        <row r="251">
          <cell r="G251" t="str">
            <v>Subtotal</v>
          </cell>
          <cell r="H251">
            <v>0</v>
          </cell>
        </row>
        <row r="253">
          <cell r="D253" t="str">
            <v>Distancia</v>
          </cell>
          <cell r="E253" t="str">
            <v>M3-Km</v>
          </cell>
          <cell r="F253" t="str">
            <v>Tarifa</v>
          </cell>
          <cell r="G253" t="str">
            <v>Vr. Unitario</v>
          </cell>
          <cell r="H253" t="str">
            <v>Total</v>
          </cell>
        </row>
        <row r="254">
          <cell r="D254">
            <v>0</v>
          </cell>
          <cell r="F254">
            <v>0</v>
          </cell>
          <cell r="G254">
            <v>0</v>
          </cell>
        </row>
        <row r="256">
          <cell r="D256">
            <v>0</v>
          </cell>
          <cell r="F256">
            <v>0</v>
          </cell>
          <cell r="G256">
            <v>0</v>
          </cell>
        </row>
        <row r="257">
          <cell r="D257">
            <v>0</v>
          </cell>
          <cell r="F257">
            <v>0</v>
          </cell>
          <cell r="G257">
            <v>0</v>
          </cell>
        </row>
        <row r="258">
          <cell r="E258">
            <v>0</v>
          </cell>
          <cell r="G258" t="str">
            <v>Subtotal</v>
          </cell>
          <cell r="H258">
            <v>0</v>
          </cell>
        </row>
        <row r="260">
          <cell r="D260" t="str">
            <v>Prestaciónes</v>
          </cell>
          <cell r="E260" t="str">
            <v>Jornal total</v>
          </cell>
          <cell r="F260" t="str">
            <v>Rendimiento</v>
          </cell>
          <cell r="G260" t="str">
            <v>Vr. Unitario</v>
          </cell>
          <cell r="H260" t="str">
            <v>Total</v>
          </cell>
          <cell r="J260">
            <v>21.358758040573974</v>
          </cell>
        </row>
        <row r="261">
          <cell r="D261">
            <v>19833.05</v>
          </cell>
          <cell r="E261">
            <v>43166.05</v>
          </cell>
          <cell r="F261">
            <v>1.22</v>
          </cell>
          <cell r="G261">
            <v>35382.008196721312</v>
          </cell>
          <cell r="I261">
            <v>43166.05</v>
          </cell>
        </row>
        <row r="262">
          <cell r="D262">
            <v>36387</v>
          </cell>
          <cell r="E262">
            <v>36387</v>
          </cell>
          <cell r="F262">
            <v>1.22</v>
          </cell>
          <cell r="G262">
            <v>29825.409836065573</v>
          </cell>
          <cell r="I262">
            <v>36387</v>
          </cell>
        </row>
        <row r="263">
          <cell r="D263">
            <v>0</v>
          </cell>
          <cell r="F263">
            <v>0</v>
          </cell>
          <cell r="G263">
            <v>0</v>
          </cell>
          <cell r="I263">
            <v>0</v>
          </cell>
        </row>
        <row r="264">
          <cell r="D264">
            <v>0</v>
          </cell>
          <cell r="F264">
            <v>0</v>
          </cell>
          <cell r="G264">
            <v>0</v>
          </cell>
          <cell r="I264">
            <v>0</v>
          </cell>
        </row>
        <row r="265">
          <cell r="D265">
            <v>0</v>
          </cell>
          <cell r="F265">
            <v>0</v>
          </cell>
          <cell r="G265">
            <v>0</v>
          </cell>
          <cell r="I265">
            <v>0</v>
          </cell>
        </row>
        <row r="266">
          <cell r="D266">
            <v>0</v>
          </cell>
          <cell r="F266">
            <v>0</v>
          </cell>
          <cell r="G266">
            <v>0</v>
          </cell>
          <cell r="I266">
            <v>0</v>
          </cell>
        </row>
        <row r="267">
          <cell r="E267">
            <v>79553.05</v>
          </cell>
          <cell r="G267" t="str">
            <v>Subtotal</v>
          </cell>
          <cell r="H267">
            <v>65207.418032786882</v>
          </cell>
          <cell r="J267">
            <v>65000</v>
          </cell>
        </row>
        <row r="269">
          <cell r="G269" t="str">
            <v>Total costo directo</v>
          </cell>
          <cell r="H269">
            <v>235540.75136612024</v>
          </cell>
        </row>
        <row r="271">
          <cell r="F271" t="str">
            <v>Porcentaje</v>
          </cell>
          <cell r="G271" t="str">
            <v>Vr. Total</v>
          </cell>
          <cell r="H271" t="str">
            <v>Total</v>
          </cell>
        </row>
        <row r="272">
          <cell r="F272">
            <v>0.12</v>
          </cell>
          <cell r="G272">
            <v>28264.890163934429</v>
          </cell>
        </row>
        <row r="273">
          <cell r="F273">
            <v>0.08</v>
          </cell>
          <cell r="G273">
            <v>18843.260109289618</v>
          </cell>
        </row>
        <row r="274">
          <cell r="F274">
            <v>0.05</v>
          </cell>
          <cell r="G274">
            <v>11777.037568306012</v>
          </cell>
        </row>
        <row r="276">
          <cell r="G276" t="str">
            <v>Subtotal</v>
          </cell>
          <cell r="H276">
            <v>58885.18784153006</v>
          </cell>
        </row>
        <row r="278">
          <cell r="E278" t="str">
            <v>Precio Unitario Total aproximado al peso</v>
          </cell>
          <cell r="H278">
            <v>294426</v>
          </cell>
        </row>
        <row r="279">
          <cell r="D279" t="str">
            <v>CONSORCIO SURVIAL</v>
          </cell>
          <cell r="G279" t="str">
            <v>FECHA</v>
          </cell>
          <cell r="H279">
            <v>37515</v>
          </cell>
        </row>
        <row r="280">
          <cell r="G280" t="str">
            <v>LICITACION No.</v>
          </cell>
          <cell r="H280" t="str">
            <v>SCT-021-200</v>
          </cell>
        </row>
        <row r="281">
          <cell r="F281" t="str">
            <v>ANALISIS DE PRECIOS UNITARIOS</v>
          </cell>
        </row>
        <row r="288">
          <cell r="D288">
            <v>5</v>
          </cell>
          <cell r="E288" t="str">
            <v>Transporte de posteadura, almacen Municipio</v>
          </cell>
          <cell r="J288">
            <v>96992</v>
          </cell>
        </row>
        <row r="289">
          <cell r="D289" t="str">
            <v>Und</v>
          </cell>
        </row>
        <row r="292">
          <cell r="D292" t="str">
            <v>Tipo</v>
          </cell>
          <cell r="E292" t="str">
            <v>Tarifa/Hora</v>
          </cell>
          <cell r="F292" t="str">
            <v>Rendimiento</v>
          </cell>
          <cell r="G292" t="str">
            <v>Vr. Unitario</v>
          </cell>
          <cell r="H292" t="str">
            <v>Total</v>
          </cell>
          <cell r="J292">
            <v>125</v>
          </cell>
        </row>
        <row r="293">
          <cell r="D293">
            <v>0</v>
          </cell>
          <cell r="E293">
            <v>1100</v>
          </cell>
          <cell r="F293">
            <v>1.5</v>
          </cell>
          <cell r="G293">
            <v>733.33333333333337</v>
          </cell>
        </row>
        <row r="294">
          <cell r="D294">
            <v>0</v>
          </cell>
          <cell r="E294">
            <v>70000</v>
          </cell>
          <cell r="F294">
            <v>1.5</v>
          </cell>
          <cell r="G294">
            <v>46666.666666666664</v>
          </cell>
        </row>
        <row r="295">
          <cell r="D295" t="str">
            <v>6 M3</v>
          </cell>
          <cell r="E295">
            <v>18000</v>
          </cell>
          <cell r="F295">
            <v>1.5</v>
          </cell>
          <cell r="G295">
            <v>12000</v>
          </cell>
        </row>
        <row r="296">
          <cell r="D296" t="str">
            <v/>
          </cell>
          <cell r="E296" t="str">
            <v/>
          </cell>
          <cell r="G296">
            <v>0</v>
          </cell>
        </row>
        <row r="297">
          <cell r="D297" t="str">
            <v/>
          </cell>
          <cell r="E297" t="str">
            <v/>
          </cell>
          <cell r="G297">
            <v>0</v>
          </cell>
        </row>
        <row r="298">
          <cell r="G298" t="str">
            <v>Subtotal</v>
          </cell>
          <cell r="H298">
            <v>59400</v>
          </cell>
        </row>
        <row r="300">
          <cell r="D300" t="str">
            <v>Unidad</v>
          </cell>
          <cell r="E300" t="str">
            <v>Cantidad</v>
          </cell>
          <cell r="F300" t="str">
            <v>Precio Unitario</v>
          </cell>
          <cell r="G300" t="str">
            <v>Vr. Unitario</v>
          </cell>
          <cell r="H300" t="str">
            <v>Total</v>
          </cell>
        </row>
        <row r="301">
          <cell r="D301" t="str">
            <v/>
          </cell>
          <cell r="F301">
            <v>0</v>
          </cell>
          <cell r="G301">
            <v>0</v>
          </cell>
        </row>
        <row r="302">
          <cell r="D302" t="str">
            <v/>
          </cell>
          <cell r="F302">
            <v>0</v>
          </cell>
          <cell r="G302">
            <v>0</v>
          </cell>
        </row>
        <row r="303">
          <cell r="D303" t="str">
            <v/>
          </cell>
          <cell r="F303">
            <v>0</v>
          </cell>
          <cell r="G303">
            <v>0</v>
          </cell>
        </row>
        <row r="304">
          <cell r="D304" t="str">
            <v/>
          </cell>
          <cell r="F304">
            <v>0</v>
          </cell>
          <cell r="G304">
            <v>0</v>
          </cell>
        </row>
        <row r="305">
          <cell r="D305" t="str">
            <v/>
          </cell>
          <cell r="F305">
            <v>0</v>
          </cell>
          <cell r="G305">
            <v>0</v>
          </cell>
        </row>
        <row r="306">
          <cell r="D306" t="str">
            <v/>
          </cell>
          <cell r="F306">
            <v>0</v>
          </cell>
          <cell r="G306">
            <v>0</v>
          </cell>
        </row>
        <row r="307">
          <cell r="G307" t="str">
            <v>Subtotal</v>
          </cell>
          <cell r="H307">
            <v>0</v>
          </cell>
        </row>
        <row r="309">
          <cell r="D309" t="str">
            <v>Distancia</v>
          </cell>
          <cell r="E309" t="str">
            <v>M3-Km</v>
          </cell>
          <cell r="F309" t="str">
            <v>Tarifa</v>
          </cell>
          <cell r="G309" t="str">
            <v>Vr. Unitario</v>
          </cell>
          <cell r="H309" t="str">
            <v>Total</v>
          </cell>
        </row>
        <row r="310">
          <cell r="D310">
            <v>0</v>
          </cell>
          <cell r="F310">
            <v>0</v>
          </cell>
          <cell r="G310">
            <v>0</v>
          </cell>
        </row>
        <row r="312">
          <cell r="D312">
            <v>0</v>
          </cell>
          <cell r="F312">
            <v>0</v>
          </cell>
          <cell r="G312">
            <v>0</v>
          </cell>
        </row>
        <row r="313">
          <cell r="D313">
            <v>0</v>
          </cell>
          <cell r="F313">
            <v>0</v>
          </cell>
          <cell r="G313">
            <v>0</v>
          </cell>
        </row>
        <row r="314">
          <cell r="E314">
            <v>0</v>
          </cell>
          <cell r="G314" t="str">
            <v>Subtotal</v>
          </cell>
          <cell r="H314">
            <v>0</v>
          </cell>
        </row>
        <row r="316">
          <cell r="D316" t="str">
            <v>Prestaciónes</v>
          </cell>
          <cell r="E316" t="str">
            <v>Jornal total</v>
          </cell>
          <cell r="F316" t="str">
            <v>Rendimiento</v>
          </cell>
          <cell r="G316" t="str">
            <v>Vr. Unitario</v>
          </cell>
          <cell r="H316" t="str">
            <v>Total</v>
          </cell>
          <cell r="J316">
            <v>18.004453240969816</v>
          </cell>
        </row>
        <row r="317">
          <cell r="D317">
            <v>16660</v>
          </cell>
          <cell r="E317">
            <v>36387</v>
          </cell>
          <cell r="F317">
            <v>2</v>
          </cell>
          <cell r="G317">
            <v>18193.5</v>
          </cell>
          <cell r="I317">
            <v>36387</v>
          </cell>
        </row>
        <row r="318">
          <cell r="D318">
            <v>0</v>
          </cell>
          <cell r="E318">
            <v>0</v>
          </cell>
          <cell r="F318">
            <v>0</v>
          </cell>
          <cell r="G318">
            <v>0</v>
          </cell>
          <cell r="I318">
            <v>0</v>
          </cell>
        </row>
        <row r="319">
          <cell r="D319">
            <v>0</v>
          </cell>
          <cell r="F319">
            <v>0</v>
          </cell>
          <cell r="G319">
            <v>0</v>
          </cell>
          <cell r="I319">
            <v>0</v>
          </cell>
        </row>
        <row r="320">
          <cell r="D320">
            <v>0</v>
          </cell>
          <cell r="F320">
            <v>0</v>
          </cell>
          <cell r="G320">
            <v>0</v>
          </cell>
          <cell r="I320">
            <v>0</v>
          </cell>
        </row>
        <row r="321">
          <cell r="D321">
            <v>0</v>
          </cell>
          <cell r="F321">
            <v>0</v>
          </cell>
          <cell r="G321">
            <v>0</v>
          </cell>
          <cell r="I321">
            <v>0</v>
          </cell>
        </row>
        <row r="322">
          <cell r="D322">
            <v>0</v>
          </cell>
          <cell r="F322">
            <v>0</v>
          </cell>
          <cell r="G322">
            <v>0</v>
          </cell>
          <cell r="I322">
            <v>0</v>
          </cell>
        </row>
        <row r="323">
          <cell r="E323">
            <v>36387</v>
          </cell>
          <cell r="G323" t="str">
            <v>Subtotal</v>
          </cell>
          <cell r="H323">
            <v>18193.5</v>
          </cell>
          <cell r="J323">
            <v>15000</v>
          </cell>
        </row>
        <row r="325">
          <cell r="G325" t="str">
            <v>Total costo directo</v>
          </cell>
          <cell r="H325">
            <v>77593.5</v>
          </cell>
        </row>
        <row r="327">
          <cell r="F327" t="str">
            <v>Porcentaje</v>
          </cell>
          <cell r="G327" t="str">
            <v>Vr. Total</v>
          </cell>
          <cell r="H327" t="str">
            <v>Total</v>
          </cell>
        </row>
        <row r="328">
          <cell r="F328">
            <v>0.12</v>
          </cell>
          <cell r="G328">
            <v>9311.2199999999993</v>
          </cell>
        </row>
        <row r="329">
          <cell r="F329">
            <v>0.08</v>
          </cell>
          <cell r="G329">
            <v>6207.4800000000005</v>
          </cell>
        </row>
        <row r="330">
          <cell r="F330">
            <v>0.05</v>
          </cell>
          <cell r="G330">
            <v>3879.6750000000002</v>
          </cell>
        </row>
        <row r="332">
          <cell r="G332" t="str">
            <v>Subtotal</v>
          </cell>
          <cell r="H332">
            <v>19398.375</v>
          </cell>
        </row>
        <row r="334">
          <cell r="E334" t="str">
            <v>Precio Unitario Total aproximado al peso</v>
          </cell>
          <cell r="H334">
            <v>96992</v>
          </cell>
        </row>
        <row r="335">
          <cell r="D335" t="str">
            <v>CONSORCIO SURVIAL</v>
          </cell>
          <cell r="G335" t="str">
            <v>FECHA</v>
          </cell>
          <cell r="H335">
            <v>37515</v>
          </cell>
        </row>
        <row r="336">
          <cell r="G336" t="str">
            <v>LICITACION No.</v>
          </cell>
          <cell r="H336" t="str">
            <v>SCT-021-200</v>
          </cell>
        </row>
        <row r="337">
          <cell r="F337" t="str">
            <v>ANALISIS DE PRECIOS UNITARIOS</v>
          </cell>
        </row>
        <row r="344">
          <cell r="D344">
            <v>6</v>
          </cell>
          <cell r="E344" t="str">
            <v>Retiro de cable existente subterraneo para reutilizarlo en iluminacion provisional aerea.</v>
          </cell>
          <cell r="J344">
            <v>1412</v>
          </cell>
        </row>
        <row r="345">
          <cell r="D345" t="str">
            <v>ml</v>
          </cell>
        </row>
        <row r="348">
          <cell r="D348" t="str">
            <v>Tipo</v>
          </cell>
          <cell r="E348" t="str">
            <v>Tarifa/Hora</v>
          </cell>
          <cell r="F348" t="str">
            <v>Rendimiento</v>
          </cell>
          <cell r="G348" t="str">
            <v>Vr. Unitario</v>
          </cell>
          <cell r="H348" t="str">
            <v>Total</v>
          </cell>
          <cell r="J348">
            <v>125</v>
          </cell>
        </row>
        <row r="349">
          <cell r="D349">
            <v>0</v>
          </cell>
          <cell r="E349">
            <v>1100</v>
          </cell>
          <cell r="F349">
            <v>5</v>
          </cell>
          <cell r="G349">
            <v>220</v>
          </cell>
        </row>
        <row r="350">
          <cell r="D350" t="str">
            <v/>
          </cell>
          <cell r="E350" t="str">
            <v/>
          </cell>
          <cell r="G350">
            <v>0</v>
          </cell>
        </row>
        <row r="351">
          <cell r="D351" t="str">
            <v/>
          </cell>
          <cell r="E351" t="str">
            <v/>
          </cell>
          <cell r="G351">
            <v>0</v>
          </cell>
        </row>
        <row r="352">
          <cell r="D352" t="str">
            <v/>
          </cell>
          <cell r="E352" t="str">
            <v/>
          </cell>
          <cell r="G352">
            <v>0</v>
          </cell>
        </row>
        <row r="353">
          <cell r="D353" t="str">
            <v/>
          </cell>
          <cell r="E353" t="str">
            <v/>
          </cell>
          <cell r="G353">
            <v>0</v>
          </cell>
        </row>
        <row r="354">
          <cell r="G354" t="str">
            <v>Subtotal</v>
          </cell>
          <cell r="H354">
            <v>220</v>
          </cell>
        </row>
        <row r="356">
          <cell r="D356" t="str">
            <v>Unidad</v>
          </cell>
          <cell r="E356" t="str">
            <v>Cantidad</v>
          </cell>
          <cell r="F356" t="str">
            <v>Precio Unitario</v>
          </cell>
          <cell r="G356" t="str">
            <v>Vr. Unitario</v>
          </cell>
          <cell r="H356" t="str">
            <v>Total</v>
          </cell>
        </row>
        <row r="357">
          <cell r="D357" t="str">
            <v/>
          </cell>
          <cell r="F357">
            <v>0</v>
          </cell>
          <cell r="G357">
            <v>0</v>
          </cell>
        </row>
        <row r="358">
          <cell r="D358" t="str">
            <v/>
          </cell>
          <cell r="F358">
            <v>0</v>
          </cell>
          <cell r="G358">
            <v>0</v>
          </cell>
        </row>
        <row r="359">
          <cell r="D359" t="str">
            <v/>
          </cell>
          <cell r="F359">
            <v>0</v>
          </cell>
          <cell r="G359">
            <v>0</v>
          </cell>
        </row>
        <row r="360">
          <cell r="D360" t="str">
            <v/>
          </cell>
          <cell r="F360">
            <v>0</v>
          </cell>
          <cell r="G360">
            <v>0</v>
          </cell>
        </row>
        <row r="361">
          <cell r="D361" t="str">
            <v/>
          </cell>
          <cell r="F361">
            <v>0</v>
          </cell>
          <cell r="G361">
            <v>0</v>
          </cell>
        </row>
        <row r="362">
          <cell r="D362" t="str">
            <v/>
          </cell>
          <cell r="F362">
            <v>0</v>
          </cell>
          <cell r="G362">
            <v>0</v>
          </cell>
        </row>
        <row r="363">
          <cell r="G363" t="str">
            <v>Subtotal</v>
          </cell>
          <cell r="H363">
            <v>0</v>
          </cell>
        </row>
        <row r="365">
          <cell r="D365" t="str">
            <v>Distancia</v>
          </cell>
          <cell r="E365" t="str">
            <v>M3-Km</v>
          </cell>
          <cell r="F365" t="str">
            <v>Tarifa</v>
          </cell>
          <cell r="G365" t="str">
            <v>Vr. Unitario</v>
          </cell>
          <cell r="H365" t="str">
            <v>Total</v>
          </cell>
        </row>
        <row r="366">
          <cell r="D366">
            <v>0</v>
          </cell>
          <cell r="F366">
            <v>0</v>
          </cell>
          <cell r="G366">
            <v>0</v>
          </cell>
        </row>
        <row r="368">
          <cell r="D368">
            <v>0</v>
          </cell>
          <cell r="F368">
            <v>0</v>
          </cell>
          <cell r="G368">
            <v>0</v>
          </cell>
        </row>
        <row r="369">
          <cell r="D369">
            <v>0</v>
          </cell>
          <cell r="F369">
            <v>0</v>
          </cell>
          <cell r="G369">
            <v>0</v>
          </cell>
        </row>
        <row r="370">
          <cell r="E370">
            <v>0</v>
          </cell>
          <cell r="G370" t="str">
            <v>Subtotal</v>
          </cell>
          <cell r="H370">
            <v>0</v>
          </cell>
        </row>
        <row r="372">
          <cell r="D372" t="str">
            <v>Prestaciónes</v>
          </cell>
          <cell r="E372" t="str">
            <v>Jornal total</v>
          </cell>
          <cell r="F372" t="str">
            <v>Rendimiento</v>
          </cell>
          <cell r="G372" t="str">
            <v>Vr. Unitario</v>
          </cell>
          <cell r="H372" t="str">
            <v>Total</v>
          </cell>
          <cell r="J372">
            <v>18.004453240969816</v>
          </cell>
        </row>
        <row r="373">
          <cell r="D373">
            <v>16660</v>
          </cell>
          <cell r="E373">
            <v>36387</v>
          </cell>
          <cell r="F373">
            <v>40</v>
          </cell>
          <cell r="G373">
            <v>909.67499999999995</v>
          </cell>
          <cell r="I373">
            <v>36387</v>
          </cell>
        </row>
        <row r="374">
          <cell r="D374">
            <v>0</v>
          </cell>
          <cell r="E374">
            <v>0</v>
          </cell>
          <cell r="F374">
            <v>0</v>
          </cell>
          <cell r="G374">
            <v>0</v>
          </cell>
          <cell r="I374">
            <v>0</v>
          </cell>
        </row>
        <row r="375">
          <cell r="D375">
            <v>0</v>
          </cell>
          <cell r="F375">
            <v>0</v>
          </cell>
          <cell r="G375">
            <v>0</v>
          </cell>
          <cell r="I375">
            <v>0</v>
          </cell>
        </row>
        <row r="376">
          <cell r="D376">
            <v>0</v>
          </cell>
          <cell r="F376">
            <v>0</v>
          </cell>
          <cell r="G376">
            <v>0</v>
          </cell>
          <cell r="I376">
            <v>0</v>
          </cell>
        </row>
        <row r="377">
          <cell r="D377">
            <v>0</v>
          </cell>
          <cell r="F377">
            <v>0</v>
          </cell>
          <cell r="G377">
            <v>0</v>
          </cell>
          <cell r="I377">
            <v>0</v>
          </cell>
        </row>
        <row r="378">
          <cell r="D378">
            <v>0</v>
          </cell>
          <cell r="F378">
            <v>0</v>
          </cell>
          <cell r="G378">
            <v>0</v>
          </cell>
          <cell r="I378">
            <v>0</v>
          </cell>
        </row>
        <row r="379">
          <cell r="E379">
            <v>36387</v>
          </cell>
          <cell r="G379" t="str">
            <v>Subtotal</v>
          </cell>
          <cell r="H379">
            <v>909.67499999999995</v>
          </cell>
          <cell r="J379">
            <v>900</v>
          </cell>
        </row>
        <row r="381">
          <cell r="G381" t="str">
            <v>Total costo directo</v>
          </cell>
          <cell r="H381">
            <v>1129.675</v>
          </cell>
        </row>
        <row r="383">
          <cell r="F383" t="str">
            <v>Porcentaje</v>
          </cell>
          <cell r="G383" t="str">
            <v>Vr. Total</v>
          </cell>
          <cell r="H383" t="str">
            <v>Total</v>
          </cell>
        </row>
        <row r="384">
          <cell r="F384">
            <v>0.12</v>
          </cell>
          <cell r="G384">
            <v>135.56099999999998</v>
          </cell>
        </row>
        <row r="385">
          <cell r="F385">
            <v>0.08</v>
          </cell>
          <cell r="G385">
            <v>90.373999999999995</v>
          </cell>
        </row>
        <row r="386">
          <cell r="F386">
            <v>0.05</v>
          </cell>
          <cell r="G386">
            <v>56.483750000000001</v>
          </cell>
        </row>
        <row r="388">
          <cell r="G388" t="str">
            <v>Subtotal</v>
          </cell>
          <cell r="H388">
            <v>282.41874999999999</v>
          </cell>
        </row>
        <row r="390">
          <cell r="E390" t="str">
            <v>Precio Unitario Total aproximado al peso</v>
          </cell>
          <cell r="H390">
            <v>1412</v>
          </cell>
        </row>
        <row r="391">
          <cell r="D391" t="str">
            <v>CONSORCIO SURVIAL</v>
          </cell>
          <cell r="G391" t="str">
            <v>FECHA</v>
          </cell>
          <cell r="H391">
            <v>37515</v>
          </cell>
        </row>
        <row r="392">
          <cell r="G392" t="str">
            <v>LICITACION No.</v>
          </cell>
          <cell r="H392" t="str">
            <v>SCT-021-200</v>
          </cell>
        </row>
        <row r="393">
          <cell r="F393" t="str">
            <v>ANALISIS DE PRECIOS UNITARIOS</v>
          </cell>
        </row>
        <row r="400">
          <cell r="D400">
            <v>7</v>
          </cell>
          <cell r="E400" t="str">
            <v>Montaje de cable aislado en red abierta incluye perchas, aisladores de carreto banda y tornilleria en general</v>
          </cell>
          <cell r="J400">
            <v>1754</v>
          </cell>
        </row>
        <row r="401">
          <cell r="D401" t="str">
            <v>ml</v>
          </cell>
        </row>
        <row r="404">
          <cell r="D404" t="str">
            <v>Tipo</v>
          </cell>
          <cell r="E404" t="str">
            <v>Tarifa/Hora</v>
          </cell>
          <cell r="F404" t="str">
            <v>Rendimiento</v>
          </cell>
          <cell r="G404" t="str">
            <v>Vr. Unitario</v>
          </cell>
          <cell r="H404" t="str">
            <v>Total</v>
          </cell>
          <cell r="J404">
            <v>125</v>
          </cell>
        </row>
        <row r="405">
          <cell r="D405">
            <v>0</v>
          </cell>
          <cell r="E405">
            <v>1100</v>
          </cell>
          <cell r="F405">
            <v>10</v>
          </cell>
          <cell r="G405">
            <v>110</v>
          </cell>
        </row>
        <row r="406">
          <cell r="D406" t="str">
            <v/>
          </cell>
          <cell r="E406" t="str">
            <v/>
          </cell>
          <cell r="G406">
            <v>0</v>
          </cell>
        </row>
        <row r="407">
          <cell r="D407" t="str">
            <v/>
          </cell>
          <cell r="E407" t="str">
            <v/>
          </cell>
          <cell r="G407">
            <v>0</v>
          </cell>
        </row>
        <row r="408">
          <cell r="D408" t="str">
            <v/>
          </cell>
          <cell r="E408" t="str">
            <v/>
          </cell>
          <cell r="G408">
            <v>0</v>
          </cell>
        </row>
        <row r="409">
          <cell r="D409" t="str">
            <v/>
          </cell>
          <cell r="E409" t="str">
            <v/>
          </cell>
          <cell r="G409">
            <v>0</v>
          </cell>
        </row>
        <row r="410">
          <cell r="G410" t="str">
            <v>Subtotal</v>
          </cell>
          <cell r="H410">
            <v>110</v>
          </cell>
        </row>
        <row r="412">
          <cell r="D412" t="str">
            <v>Unidad</v>
          </cell>
          <cell r="E412" t="str">
            <v>Cantidad</v>
          </cell>
          <cell r="F412" t="str">
            <v>Precio Unitario</v>
          </cell>
          <cell r="G412" t="str">
            <v>Vr. Unitario</v>
          </cell>
          <cell r="H412" t="str">
            <v>Total</v>
          </cell>
        </row>
        <row r="413">
          <cell r="D413" t="str">
            <v>Und</v>
          </cell>
          <cell r="E413">
            <v>1</v>
          </cell>
          <cell r="F413">
            <v>50</v>
          </cell>
          <cell r="G413">
            <v>50</v>
          </cell>
        </row>
        <row r="414">
          <cell r="D414" t="str">
            <v>Und</v>
          </cell>
          <cell r="E414">
            <v>1</v>
          </cell>
          <cell r="F414">
            <v>50</v>
          </cell>
          <cell r="G414">
            <v>50</v>
          </cell>
        </row>
        <row r="415">
          <cell r="D415" t="str">
            <v>Und</v>
          </cell>
          <cell r="E415">
            <v>1</v>
          </cell>
          <cell r="F415">
            <v>100</v>
          </cell>
          <cell r="G415">
            <v>100</v>
          </cell>
        </row>
        <row r="416">
          <cell r="D416" t="str">
            <v>Und</v>
          </cell>
          <cell r="E416">
            <v>1</v>
          </cell>
          <cell r="F416">
            <v>150</v>
          </cell>
          <cell r="G416">
            <v>150</v>
          </cell>
        </row>
        <row r="417">
          <cell r="D417" t="str">
            <v/>
          </cell>
          <cell r="F417">
            <v>0</v>
          </cell>
          <cell r="G417">
            <v>0</v>
          </cell>
        </row>
        <row r="418">
          <cell r="D418" t="str">
            <v/>
          </cell>
          <cell r="F418">
            <v>0</v>
          </cell>
          <cell r="G418">
            <v>0</v>
          </cell>
        </row>
        <row r="419">
          <cell r="G419" t="str">
            <v>Subtotal</v>
          </cell>
          <cell r="H419">
            <v>350</v>
          </cell>
        </row>
        <row r="421">
          <cell r="D421" t="str">
            <v>Distancia</v>
          </cell>
          <cell r="E421" t="str">
            <v>M3-Km</v>
          </cell>
          <cell r="F421" t="str">
            <v>Tarifa</v>
          </cell>
          <cell r="G421" t="str">
            <v>Vr. Unitario</v>
          </cell>
          <cell r="H421" t="str">
            <v>Total</v>
          </cell>
        </row>
        <row r="422">
          <cell r="D422">
            <v>0</v>
          </cell>
          <cell r="F422">
            <v>0</v>
          </cell>
          <cell r="G422">
            <v>0</v>
          </cell>
        </row>
        <row r="424">
          <cell r="D424">
            <v>0</v>
          </cell>
          <cell r="F424">
            <v>0</v>
          </cell>
          <cell r="G424">
            <v>0</v>
          </cell>
        </row>
        <row r="425">
          <cell r="D425">
            <v>0</v>
          </cell>
          <cell r="F425">
            <v>0</v>
          </cell>
          <cell r="G425">
            <v>0</v>
          </cell>
        </row>
        <row r="426">
          <cell r="E426">
            <v>0</v>
          </cell>
          <cell r="G426" t="str">
            <v>Subtotal</v>
          </cell>
          <cell r="H426">
            <v>0</v>
          </cell>
        </row>
        <row r="428">
          <cell r="D428" t="str">
            <v>Prestaciónes</v>
          </cell>
          <cell r="E428" t="str">
            <v>Jornal total</v>
          </cell>
          <cell r="F428" t="str">
            <v>Rendimiento</v>
          </cell>
          <cell r="G428" t="str">
            <v>Vr. Unitario</v>
          </cell>
          <cell r="H428" t="str">
            <v>Total</v>
          </cell>
          <cell r="J428">
            <v>21.358758040573974</v>
          </cell>
        </row>
        <row r="429">
          <cell r="D429">
            <v>19833.05</v>
          </cell>
          <cell r="E429">
            <v>43166.05</v>
          </cell>
          <cell r="F429">
            <v>65</v>
          </cell>
          <cell r="G429">
            <v>664.09307692307698</v>
          </cell>
          <cell r="I429">
            <v>43166.05</v>
          </cell>
        </row>
        <row r="430">
          <cell r="D430">
            <v>18130</v>
          </cell>
          <cell r="E430">
            <v>18130</v>
          </cell>
          <cell r="F430">
            <v>65</v>
          </cell>
          <cell r="G430">
            <v>278.92307692307691</v>
          </cell>
          <cell r="I430">
            <v>18130</v>
          </cell>
        </row>
        <row r="431">
          <cell r="D431">
            <v>0</v>
          </cell>
          <cell r="F431">
            <v>0</v>
          </cell>
          <cell r="G431">
            <v>0</v>
          </cell>
          <cell r="I431">
            <v>0</v>
          </cell>
        </row>
        <row r="432">
          <cell r="D432">
            <v>0</v>
          </cell>
          <cell r="F432">
            <v>0</v>
          </cell>
          <cell r="G432">
            <v>0</v>
          </cell>
          <cell r="I432">
            <v>0</v>
          </cell>
        </row>
        <row r="433">
          <cell r="D433">
            <v>0</v>
          </cell>
          <cell r="F433">
            <v>0</v>
          </cell>
          <cell r="G433">
            <v>0</v>
          </cell>
          <cell r="I433">
            <v>0</v>
          </cell>
        </row>
        <row r="434">
          <cell r="D434">
            <v>0</v>
          </cell>
          <cell r="F434">
            <v>0</v>
          </cell>
          <cell r="G434">
            <v>0</v>
          </cell>
          <cell r="I434">
            <v>0</v>
          </cell>
        </row>
        <row r="435">
          <cell r="E435">
            <v>61296.05</v>
          </cell>
          <cell r="G435" t="str">
            <v>Subtotal</v>
          </cell>
          <cell r="H435">
            <v>943.01615384615388</v>
          </cell>
          <cell r="J435">
            <v>950</v>
          </cell>
        </row>
        <row r="437">
          <cell r="G437" t="str">
            <v>Total costo directo</v>
          </cell>
          <cell r="H437">
            <v>1403.0161538461539</v>
          </cell>
        </row>
        <row r="439">
          <cell r="F439" t="str">
            <v>Porcentaje</v>
          </cell>
          <cell r="G439" t="str">
            <v>Vr. Total</v>
          </cell>
          <cell r="H439" t="str">
            <v>Total</v>
          </cell>
        </row>
        <row r="440">
          <cell r="F440">
            <v>0.12</v>
          </cell>
          <cell r="G440">
            <v>168.36193846153847</v>
          </cell>
        </row>
        <row r="441">
          <cell r="F441">
            <v>0.08</v>
          </cell>
          <cell r="G441">
            <v>112.24129230769232</v>
          </cell>
        </row>
        <row r="442">
          <cell r="F442">
            <v>0.05</v>
          </cell>
          <cell r="G442">
            <v>70.150807692307694</v>
          </cell>
        </row>
        <row r="444">
          <cell r="G444" t="str">
            <v>Subtotal</v>
          </cell>
          <cell r="H444">
            <v>350.75403846153847</v>
          </cell>
        </row>
        <row r="446">
          <cell r="E446" t="str">
            <v>Precio Unitario Total aproximado al peso</v>
          </cell>
          <cell r="H446">
            <v>1754</v>
          </cell>
        </row>
        <row r="447">
          <cell r="D447" t="str">
            <v>CONSORCIO SURVIAL</v>
          </cell>
          <cell r="G447" t="str">
            <v>FECHA</v>
          </cell>
          <cell r="H447">
            <v>37515</v>
          </cell>
        </row>
        <row r="448">
          <cell r="G448" t="str">
            <v>LICITACION No.</v>
          </cell>
          <cell r="H448" t="str">
            <v>SCT-021-200</v>
          </cell>
        </row>
        <row r="449">
          <cell r="F449" t="str">
            <v>ANALISIS DE PRECIOS UNITARIOS</v>
          </cell>
        </row>
        <row r="456">
          <cell r="D456">
            <v>8</v>
          </cell>
          <cell r="E456" t="str">
            <v>Montaje provisional de luminarias de 400 W reutilizando brazos y herrajes</v>
          </cell>
          <cell r="J456">
            <v>29578</v>
          </cell>
        </row>
        <row r="457">
          <cell r="D457" t="str">
            <v>Und</v>
          </cell>
        </row>
        <row r="460">
          <cell r="D460" t="str">
            <v>Tipo</v>
          </cell>
          <cell r="E460" t="str">
            <v>Tarifa/Hora</v>
          </cell>
          <cell r="F460" t="str">
            <v>Rendimiento</v>
          </cell>
          <cell r="G460" t="str">
            <v>Vr. Unitario</v>
          </cell>
          <cell r="H460" t="str">
            <v>Total</v>
          </cell>
          <cell r="J460">
            <v>125</v>
          </cell>
        </row>
        <row r="461">
          <cell r="D461">
            <v>0</v>
          </cell>
          <cell r="E461">
            <v>1100</v>
          </cell>
          <cell r="F461">
            <v>3</v>
          </cell>
          <cell r="G461">
            <v>366.66666666666669</v>
          </cell>
        </row>
        <row r="462">
          <cell r="D462">
            <v>0</v>
          </cell>
          <cell r="E462">
            <v>50000</v>
          </cell>
          <cell r="F462">
            <v>3</v>
          </cell>
          <cell r="G462">
            <v>16666.666666666668</v>
          </cell>
        </row>
        <row r="463">
          <cell r="D463" t="str">
            <v/>
          </cell>
          <cell r="E463" t="str">
            <v/>
          </cell>
          <cell r="G463">
            <v>0</v>
          </cell>
        </row>
        <row r="464">
          <cell r="D464" t="str">
            <v/>
          </cell>
          <cell r="E464" t="str">
            <v/>
          </cell>
          <cell r="G464">
            <v>0</v>
          </cell>
        </row>
        <row r="465">
          <cell r="D465" t="str">
            <v/>
          </cell>
          <cell r="E465" t="str">
            <v/>
          </cell>
          <cell r="G465">
            <v>0</v>
          </cell>
        </row>
        <row r="466">
          <cell r="G466" t="str">
            <v>Subtotal</v>
          </cell>
          <cell r="H466">
            <v>17033.333333333336</v>
          </cell>
        </row>
        <row r="468">
          <cell r="D468" t="str">
            <v>Unidad</v>
          </cell>
          <cell r="E468" t="str">
            <v>Cantidad</v>
          </cell>
          <cell r="F468" t="str">
            <v>Precio Unitario</v>
          </cell>
          <cell r="G468" t="str">
            <v>Vr. Unitario</v>
          </cell>
          <cell r="H468" t="str">
            <v>Total</v>
          </cell>
        </row>
        <row r="469">
          <cell r="D469" t="str">
            <v/>
          </cell>
          <cell r="F469">
            <v>0</v>
          </cell>
          <cell r="G469">
            <v>0</v>
          </cell>
        </row>
        <row r="470">
          <cell r="D470" t="str">
            <v/>
          </cell>
          <cell r="F470">
            <v>0</v>
          </cell>
          <cell r="G470">
            <v>0</v>
          </cell>
        </row>
        <row r="471">
          <cell r="D471" t="str">
            <v/>
          </cell>
          <cell r="F471">
            <v>0</v>
          </cell>
          <cell r="G471">
            <v>0</v>
          </cell>
        </row>
        <row r="472">
          <cell r="D472" t="str">
            <v/>
          </cell>
          <cell r="F472">
            <v>0</v>
          </cell>
          <cell r="G472">
            <v>0</v>
          </cell>
        </row>
        <row r="473">
          <cell r="D473" t="str">
            <v/>
          </cell>
          <cell r="F473">
            <v>0</v>
          </cell>
          <cell r="G473">
            <v>0</v>
          </cell>
        </row>
        <row r="474">
          <cell r="D474" t="str">
            <v/>
          </cell>
          <cell r="F474">
            <v>0</v>
          </cell>
          <cell r="G474">
            <v>0</v>
          </cell>
        </row>
        <row r="475">
          <cell r="G475" t="str">
            <v>Subtotal</v>
          </cell>
          <cell r="H475">
            <v>0</v>
          </cell>
        </row>
        <row r="477">
          <cell r="D477" t="str">
            <v>Distancia</v>
          </cell>
          <cell r="E477" t="str">
            <v>M3-Km</v>
          </cell>
          <cell r="F477" t="str">
            <v>Tarifa</v>
          </cell>
          <cell r="G477" t="str">
            <v>Vr. Unitario</v>
          </cell>
          <cell r="H477" t="str">
            <v>Total</v>
          </cell>
        </row>
        <row r="478">
          <cell r="D478">
            <v>0</v>
          </cell>
          <cell r="F478">
            <v>0</v>
          </cell>
          <cell r="G478">
            <v>0</v>
          </cell>
        </row>
        <row r="480">
          <cell r="D480">
            <v>0</v>
          </cell>
          <cell r="F480">
            <v>0</v>
          </cell>
          <cell r="G480">
            <v>0</v>
          </cell>
        </row>
        <row r="481">
          <cell r="D481">
            <v>0</v>
          </cell>
          <cell r="F481">
            <v>0</v>
          </cell>
          <cell r="G481">
            <v>0</v>
          </cell>
        </row>
        <row r="482">
          <cell r="E482">
            <v>0</v>
          </cell>
          <cell r="G482" t="str">
            <v>Subtotal</v>
          </cell>
          <cell r="H482">
            <v>0</v>
          </cell>
        </row>
        <row r="484">
          <cell r="D484" t="str">
            <v>Prestaciónes</v>
          </cell>
          <cell r="E484" t="str">
            <v>Jornal total</v>
          </cell>
          <cell r="F484" t="str">
            <v>Rendimiento</v>
          </cell>
          <cell r="G484" t="str">
            <v>Vr. Unitario</v>
          </cell>
          <cell r="H484" t="str">
            <v>Total</v>
          </cell>
          <cell r="J484">
            <v>21.358758040573974</v>
          </cell>
        </row>
        <row r="485">
          <cell r="D485">
            <v>19833.05</v>
          </cell>
          <cell r="E485">
            <v>43166.05</v>
          </cell>
          <cell r="F485">
            <v>12</v>
          </cell>
          <cell r="G485">
            <v>3597.1708333333336</v>
          </cell>
          <cell r="I485">
            <v>43166.05</v>
          </cell>
        </row>
        <row r="486">
          <cell r="D486">
            <v>36387</v>
          </cell>
          <cell r="E486">
            <v>36387</v>
          </cell>
          <cell r="F486">
            <v>12</v>
          </cell>
          <cell r="G486">
            <v>3032.25</v>
          </cell>
          <cell r="I486">
            <v>36387</v>
          </cell>
        </row>
        <row r="487">
          <cell r="D487">
            <v>0</v>
          </cell>
          <cell r="F487">
            <v>0</v>
          </cell>
          <cell r="G487">
            <v>0</v>
          </cell>
          <cell r="I487">
            <v>0</v>
          </cell>
        </row>
        <row r="488">
          <cell r="D488">
            <v>0</v>
          </cell>
          <cell r="F488">
            <v>0</v>
          </cell>
          <cell r="G488">
            <v>0</v>
          </cell>
          <cell r="I488">
            <v>0</v>
          </cell>
        </row>
        <row r="489">
          <cell r="D489">
            <v>0</v>
          </cell>
          <cell r="F489">
            <v>0</v>
          </cell>
          <cell r="G489">
            <v>0</v>
          </cell>
          <cell r="I489">
            <v>0</v>
          </cell>
        </row>
        <row r="490">
          <cell r="D490">
            <v>0</v>
          </cell>
          <cell r="F490">
            <v>0</v>
          </cell>
          <cell r="G490">
            <v>0</v>
          </cell>
          <cell r="I490">
            <v>0</v>
          </cell>
        </row>
        <row r="491">
          <cell r="E491">
            <v>79553.05</v>
          </cell>
          <cell r="G491" t="str">
            <v>Subtotal</v>
          </cell>
          <cell r="H491">
            <v>6629.4208333333336</v>
          </cell>
          <cell r="J491">
            <v>6500</v>
          </cell>
        </row>
        <row r="493">
          <cell r="G493" t="str">
            <v>Total costo directo</v>
          </cell>
          <cell r="H493">
            <v>23662.754166666669</v>
          </cell>
        </row>
        <row r="495">
          <cell r="F495" t="str">
            <v>Porcentaje</v>
          </cell>
          <cell r="G495" t="str">
            <v>Vr. Total</v>
          </cell>
          <cell r="H495" t="str">
            <v>Total</v>
          </cell>
        </row>
        <row r="496">
          <cell r="F496">
            <v>0.12</v>
          </cell>
          <cell r="G496">
            <v>2839.5305000000003</v>
          </cell>
        </row>
        <row r="497">
          <cell r="F497">
            <v>0.08</v>
          </cell>
          <cell r="G497">
            <v>1893.0203333333336</v>
          </cell>
        </row>
        <row r="498">
          <cell r="F498">
            <v>0.05</v>
          </cell>
          <cell r="G498">
            <v>1183.1377083333334</v>
          </cell>
        </row>
        <row r="500">
          <cell r="G500" t="str">
            <v>Subtotal</v>
          </cell>
          <cell r="H500">
            <v>5915.6885416666673</v>
          </cell>
        </row>
        <row r="502">
          <cell r="E502" t="str">
            <v>Precio Unitario Total aproximado al peso</v>
          </cell>
          <cell r="H502">
            <v>29578</v>
          </cell>
        </row>
        <row r="503">
          <cell r="D503" t="str">
            <v>CONSORCIO SURVIAL</v>
          </cell>
          <cell r="G503" t="str">
            <v>FECHA</v>
          </cell>
          <cell r="H503">
            <v>37515</v>
          </cell>
        </row>
        <row r="504">
          <cell r="G504" t="str">
            <v>LICITACION No.</v>
          </cell>
          <cell r="H504" t="str">
            <v>SCT-021-200</v>
          </cell>
        </row>
        <row r="505">
          <cell r="F505" t="str">
            <v>ANALISIS DE PRECIOS UNITARIOS</v>
          </cell>
        </row>
        <row r="512">
          <cell r="D512">
            <v>9</v>
          </cell>
          <cell r="E512" t="str">
            <v>Energización, control y puesta en funcionamiento de iluminación provisional</v>
          </cell>
          <cell r="J512">
            <v>1684689</v>
          </cell>
        </row>
        <row r="513">
          <cell r="D513" t="str">
            <v>Glo</v>
          </cell>
        </row>
        <row r="516">
          <cell r="D516" t="str">
            <v>Tipo</v>
          </cell>
          <cell r="E516" t="str">
            <v>Tarifa/Hora</v>
          </cell>
          <cell r="F516" t="str">
            <v>Rendimiento</v>
          </cell>
          <cell r="G516" t="str">
            <v>Vr. Unitario</v>
          </cell>
          <cell r="H516" t="str">
            <v>Total</v>
          </cell>
          <cell r="J516">
            <v>125</v>
          </cell>
        </row>
        <row r="517">
          <cell r="D517">
            <v>0</v>
          </cell>
          <cell r="E517">
            <v>1100</v>
          </cell>
          <cell r="F517">
            <v>0.1</v>
          </cell>
          <cell r="G517">
            <v>11000</v>
          </cell>
        </row>
        <row r="518">
          <cell r="D518">
            <v>0</v>
          </cell>
          <cell r="E518">
            <v>50000</v>
          </cell>
          <cell r="F518">
            <v>0.1</v>
          </cell>
          <cell r="G518">
            <v>500000</v>
          </cell>
        </row>
        <row r="519">
          <cell r="D519" t="str">
            <v/>
          </cell>
          <cell r="E519" t="str">
            <v/>
          </cell>
          <cell r="G519">
            <v>0</v>
          </cell>
        </row>
        <row r="520">
          <cell r="D520" t="str">
            <v/>
          </cell>
          <cell r="E520" t="str">
            <v/>
          </cell>
          <cell r="G520">
            <v>0</v>
          </cell>
        </row>
        <row r="521">
          <cell r="D521" t="str">
            <v/>
          </cell>
          <cell r="E521" t="str">
            <v/>
          </cell>
          <cell r="G521">
            <v>0</v>
          </cell>
        </row>
        <row r="522">
          <cell r="G522" t="str">
            <v>Subtotal</v>
          </cell>
          <cell r="H522">
            <v>511000</v>
          </cell>
        </row>
        <row r="524">
          <cell r="D524" t="str">
            <v>Unidad</v>
          </cell>
          <cell r="E524" t="str">
            <v>Cantidad</v>
          </cell>
          <cell r="F524" t="str">
            <v>Precio Unitario</v>
          </cell>
          <cell r="G524" t="str">
            <v>Vr. Unitario</v>
          </cell>
          <cell r="H524" t="str">
            <v>Total</v>
          </cell>
        </row>
        <row r="525">
          <cell r="D525" t="str">
            <v/>
          </cell>
          <cell r="F525">
            <v>0</v>
          </cell>
          <cell r="G525">
            <v>0</v>
          </cell>
        </row>
        <row r="526">
          <cell r="D526" t="str">
            <v/>
          </cell>
          <cell r="F526">
            <v>0</v>
          </cell>
          <cell r="G526">
            <v>0</v>
          </cell>
        </row>
        <row r="527">
          <cell r="D527" t="str">
            <v/>
          </cell>
          <cell r="F527">
            <v>0</v>
          </cell>
          <cell r="G527">
            <v>0</v>
          </cell>
        </row>
        <row r="528">
          <cell r="D528" t="str">
            <v/>
          </cell>
          <cell r="F528">
            <v>0</v>
          </cell>
          <cell r="G528">
            <v>0</v>
          </cell>
        </row>
        <row r="529">
          <cell r="D529" t="str">
            <v/>
          </cell>
          <cell r="F529">
            <v>0</v>
          </cell>
          <cell r="G529">
            <v>0</v>
          </cell>
        </row>
        <row r="530">
          <cell r="D530" t="str">
            <v/>
          </cell>
          <cell r="F530">
            <v>0</v>
          </cell>
          <cell r="G530">
            <v>0</v>
          </cell>
        </row>
        <row r="531">
          <cell r="G531" t="str">
            <v>Subtotal</v>
          </cell>
          <cell r="H531">
            <v>0</v>
          </cell>
        </row>
        <row r="533">
          <cell r="D533" t="str">
            <v>Distancia</v>
          </cell>
          <cell r="E533" t="str">
            <v>M3-Km</v>
          </cell>
          <cell r="F533" t="str">
            <v>Tarifa</v>
          </cell>
          <cell r="G533" t="str">
            <v>Vr. Unitario</v>
          </cell>
          <cell r="H533" t="str">
            <v>Total</v>
          </cell>
        </row>
        <row r="534">
          <cell r="D534">
            <v>0</v>
          </cell>
          <cell r="F534">
            <v>0</v>
          </cell>
          <cell r="G534">
            <v>0</v>
          </cell>
        </row>
        <row r="536">
          <cell r="D536">
            <v>0</v>
          </cell>
          <cell r="F536">
            <v>0</v>
          </cell>
          <cell r="G536">
            <v>0</v>
          </cell>
        </row>
        <row r="537">
          <cell r="D537">
            <v>0</v>
          </cell>
          <cell r="F537">
            <v>0</v>
          </cell>
          <cell r="G537">
            <v>0</v>
          </cell>
        </row>
        <row r="538">
          <cell r="E538">
            <v>0</v>
          </cell>
          <cell r="G538" t="str">
            <v>Subtotal</v>
          </cell>
          <cell r="H538">
            <v>0</v>
          </cell>
        </row>
        <row r="540">
          <cell r="D540" t="str">
            <v>Prestaciónes</v>
          </cell>
          <cell r="E540" t="str">
            <v>Jornal total</v>
          </cell>
          <cell r="F540" t="str">
            <v>Rendimiento</v>
          </cell>
          <cell r="G540" t="str">
            <v>Vr. Unitario</v>
          </cell>
          <cell r="H540" t="str">
            <v>Total</v>
          </cell>
          <cell r="J540">
            <v>42.719346857991084</v>
          </cell>
        </row>
        <row r="541">
          <cell r="D541">
            <v>39667.799999999996</v>
          </cell>
          <cell r="E541">
            <v>86335.799999999988</v>
          </cell>
          <cell r="F541">
            <v>0.19</v>
          </cell>
          <cell r="G541">
            <v>454398.94736842101</v>
          </cell>
          <cell r="I541">
            <v>86335.799999999988</v>
          </cell>
        </row>
        <row r="542">
          <cell r="D542">
            <v>72647</v>
          </cell>
          <cell r="E542">
            <v>72647</v>
          </cell>
          <cell r="F542">
            <v>0.19</v>
          </cell>
          <cell r="G542">
            <v>382352.63157894736</v>
          </cell>
          <cell r="I542">
            <v>72647</v>
          </cell>
        </row>
        <row r="543">
          <cell r="D543">
            <v>0</v>
          </cell>
          <cell r="F543">
            <v>0</v>
          </cell>
          <cell r="G543">
            <v>0</v>
          </cell>
          <cell r="I543">
            <v>0</v>
          </cell>
        </row>
        <row r="544">
          <cell r="D544">
            <v>0</v>
          </cell>
          <cell r="F544">
            <v>0</v>
          </cell>
          <cell r="G544">
            <v>0</v>
          </cell>
          <cell r="I544">
            <v>0</v>
          </cell>
        </row>
        <row r="545">
          <cell r="D545">
            <v>0</v>
          </cell>
          <cell r="F545">
            <v>0</v>
          </cell>
          <cell r="G545">
            <v>0</v>
          </cell>
          <cell r="I545">
            <v>0</v>
          </cell>
        </row>
        <row r="546">
          <cell r="D546">
            <v>0</v>
          </cell>
          <cell r="F546">
            <v>0</v>
          </cell>
          <cell r="G546">
            <v>0</v>
          </cell>
          <cell r="I546">
            <v>0</v>
          </cell>
        </row>
        <row r="547">
          <cell r="E547">
            <v>158982.79999999999</v>
          </cell>
          <cell r="G547" t="str">
            <v>Subtotal</v>
          </cell>
          <cell r="H547">
            <v>836751.57894736831</v>
          </cell>
          <cell r="J547">
            <v>850000</v>
          </cell>
        </row>
        <row r="549">
          <cell r="G549" t="str">
            <v>Total costo directo</v>
          </cell>
          <cell r="H549">
            <v>1347751.5789473683</v>
          </cell>
        </row>
        <row r="551">
          <cell r="F551" t="str">
            <v>Porcentaje</v>
          </cell>
          <cell r="G551" t="str">
            <v>Vr. Total</v>
          </cell>
          <cell r="H551" t="str">
            <v>Total</v>
          </cell>
        </row>
        <row r="552">
          <cell r="F552">
            <v>0.12</v>
          </cell>
          <cell r="G552">
            <v>161730.18947368418</v>
          </cell>
        </row>
        <row r="553">
          <cell r="F553">
            <v>0.08</v>
          </cell>
          <cell r="G553">
            <v>107820.12631578947</v>
          </cell>
        </row>
        <row r="554">
          <cell r="F554">
            <v>0.05</v>
          </cell>
          <cell r="G554">
            <v>67387.578947368413</v>
          </cell>
        </row>
        <row r="556">
          <cell r="G556" t="str">
            <v>Subtotal</v>
          </cell>
          <cell r="H556">
            <v>336937.89473684208</v>
          </cell>
        </row>
        <row r="558">
          <cell r="E558" t="str">
            <v>Precio Unitario Total aproximado al peso</v>
          </cell>
          <cell r="H558">
            <v>1684689</v>
          </cell>
        </row>
        <row r="559">
          <cell r="D559" t="str">
            <v>CONSORCIO SURVIAL</v>
          </cell>
          <cell r="G559" t="str">
            <v>FECHA</v>
          </cell>
          <cell r="H559">
            <v>37515</v>
          </cell>
        </row>
        <row r="560">
          <cell r="G560" t="str">
            <v>LICITACION No.</v>
          </cell>
          <cell r="H560" t="str">
            <v>SCT-021-200</v>
          </cell>
        </row>
        <row r="561">
          <cell r="F561" t="str">
            <v>ANALISIS DE PRECIOS UNITARIOS</v>
          </cell>
        </row>
        <row r="568">
          <cell r="D568">
            <v>10</v>
          </cell>
          <cell r="E568" t="str">
            <v>Desmonte de iluminación provisional</v>
          </cell>
          <cell r="J568">
            <v>2685076</v>
          </cell>
        </row>
        <row r="569">
          <cell r="D569" t="str">
            <v>Glo</v>
          </cell>
        </row>
        <row r="572">
          <cell r="D572" t="str">
            <v>Tipo</v>
          </cell>
          <cell r="E572" t="str">
            <v>Tarifa/Hora</v>
          </cell>
          <cell r="F572" t="str">
            <v>Rendimiento</v>
          </cell>
          <cell r="G572" t="str">
            <v>Vr. Unitario</v>
          </cell>
          <cell r="H572" t="str">
            <v>Total</v>
          </cell>
          <cell r="J572">
            <v>125</v>
          </cell>
        </row>
        <row r="573">
          <cell r="D573">
            <v>0</v>
          </cell>
          <cell r="E573">
            <v>1100</v>
          </cell>
          <cell r="F573">
            <v>0.1</v>
          </cell>
          <cell r="G573">
            <v>11000</v>
          </cell>
        </row>
        <row r="574">
          <cell r="D574">
            <v>0</v>
          </cell>
          <cell r="E574">
            <v>50000</v>
          </cell>
          <cell r="F574">
            <v>0.1</v>
          </cell>
          <cell r="G574">
            <v>500000</v>
          </cell>
        </row>
        <row r="575">
          <cell r="D575">
            <v>0</v>
          </cell>
          <cell r="E575">
            <v>70000</v>
          </cell>
          <cell r="F575">
            <v>0.1</v>
          </cell>
          <cell r="G575">
            <v>700000</v>
          </cell>
        </row>
        <row r="576">
          <cell r="D576" t="str">
            <v>6 M3</v>
          </cell>
          <cell r="E576">
            <v>18000</v>
          </cell>
          <cell r="F576">
            <v>0.1</v>
          </cell>
          <cell r="G576">
            <v>180000</v>
          </cell>
        </row>
        <row r="577">
          <cell r="D577" t="str">
            <v/>
          </cell>
          <cell r="E577" t="str">
            <v/>
          </cell>
          <cell r="G577">
            <v>0</v>
          </cell>
        </row>
        <row r="578">
          <cell r="G578" t="str">
            <v>Subtotal</v>
          </cell>
          <cell r="H578">
            <v>1391000</v>
          </cell>
        </row>
        <row r="580">
          <cell r="D580" t="str">
            <v>Unidad</v>
          </cell>
          <cell r="E580" t="str">
            <v>Cantidad</v>
          </cell>
          <cell r="F580" t="str">
            <v>Precio Unitario</v>
          </cell>
          <cell r="G580" t="str">
            <v>Vr. Unitario</v>
          </cell>
          <cell r="H580" t="str">
            <v>Total</v>
          </cell>
        </row>
        <row r="581">
          <cell r="D581" t="str">
            <v/>
          </cell>
          <cell r="F581">
            <v>0</v>
          </cell>
          <cell r="G581">
            <v>0</v>
          </cell>
        </row>
        <row r="582">
          <cell r="D582" t="str">
            <v/>
          </cell>
          <cell r="F582">
            <v>0</v>
          </cell>
          <cell r="G582">
            <v>0</v>
          </cell>
        </row>
        <row r="583">
          <cell r="D583" t="str">
            <v/>
          </cell>
          <cell r="F583">
            <v>0</v>
          </cell>
          <cell r="G583">
            <v>0</v>
          </cell>
        </row>
        <row r="584">
          <cell r="D584" t="str">
            <v/>
          </cell>
          <cell r="F584">
            <v>0</v>
          </cell>
          <cell r="G584">
            <v>0</v>
          </cell>
        </row>
        <row r="585">
          <cell r="D585" t="str">
            <v/>
          </cell>
          <cell r="F585">
            <v>0</v>
          </cell>
          <cell r="G585">
            <v>0</v>
          </cell>
        </row>
        <row r="586">
          <cell r="D586" t="str">
            <v/>
          </cell>
          <cell r="F586">
            <v>0</v>
          </cell>
          <cell r="G586">
            <v>0</v>
          </cell>
        </row>
        <row r="587">
          <cell r="G587" t="str">
            <v>Subtotal</v>
          </cell>
          <cell r="H587">
            <v>0</v>
          </cell>
        </row>
        <row r="589">
          <cell r="D589" t="str">
            <v>Distancia</v>
          </cell>
          <cell r="E589" t="str">
            <v>M3-Km</v>
          </cell>
          <cell r="F589" t="str">
            <v>Tarifa</v>
          </cell>
          <cell r="G589" t="str">
            <v>Vr. Unitario</v>
          </cell>
          <cell r="H589" t="str">
            <v>Total</v>
          </cell>
        </row>
        <row r="590">
          <cell r="D590">
            <v>0</v>
          </cell>
          <cell r="F590">
            <v>0</v>
          </cell>
          <cell r="G590">
            <v>0</v>
          </cell>
        </row>
        <row r="592">
          <cell r="D592">
            <v>0</v>
          </cell>
          <cell r="F592">
            <v>0</v>
          </cell>
          <cell r="G592">
            <v>0</v>
          </cell>
        </row>
        <row r="593">
          <cell r="D593">
            <v>0</v>
          </cell>
          <cell r="F593">
            <v>0</v>
          </cell>
          <cell r="G593">
            <v>0</v>
          </cell>
        </row>
        <row r="594">
          <cell r="E594">
            <v>0</v>
          </cell>
          <cell r="G594" t="str">
            <v>Subtotal</v>
          </cell>
          <cell r="H594">
            <v>0</v>
          </cell>
        </row>
        <row r="596">
          <cell r="D596" t="str">
            <v>Prestaciónes</v>
          </cell>
          <cell r="E596" t="str">
            <v>Jornal total</v>
          </cell>
          <cell r="F596" t="str">
            <v>Rendimiento</v>
          </cell>
          <cell r="G596" t="str">
            <v>Vr. Unitario</v>
          </cell>
          <cell r="H596" t="str">
            <v>Total</v>
          </cell>
          <cell r="J596">
            <v>42.719346857991084</v>
          </cell>
        </row>
        <row r="597">
          <cell r="D597">
            <v>39667.799999999996</v>
          </cell>
          <cell r="E597">
            <v>86335.799999999988</v>
          </cell>
          <cell r="F597">
            <v>0.21</v>
          </cell>
          <cell r="G597">
            <v>411122.8571428571</v>
          </cell>
          <cell r="I597">
            <v>86335.799999999988</v>
          </cell>
        </row>
        <row r="598">
          <cell r="D598">
            <v>72647</v>
          </cell>
          <cell r="E598">
            <v>72647</v>
          </cell>
          <cell r="F598">
            <v>0.21</v>
          </cell>
          <cell r="G598">
            <v>345938.09523809527</v>
          </cell>
          <cell r="I598">
            <v>72647</v>
          </cell>
        </row>
        <row r="599">
          <cell r="D599">
            <v>0</v>
          </cell>
          <cell r="F599">
            <v>0</v>
          </cell>
          <cell r="G599">
            <v>0</v>
          </cell>
          <cell r="I599">
            <v>0</v>
          </cell>
        </row>
        <row r="600">
          <cell r="D600">
            <v>0</v>
          </cell>
          <cell r="F600">
            <v>0</v>
          </cell>
          <cell r="G600">
            <v>0</v>
          </cell>
          <cell r="I600">
            <v>0</v>
          </cell>
        </row>
        <row r="601">
          <cell r="D601">
            <v>0</v>
          </cell>
          <cell r="F601">
            <v>0</v>
          </cell>
          <cell r="G601">
            <v>0</v>
          </cell>
          <cell r="I601">
            <v>0</v>
          </cell>
        </row>
        <row r="602">
          <cell r="D602">
            <v>0</v>
          </cell>
          <cell r="F602">
            <v>0</v>
          </cell>
          <cell r="G602">
            <v>0</v>
          </cell>
          <cell r="I602">
            <v>0</v>
          </cell>
        </row>
        <row r="603">
          <cell r="E603">
            <v>158982.79999999999</v>
          </cell>
          <cell r="G603" t="str">
            <v>Subtotal</v>
          </cell>
          <cell r="H603">
            <v>757060.95238095243</v>
          </cell>
          <cell r="J603">
            <v>750000</v>
          </cell>
        </row>
        <row r="605">
          <cell r="G605" t="str">
            <v>Total costo directo</v>
          </cell>
          <cell r="H605">
            <v>2148060.9523809524</v>
          </cell>
        </row>
        <row r="607">
          <cell r="F607" t="str">
            <v>Porcentaje</v>
          </cell>
          <cell r="G607" t="str">
            <v>Vr. Total</v>
          </cell>
          <cell r="H607" t="str">
            <v>Total</v>
          </cell>
        </row>
        <row r="608">
          <cell r="F608">
            <v>0.12</v>
          </cell>
          <cell r="G608">
            <v>257767.3142857143</v>
          </cell>
        </row>
        <row r="609">
          <cell r="F609">
            <v>0.08</v>
          </cell>
          <cell r="G609">
            <v>171844.87619047621</v>
          </cell>
        </row>
        <row r="610">
          <cell r="F610">
            <v>0.05</v>
          </cell>
          <cell r="G610">
            <v>107403.04761904763</v>
          </cell>
        </row>
        <row r="612">
          <cell r="G612" t="str">
            <v>Subtotal</v>
          </cell>
          <cell r="H612">
            <v>537015.23809523811</v>
          </cell>
        </row>
        <row r="614">
          <cell r="E614" t="str">
            <v>Precio Unitario Total aproximado al peso</v>
          </cell>
          <cell r="H614">
            <v>2685076</v>
          </cell>
        </row>
        <row r="615">
          <cell r="D615" t="str">
            <v>CONSORCIO SURVIAL</v>
          </cell>
          <cell r="G615" t="str">
            <v>FECHA</v>
          </cell>
          <cell r="H615">
            <v>37515</v>
          </cell>
        </row>
        <row r="616">
          <cell r="G616" t="str">
            <v>LICITACION No.</v>
          </cell>
          <cell r="H616" t="str">
            <v>SCT-021-200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efreshError="1"/>
      <sheetData sheetId="19" refreshError="1"/>
      <sheetData sheetId="20" refreshError="1"/>
      <sheetData sheetId="21" refreshError="1"/>
      <sheetData sheetId="22"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
      <sheetName val="TOTAL"/>
      <sheetName val="AL PRESUPUESTO ALCALDIA"/>
      <sheetName val="AC PRESUPUESTO ALCALDIA"/>
      <sheetName val="AL PRESUPUESTO ASAA"/>
      <sheetName val="AL CANTIDADES"/>
      <sheetName val="AL 1.1"/>
      <sheetName val="AL 1.2"/>
      <sheetName val="AL 1.3"/>
      <sheetName val="AL 2.1"/>
      <sheetName val="AL 2.2"/>
      <sheetName val="AL 2.3"/>
      <sheetName val="AL 2.4"/>
      <sheetName val="AL 3.1"/>
      <sheetName val="AL 3.2"/>
      <sheetName val="AL 3.3"/>
      <sheetName val="AL 3.4"/>
      <sheetName val="AL 3.5"/>
      <sheetName val="AL 3.6"/>
      <sheetName val="AC PRESUPUESTO ASAA"/>
      <sheetName val="AC CANTIDADES"/>
      <sheetName val="ESP"/>
      <sheetName val="1.1"/>
      <sheetName val="1.2"/>
      <sheetName val="1.3"/>
      <sheetName val="1.4"/>
      <sheetName val="1.5"/>
      <sheetName val="1.6"/>
      <sheetName val="1.7"/>
      <sheetName val="2.1"/>
      <sheetName val="2.2"/>
      <sheetName val="2.3"/>
      <sheetName val="2.4"/>
      <sheetName val="3.1"/>
      <sheetName val="3.2"/>
      <sheetName val="3.3"/>
      <sheetName val="3.4"/>
      <sheetName val="3.5 "/>
      <sheetName val="3.6  "/>
      <sheetName val="3.7"/>
      <sheetName val="3.8"/>
      <sheetName val="3.9 "/>
      <sheetName val="3.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9">
          <cell r="C9">
            <v>1.1000000000000001</v>
          </cell>
          <cell r="D9" t="str">
            <v>ETG-02-03</v>
          </cell>
          <cell r="E9" t="str">
            <v>Localizacion y replanteo</v>
          </cell>
          <cell r="F9">
            <v>0</v>
          </cell>
          <cell r="G9">
            <v>0</v>
          </cell>
          <cell r="H9">
            <v>0</v>
          </cell>
          <cell r="I9">
            <v>0</v>
          </cell>
          <cell r="J9">
            <v>0</v>
          </cell>
          <cell r="K9" t="str">
            <v>ML</v>
          </cell>
          <cell r="L9">
            <v>234.8</v>
          </cell>
          <cell r="M9">
            <v>1914</v>
          </cell>
          <cell r="N9">
            <v>449407.2</v>
          </cell>
        </row>
        <row r="10">
          <cell r="C10">
            <v>1.2</v>
          </cell>
          <cell r="D10" t="str">
            <v>ETG-02-05</v>
          </cell>
          <cell r="E10" t="str">
            <v>Apiques para verificación de redes hasta 1m3</v>
          </cell>
          <cell r="F10">
            <v>0</v>
          </cell>
          <cell r="G10">
            <v>0</v>
          </cell>
          <cell r="H10">
            <v>0</v>
          </cell>
          <cell r="I10">
            <v>0</v>
          </cell>
          <cell r="J10">
            <v>0</v>
          </cell>
          <cell r="K10" t="str">
            <v>UND</v>
          </cell>
          <cell r="L10">
            <v>8</v>
          </cell>
          <cell r="M10">
            <v>14477</v>
          </cell>
          <cell r="N10">
            <v>115816</v>
          </cell>
        </row>
        <row r="11">
          <cell r="C11">
            <v>1.3</v>
          </cell>
          <cell r="D11" t="str">
            <v>ETG-02-07</v>
          </cell>
          <cell r="E11" t="str">
            <v>Valla publicitaria en estructura metálica, marco 2.5 x 4.0 m</v>
          </cell>
          <cell r="F11">
            <v>0</v>
          </cell>
          <cell r="G11">
            <v>0</v>
          </cell>
          <cell r="H11">
            <v>0</v>
          </cell>
          <cell r="I11">
            <v>0</v>
          </cell>
          <cell r="J11">
            <v>0</v>
          </cell>
          <cell r="K11" t="str">
            <v>UND</v>
          </cell>
          <cell r="L11">
            <v>1</v>
          </cell>
          <cell r="M11">
            <v>1666875</v>
          </cell>
          <cell r="N11">
            <v>1666875</v>
          </cell>
        </row>
        <row r="12">
          <cell r="C12" t="str">
            <v>1.4</v>
          </cell>
          <cell r="D12" t="str">
            <v>ETG-05-01</v>
          </cell>
          <cell r="E12" t="str">
            <v>Corte de pavimento</v>
          </cell>
          <cell r="F12">
            <v>0</v>
          </cell>
          <cell r="G12">
            <v>0</v>
          </cell>
          <cell r="H12">
            <v>0</v>
          </cell>
          <cell r="I12">
            <v>0</v>
          </cell>
          <cell r="J12">
            <v>0</v>
          </cell>
          <cell r="K12" t="str">
            <v>ML</v>
          </cell>
          <cell r="L12">
            <v>0</v>
          </cell>
          <cell r="M12">
            <v>10378</v>
          </cell>
          <cell r="N12">
            <v>0</v>
          </cell>
        </row>
        <row r="13">
          <cell r="C13" t="str">
            <v>1.5</v>
          </cell>
          <cell r="D13" t="str">
            <v>ETG-07-01</v>
          </cell>
          <cell r="E13" t="str">
            <v>Demolicion de pavimento rigido o flexible, incluye retiro</v>
          </cell>
          <cell r="F13">
            <v>0</v>
          </cell>
          <cell r="G13">
            <v>0</v>
          </cell>
          <cell r="H13">
            <v>0</v>
          </cell>
          <cell r="I13">
            <v>0</v>
          </cell>
          <cell r="J13">
            <v>0</v>
          </cell>
          <cell r="K13" t="str">
            <v>M2</v>
          </cell>
          <cell r="L13">
            <v>0</v>
          </cell>
          <cell r="M13">
            <v>20805</v>
          </cell>
          <cell r="N13">
            <v>0</v>
          </cell>
        </row>
        <row r="14">
          <cell r="C14">
            <v>1.6</v>
          </cell>
          <cell r="D14" t="str">
            <v>ETG-07-01</v>
          </cell>
          <cell r="E14" t="str">
            <v>Demolicion de andenes, incluye retiro</v>
          </cell>
          <cell r="F14">
            <v>0</v>
          </cell>
          <cell r="G14">
            <v>0</v>
          </cell>
          <cell r="H14">
            <v>0</v>
          </cell>
          <cell r="I14">
            <v>0</v>
          </cell>
          <cell r="J14">
            <v>0</v>
          </cell>
          <cell r="K14" t="str">
            <v>M2</v>
          </cell>
          <cell r="L14">
            <v>0</v>
          </cell>
          <cell r="M14">
            <v>14755</v>
          </cell>
          <cell r="N14">
            <v>0</v>
          </cell>
        </row>
        <row r="15">
          <cell r="C15">
            <v>1.7</v>
          </cell>
          <cell r="D15" t="str">
            <v>ETG-07-01</v>
          </cell>
          <cell r="E15" t="str">
            <v>Demolicion de sardineles, incluye retiro</v>
          </cell>
          <cell r="F15">
            <v>0</v>
          </cell>
          <cell r="G15">
            <v>0</v>
          </cell>
          <cell r="H15">
            <v>0</v>
          </cell>
          <cell r="I15">
            <v>0</v>
          </cell>
          <cell r="J15">
            <v>0</v>
          </cell>
          <cell r="K15" t="str">
            <v>ML</v>
          </cell>
          <cell r="L15">
            <v>0</v>
          </cell>
          <cell r="M15">
            <v>7753</v>
          </cell>
          <cell r="N15">
            <v>0</v>
          </cell>
        </row>
        <row r="16">
          <cell r="C16" t="str">
            <v xml:space="preserve">SUBTOTAL       </v>
          </cell>
          <cell r="D16">
            <v>0</v>
          </cell>
          <cell r="E16">
            <v>0</v>
          </cell>
          <cell r="F16">
            <v>0</v>
          </cell>
          <cell r="G16">
            <v>0</v>
          </cell>
          <cell r="H16">
            <v>0</v>
          </cell>
          <cell r="I16">
            <v>0</v>
          </cell>
          <cell r="J16">
            <v>0</v>
          </cell>
          <cell r="K16">
            <v>0</v>
          </cell>
          <cell r="L16">
            <v>0</v>
          </cell>
          <cell r="M16">
            <v>0</v>
          </cell>
          <cell r="N16">
            <v>2232098.2000000002</v>
          </cell>
        </row>
        <row r="17">
          <cell r="C17">
            <v>2</v>
          </cell>
          <cell r="D17">
            <v>0</v>
          </cell>
          <cell r="E17" t="str">
            <v>MOVIMIENTOS DE TIERRAS</v>
          </cell>
          <cell r="F17">
            <v>0</v>
          </cell>
          <cell r="G17">
            <v>0</v>
          </cell>
          <cell r="H17">
            <v>0</v>
          </cell>
          <cell r="I17">
            <v>0</v>
          </cell>
          <cell r="J17">
            <v>0</v>
          </cell>
          <cell r="K17">
            <v>0</v>
          </cell>
          <cell r="L17">
            <v>0</v>
          </cell>
          <cell r="M17">
            <v>0</v>
          </cell>
          <cell r="N17">
            <v>0</v>
          </cell>
        </row>
        <row r="18">
          <cell r="C18">
            <v>2.1</v>
          </cell>
          <cell r="D18" t="str">
            <v>ETG-03-00</v>
          </cell>
          <cell r="E18" t="str">
            <v>Excavación en material común, colector domiciliarias y redes de acueducto  (h=0-2m) sin entibado</v>
          </cell>
          <cell r="F18">
            <v>0</v>
          </cell>
          <cell r="G18">
            <v>0</v>
          </cell>
          <cell r="H18">
            <v>0</v>
          </cell>
          <cell r="I18">
            <v>0</v>
          </cell>
          <cell r="J18">
            <v>0</v>
          </cell>
          <cell r="K18" t="str">
            <v>M3</v>
          </cell>
          <cell r="L18">
            <v>140.88</v>
          </cell>
          <cell r="M18">
            <v>20577</v>
          </cell>
          <cell r="N18">
            <v>2898887.76</v>
          </cell>
        </row>
        <row r="19">
          <cell r="C19">
            <v>2.2000000000000002</v>
          </cell>
          <cell r="D19" t="str">
            <v>ETG-03-05</v>
          </cell>
          <cell r="E19" t="str">
            <v>Relleno conformado y vibrocompactado en capas de 10 cm con material de préstamo.</v>
          </cell>
          <cell r="F19">
            <v>0</v>
          </cell>
          <cell r="G19">
            <v>0</v>
          </cell>
          <cell r="H19">
            <v>0</v>
          </cell>
          <cell r="I19">
            <v>0</v>
          </cell>
          <cell r="J19">
            <v>0</v>
          </cell>
          <cell r="K19" t="str">
            <v>M3</v>
          </cell>
          <cell r="L19">
            <v>7.0440000000000005</v>
          </cell>
          <cell r="M19">
            <v>69722</v>
          </cell>
          <cell r="N19">
            <v>491121.76800000004</v>
          </cell>
        </row>
        <row r="20">
          <cell r="C20">
            <v>2.2999999999999998</v>
          </cell>
          <cell r="D20" t="str">
            <v>ETG-03-05</v>
          </cell>
          <cell r="E20" t="str">
            <v>Relleno conformado y vibrocompactado con material seleccionado  de excavación</v>
          </cell>
          <cell r="F20">
            <v>0</v>
          </cell>
          <cell r="G20">
            <v>0</v>
          </cell>
          <cell r="H20">
            <v>0</v>
          </cell>
          <cell r="I20">
            <v>0</v>
          </cell>
          <cell r="J20">
            <v>0</v>
          </cell>
          <cell r="K20" t="str">
            <v>M3</v>
          </cell>
          <cell r="L20">
            <v>118.67722575517118</v>
          </cell>
          <cell r="M20">
            <v>17576</v>
          </cell>
          <cell r="N20">
            <v>2085870.9198728886</v>
          </cell>
        </row>
        <row r="21">
          <cell r="C21">
            <v>2.4</v>
          </cell>
          <cell r="D21" t="str">
            <v>ETG-03-06</v>
          </cell>
          <cell r="E21" t="str">
            <v>Retiro y disposición de material sobrante y/o escombros.</v>
          </cell>
          <cell r="F21">
            <v>0</v>
          </cell>
          <cell r="G21">
            <v>0</v>
          </cell>
          <cell r="H21">
            <v>0</v>
          </cell>
          <cell r="I21">
            <v>0</v>
          </cell>
          <cell r="J21">
            <v>0</v>
          </cell>
          <cell r="K21" t="str">
            <v>M3</v>
          </cell>
          <cell r="L21">
            <v>22.202774244828831</v>
          </cell>
          <cell r="M21">
            <v>28216</v>
          </cell>
          <cell r="N21">
            <v>626473.47809209034</v>
          </cell>
        </row>
        <row r="22">
          <cell r="C22" t="str">
            <v xml:space="preserve">SUBTOTAL       </v>
          </cell>
          <cell r="D22">
            <v>0</v>
          </cell>
          <cell r="E22">
            <v>0</v>
          </cell>
          <cell r="F22">
            <v>0</v>
          </cell>
          <cell r="G22">
            <v>0</v>
          </cell>
          <cell r="H22">
            <v>0</v>
          </cell>
          <cell r="I22">
            <v>0</v>
          </cell>
          <cell r="J22">
            <v>0</v>
          </cell>
          <cell r="K22">
            <v>0</v>
          </cell>
          <cell r="L22">
            <v>0</v>
          </cell>
          <cell r="M22">
            <v>0</v>
          </cell>
          <cell r="N22">
            <v>6102353.9259649785</v>
          </cell>
        </row>
        <row r="23">
          <cell r="C23">
            <v>3</v>
          </cell>
          <cell r="D23">
            <v>0</v>
          </cell>
          <cell r="E23" t="str">
            <v>INSTALACION RED DE ACUEDUCTO</v>
          </cell>
          <cell r="F23">
            <v>0</v>
          </cell>
          <cell r="G23">
            <v>0</v>
          </cell>
          <cell r="H23">
            <v>0</v>
          </cell>
          <cell r="I23">
            <v>0</v>
          </cell>
          <cell r="J23">
            <v>0</v>
          </cell>
          <cell r="K23">
            <v>0</v>
          </cell>
          <cell r="L23">
            <v>0</v>
          </cell>
          <cell r="M23">
            <v>0</v>
          </cell>
          <cell r="N23">
            <v>0</v>
          </cell>
        </row>
        <row r="24">
          <cell r="C24">
            <v>3.1</v>
          </cell>
          <cell r="D24" t="str">
            <v>ETG-08-01.6</v>
          </cell>
          <cell r="E24" t="str">
            <v>Suministro e instalación tubería PVC 3" UP RDE 21 incluye prueba hidrostatica</v>
          </cell>
          <cell r="F24">
            <v>0</v>
          </cell>
          <cell r="G24">
            <v>0</v>
          </cell>
          <cell r="H24">
            <v>0</v>
          </cell>
          <cell r="I24">
            <v>0</v>
          </cell>
          <cell r="J24">
            <v>0</v>
          </cell>
          <cell r="K24" t="str">
            <v>ML</v>
          </cell>
          <cell r="L24">
            <v>234.8</v>
          </cell>
          <cell r="M24">
            <v>27447</v>
          </cell>
          <cell r="N24">
            <v>6444555.6000000006</v>
          </cell>
        </row>
        <row r="25">
          <cell r="C25">
            <v>3.2</v>
          </cell>
          <cell r="D25" t="str">
            <v>ETG-03-00</v>
          </cell>
          <cell r="E25" t="str">
            <v>Cama de arena para tubería e= 0,1 m</v>
          </cell>
          <cell r="F25">
            <v>0</v>
          </cell>
          <cell r="G25">
            <v>0</v>
          </cell>
          <cell r="H25">
            <v>0</v>
          </cell>
          <cell r="I25">
            <v>0</v>
          </cell>
          <cell r="J25">
            <v>0</v>
          </cell>
          <cell r="K25" t="str">
            <v>M3</v>
          </cell>
          <cell r="L25">
            <v>14.087999999999999</v>
          </cell>
          <cell r="M25">
            <v>63068</v>
          </cell>
          <cell r="N25">
            <v>888501.98399999994</v>
          </cell>
        </row>
        <row r="26">
          <cell r="C26">
            <v>3.3</v>
          </cell>
          <cell r="D26" t="str">
            <v>ETG-08-09</v>
          </cell>
          <cell r="E26" t="str">
            <v>Suministro e instalación  de acometida domiciliaria (tramo corto menor de 3m de longitud) d=1/2" (20 mm) sobre tubería madre hasta d=12". (Incluye tendido de tubería). No incluye medidor, empalme en instalación de abrazadera) sin pavimento.</v>
          </cell>
          <cell r="F26">
            <v>0</v>
          </cell>
          <cell r="G26">
            <v>0</v>
          </cell>
          <cell r="H26">
            <v>0</v>
          </cell>
          <cell r="I26">
            <v>0</v>
          </cell>
          <cell r="J26">
            <v>0</v>
          </cell>
          <cell r="K26" t="str">
            <v xml:space="preserve"> UND</v>
          </cell>
          <cell r="L26">
            <v>25</v>
          </cell>
          <cell r="M26">
            <v>213462</v>
          </cell>
          <cell r="N26">
            <v>5336550</v>
          </cell>
        </row>
        <row r="27">
          <cell r="C27">
            <v>3.4</v>
          </cell>
          <cell r="D27" t="str">
            <v>ETG-08-09</v>
          </cell>
          <cell r="E27" t="str">
            <v>Suministro e instalación  de acometida domiciliaria (tramo largo hasta 6 mts de longitud) d=1/2" sobre tubería madre hasta d=12". (Incluye tendido de tubería). No incluye medidor, empalme e instalación de abrazadera) sin pavimento.</v>
          </cell>
          <cell r="F27">
            <v>0</v>
          </cell>
          <cell r="G27">
            <v>0</v>
          </cell>
          <cell r="H27">
            <v>0</v>
          </cell>
          <cell r="I27">
            <v>0</v>
          </cell>
          <cell r="J27">
            <v>0</v>
          </cell>
          <cell r="K27" t="str">
            <v xml:space="preserve"> UND</v>
          </cell>
          <cell r="L27">
            <v>25</v>
          </cell>
          <cell r="M27">
            <v>290138</v>
          </cell>
          <cell r="N27">
            <v>7253450</v>
          </cell>
        </row>
        <row r="28">
          <cell r="C28">
            <v>3.5</v>
          </cell>
          <cell r="D28" t="str">
            <v>ETG-08-01.6</v>
          </cell>
          <cell r="E28" t="str">
            <v>suministro e instalacion collarin de derivacion HD 75mmx1/2"</v>
          </cell>
          <cell r="F28">
            <v>0</v>
          </cell>
          <cell r="G28">
            <v>0</v>
          </cell>
          <cell r="H28">
            <v>0</v>
          </cell>
          <cell r="I28">
            <v>0</v>
          </cell>
          <cell r="J28">
            <v>0</v>
          </cell>
          <cell r="K28" t="str">
            <v xml:space="preserve"> UND</v>
          </cell>
          <cell r="L28">
            <v>50</v>
          </cell>
          <cell r="M28">
            <v>52906</v>
          </cell>
          <cell r="N28">
            <v>2645300</v>
          </cell>
        </row>
        <row r="29">
          <cell r="C29">
            <v>3.6</v>
          </cell>
          <cell r="D29" t="str">
            <v>ETG-08-01.2</v>
          </cell>
          <cell r="E29" t="str">
            <v xml:space="preserve">suministro e instalacion union brida universal 3" </v>
          </cell>
          <cell r="F29">
            <v>0</v>
          </cell>
          <cell r="G29">
            <v>0</v>
          </cell>
          <cell r="H29">
            <v>0</v>
          </cell>
          <cell r="I29">
            <v>0</v>
          </cell>
          <cell r="J29">
            <v>0</v>
          </cell>
          <cell r="K29" t="str">
            <v xml:space="preserve"> UND</v>
          </cell>
          <cell r="L29">
            <v>22</v>
          </cell>
          <cell r="M29">
            <v>108993</v>
          </cell>
          <cell r="N29">
            <v>2397846</v>
          </cell>
        </row>
        <row r="30">
          <cell r="C30">
            <v>3.7</v>
          </cell>
          <cell r="D30" t="str">
            <v>ETG-08-01.6</v>
          </cell>
          <cell r="E30" t="str">
            <v>Suministro e instalacion cruz bridada HD 3"</v>
          </cell>
          <cell r="F30">
            <v>0</v>
          </cell>
          <cell r="G30">
            <v>0</v>
          </cell>
          <cell r="H30">
            <v>0</v>
          </cell>
          <cell r="I30">
            <v>0</v>
          </cell>
          <cell r="J30">
            <v>0</v>
          </cell>
          <cell r="K30" t="str">
            <v xml:space="preserve"> UND</v>
          </cell>
          <cell r="L30">
            <v>2</v>
          </cell>
          <cell r="M30">
            <v>421864</v>
          </cell>
          <cell r="N30">
            <v>843728</v>
          </cell>
        </row>
        <row r="31">
          <cell r="C31">
            <v>3.8</v>
          </cell>
          <cell r="D31" t="str">
            <v>ETG-08-01.6</v>
          </cell>
          <cell r="E31" t="str">
            <v>Suministro e instalación tee bridada 3"</v>
          </cell>
          <cell r="F31">
            <v>0</v>
          </cell>
          <cell r="G31">
            <v>0</v>
          </cell>
          <cell r="H31">
            <v>0</v>
          </cell>
          <cell r="I31">
            <v>0</v>
          </cell>
          <cell r="J31">
            <v>0</v>
          </cell>
          <cell r="K31" t="str">
            <v xml:space="preserve"> UND</v>
          </cell>
          <cell r="L31">
            <v>4</v>
          </cell>
          <cell r="M31">
            <v>299524</v>
          </cell>
          <cell r="N31">
            <v>1198096</v>
          </cell>
        </row>
        <row r="32">
          <cell r="C32">
            <v>3.9</v>
          </cell>
          <cell r="D32" t="str">
            <v>ETG-08-01.6</v>
          </cell>
          <cell r="E32" t="str">
            <v>Suministro e instalación tapon HD 3" junta rápida</v>
          </cell>
          <cell r="F32">
            <v>0</v>
          </cell>
          <cell r="G32">
            <v>0</v>
          </cell>
          <cell r="H32">
            <v>0</v>
          </cell>
          <cell r="I32">
            <v>0</v>
          </cell>
          <cell r="J32">
            <v>0</v>
          </cell>
          <cell r="K32" t="str">
            <v xml:space="preserve"> UND</v>
          </cell>
          <cell r="L32">
            <v>1</v>
          </cell>
          <cell r="M32">
            <v>77205</v>
          </cell>
          <cell r="N32">
            <v>77205</v>
          </cell>
        </row>
        <row r="33">
          <cell r="C33" t="str">
            <v>3.10</v>
          </cell>
          <cell r="D33" t="str">
            <v>ETG-15-01 Y ETG-15-03</v>
          </cell>
          <cell r="E33" t="str">
            <v xml:space="preserve">Suministro e instalación de kit de cajilla con accesorios y  medidor de 1/2" el cual incluye: caja 286 en polipropileno agujero simple tapa HD ASTM A-536 con accesorios internos (válvula de corte y cuplon telescópico en plástico) , micromedidor de chorro </v>
          </cell>
          <cell r="F33">
            <v>0</v>
          </cell>
          <cell r="G33">
            <v>0</v>
          </cell>
          <cell r="H33">
            <v>0</v>
          </cell>
          <cell r="I33">
            <v>0</v>
          </cell>
          <cell r="J33">
            <v>0</v>
          </cell>
          <cell r="K33" t="str">
            <v>UND</v>
          </cell>
          <cell r="L33">
            <v>50</v>
          </cell>
          <cell r="M33">
            <v>421526</v>
          </cell>
          <cell r="N33">
            <v>21076300</v>
          </cell>
        </row>
        <row r="34">
          <cell r="C34" t="str">
            <v xml:space="preserve">SUBTOTAL       </v>
          </cell>
          <cell r="D34">
            <v>0</v>
          </cell>
          <cell r="E34">
            <v>0</v>
          </cell>
          <cell r="F34">
            <v>0</v>
          </cell>
          <cell r="G34">
            <v>0</v>
          </cell>
          <cell r="H34">
            <v>0</v>
          </cell>
          <cell r="I34">
            <v>0</v>
          </cell>
          <cell r="J34">
            <v>0</v>
          </cell>
          <cell r="K34">
            <v>0</v>
          </cell>
          <cell r="L34">
            <v>0</v>
          </cell>
          <cell r="M34">
            <v>0</v>
          </cell>
          <cell r="N34">
            <v>48161532.583999999</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OI 09"/>
      <sheetName val="RC-GC-022"/>
      <sheetName val="General"/>
      <sheetName val="Consultoria"/>
      <sheetName val="IMPACTO"/>
      <sheetName val="DIS PLUVIAL"/>
      <sheetName val="PLANMA"/>
      <sheetName val="LIMP EB 12"/>
      <sheetName val="PROTECC EB"/>
      <sheetName val="REPO MULTI"/>
      <sheetName val="EQ.RES.EB3"/>
      <sheetName val="CONTRU EB5"/>
      <sheetName val="CONTRU EB6"/>
      <sheetName val="L INPULSO 5"/>
      <sheetName val="L INPULSO 6"/>
      <sheetName val="C57 K12"/>
      <sheetName val="C3 BIS"/>
      <sheetName val="K1C 2-4"/>
      <sheetName val="3A3BIS"/>
      <sheetName val="K45 C13"/>
      <sheetName val="C1 411F4A"/>
      <sheetName val="C 5 8-9"/>
      <sheetName val="C711 K69"/>
      <sheetName val="C5 K 9Y11"/>
      <sheetName val="76 Y 77"/>
      <sheetName val="C4 K7"/>
      <sheetName val="C7 IBIC"/>
      <sheetName val="T 395"/>
      <sheetName val="C9 K23"/>
      <sheetName val="K2 C79"/>
      <sheetName val="C1011 K35"/>
      <sheetName val="C7 K715"/>
      <sheetName val="C7 K47"/>
      <sheetName val="C12 K710"/>
      <sheetName val="K8 1415"/>
      <sheetName val="C12 1C6"/>
      <sheetName val="C11 1015"/>
      <sheetName val="K15 1014A"/>
      <sheetName val="C15 78"/>
      <sheetName val="CUELLAR"/>
      <sheetName val="VFATIMA1"/>
      <sheetName val="VFATIMA(2)"/>
      <sheetName val="31 OCTUBRE"/>
      <sheetName val="SAN JUDAS"/>
      <sheetName val="COL 31 OSTUBRE"/>
      <sheetName val="DIVIDIVI"/>
      <sheetName val="Kra7 18-21"/>
      <sheetName val="2MARZO"/>
      <sheetName val="C15 12C15"/>
      <sheetName val="C15 1517"/>
      <sheetName val="R TAPAS"/>
      <sheetName val="R COMUNITARIO"/>
      <sheetName val="LAS TUNAS"/>
      <sheetName val="ROJAS PINILLA"/>
      <sheetName val="LA COSECHA"/>
      <sheetName val="CAMILO TORRES"/>
      <sheetName val="SUMIDEROS"/>
      <sheetName val="20 DJUL"/>
      <sheetName val="PLU 12OCT"/>
    </sheetNames>
    <sheetDataSet>
      <sheetData sheetId="0" refreshError="1"/>
      <sheetData sheetId="1" refreshError="1"/>
      <sheetData sheetId="2" refreshError="1">
        <row r="32">
          <cell r="E32" t="str">
            <v>UNITARIO</v>
          </cell>
        </row>
        <row r="35">
          <cell r="E35">
            <v>1450000</v>
          </cell>
        </row>
        <row r="36">
          <cell r="E36">
            <v>1020</v>
          </cell>
        </row>
        <row r="37">
          <cell r="E37">
            <v>2950</v>
          </cell>
        </row>
        <row r="38">
          <cell r="E38">
            <v>680000</v>
          </cell>
        </row>
        <row r="39">
          <cell r="E39">
            <v>15391</v>
          </cell>
        </row>
        <row r="40">
          <cell r="E40">
            <v>2950</v>
          </cell>
        </row>
        <row r="41">
          <cell r="E41">
            <v>32150</v>
          </cell>
        </row>
        <row r="44">
          <cell r="E44">
            <v>5230</v>
          </cell>
        </row>
        <row r="45">
          <cell r="E45">
            <v>14696</v>
          </cell>
        </row>
        <row r="46">
          <cell r="E46">
            <v>14696</v>
          </cell>
        </row>
        <row r="47">
          <cell r="E47">
            <v>14696</v>
          </cell>
        </row>
        <row r="48">
          <cell r="E48">
            <v>11757</v>
          </cell>
        </row>
        <row r="49">
          <cell r="E49">
            <v>6750</v>
          </cell>
        </row>
        <row r="50">
          <cell r="E50">
            <v>11757</v>
          </cell>
        </row>
        <row r="51">
          <cell r="E51">
            <v>193390</v>
          </cell>
        </row>
        <row r="52">
          <cell r="E52">
            <v>16790</v>
          </cell>
        </row>
        <row r="53">
          <cell r="E53">
            <v>12820</v>
          </cell>
        </row>
        <row r="54">
          <cell r="E54">
            <v>4360</v>
          </cell>
        </row>
        <row r="58">
          <cell r="E58">
            <v>10520</v>
          </cell>
        </row>
        <row r="59">
          <cell r="E59">
            <v>27362</v>
          </cell>
        </row>
        <row r="60">
          <cell r="E60">
            <v>31250</v>
          </cell>
        </row>
        <row r="63">
          <cell r="E63">
            <v>48250</v>
          </cell>
        </row>
        <row r="64">
          <cell r="E64">
            <v>34832</v>
          </cell>
        </row>
        <row r="65">
          <cell r="E65">
            <v>10688</v>
          </cell>
        </row>
        <row r="66">
          <cell r="E66">
            <v>15670</v>
          </cell>
        </row>
        <row r="67">
          <cell r="E67">
            <v>11000</v>
          </cell>
        </row>
        <row r="68">
          <cell r="E68">
            <v>43540</v>
          </cell>
        </row>
        <row r="69">
          <cell r="E69">
            <v>48250</v>
          </cell>
        </row>
        <row r="72">
          <cell r="E72">
            <v>8120</v>
          </cell>
        </row>
        <row r="73">
          <cell r="E73">
            <v>141250</v>
          </cell>
        </row>
        <row r="77">
          <cell r="E77">
            <v>1550</v>
          </cell>
        </row>
        <row r="78">
          <cell r="E78">
            <v>1900</v>
          </cell>
        </row>
        <row r="79">
          <cell r="E79">
            <v>2820</v>
          </cell>
        </row>
        <row r="80">
          <cell r="E80">
            <v>72784</v>
          </cell>
        </row>
        <row r="81">
          <cell r="E81">
            <v>3150</v>
          </cell>
        </row>
        <row r="82">
          <cell r="E82">
            <v>6452</v>
          </cell>
        </row>
        <row r="83">
          <cell r="E83">
            <v>5600</v>
          </cell>
        </row>
        <row r="84">
          <cell r="E84">
            <v>7000</v>
          </cell>
        </row>
        <row r="85">
          <cell r="E85">
            <v>8400</v>
          </cell>
        </row>
        <row r="86">
          <cell r="E86">
            <v>9800</v>
          </cell>
        </row>
        <row r="87">
          <cell r="E87">
            <v>30150</v>
          </cell>
        </row>
        <row r="88">
          <cell r="E88">
            <v>38578</v>
          </cell>
        </row>
        <row r="89">
          <cell r="E89">
            <v>43800</v>
          </cell>
        </row>
        <row r="93">
          <cell r="E93">
            <v>6480</v>
          </cell>
        </row>
        <row r="94">
          <cell r="E94">
            <v>13758</v>
          </cell>
        </row>
        <row r="95">
          <cell r="E95">
            <v>8480</v>
          </cell>
        </row>
        <row r="96">
          <cell r="E96">
            <v>13758</v>
          </cell>
        </row>
        <row r="97">
          <cell r="E97">
            <v>11515</v>
          </cell>
        </row>
        <row r="98">
          <cell r="E98">
            <v>32686</v>
          </cell>
        </row>
        <row r="99">
          <cell r="E99">
            <v>51290</v>
          </cell>
        </row>
        <row r="100">
          <cell r="E100">
            <v>4702.7328000000007</v>
          </cell>
        </row>
        <row r="101">
          <cell r="E101">
            <v>9009.5807999999997</v>
          </cell>
        </row>
        <row r="102">
          <cell r="E102">
            <v>5159.68</v>
          </cell>
        </row>
        <row r="103">
          <cell r="E103">
            <v>9482.6751999999997</v>
          </cell>
        </row>
        <row r="104">
          <cell r="E104">
            <v>5244.16</v>
          </cell>
        </row>
        <row r="105">
          <cell r="E105">
            <v>10714.502399999999</v>
          </cell>
        </row>
        <row r="106">
          <cell r="E106">
            <v>7820.9983999999995</v>
          </cell>
        </row>
        <row r="107">
          <cell r="E107">
            <v>15016.7104</v>
          </cell>
        </row>
        <row r="108">
          <cell r="E108">
            <v>4641</v>
          </cell>
        </row>
        <row r="109">
          <cell r="E109">
            <v>9130</v>
          </cell>
        </row>
        <row r="110">
          <cell r="E110">
            <v>21300</v>
          </cell>
        </row>
        <row r="111">
          <cell r="E111">
            <v>36068</v>
          </cell>
        </row>
        <row r="112">
          <cell r="E112">
            <v>163576</v>
          </cell>
        </row>
        <row r="113">
          <cell r="E113">
            <v>176089</v>
          </cell>
        </row>
        <row r="114">
          <cell r="E114">
            <v>199800</v>
          </cell>
        </row>
        <row r="115">
          <cell r="E115">
            <v>92600</v>
          </cell>
        </row>
        <row r="116">
          <cell r="E116">
            <v>115000</v>
          </cell>
        </row>
        <row r="117">
          <cell r="E117">
            <v>163450</v>
          </cell>
        </row>
        <row r="118">
          <cell r="E118">
            <v>1239.5261199999998</v>
          </cell>
        </row>
        <row r="119">
          <cell r="E119">
            <v>1418.5355799999998</v>
          </cell>
        </row>
        <row r="120">
          <cell r="E120">
            <v>5242.8008399999999</v>
          </cell>
        </row>
        <row r="121">
          <cell r="E121">
            <v>9517.6310200000007</v>
          </cell>
        </row>
        <row r="122">
          <cell r="E122">
            <v>14224.708799999999</v>
          </cell>
        </row>
        <row r="123">
          <cell r="E123">
            <v>30886.582239999996</v>
          </cell>
        </row>
        <row r="124">
          <cell r="E124">
            <v>66146.336639999994</v>
          </cell>
        </row>
        <row r="125">
          <cell r="E125">
            <v>116062.66899999998</v>
          </cell>
        </row>
        <row r="126">
          <cell r="E126">
            <v>1246.7</v>
          </cell>
        </row>
        <row r="127">
          <cell r="E127">
            <v>1606.15</v>
          </cell>
        </row>
        <row r="128">
          <cell r="E128">
            <v>6908.36</v>
          </cell>
        </row>
        <row r="129">
          <cell r="E129">
            <v>10584.32</v>
          </cell>
        </row>
        <row r="130">
          <cell r="E130">
            <v>16999.52</v>
          </cell>
        </row>
        <row r="131">
          <cell r="E131">
            <v>40425.200000000004</v>
          </cell>
        </row>
        <row r="132">
          <cell r="E132">
            <v>87922.988800000006</v>
          </cell>
        </row>
        <row r="133">
          <cell r="E133">
            <v>149181.78400000001</v>
          </cell>
        </row>
        <row r="134">
          <cell r="E134">
            <v>1092.9195199999999</v>
          </cell>
        </row>
        <row r="135">
          <cell r="E135">
            <v>1532.7393199999999</v>
          </cell>
        </row>
        <row r="136">
          <cell r="E136">
            <v>4206.5694000000003</v>
          </cell>
        </row>
        <row r="137">
          <cell r="E137">
            <v>8055.3066399999998</v>
          </cell>
        </row>
        <row r="138">
          <cell r="E138">
            <v>11359.917119999998</v>
          </cell>
        </row>
        <row r="139">
          <cell r="E139">
            <v>24036.332159999994</v>
          </cell>
        </row>
        <row r="140">
          <cell r="E140">
            <v>53859.556320000003</v>
          </cell>
        </row>
        <row r="141">
          <cell r="E141">
            <v>90661.041199999992</v>
          </cell>
        </row>
        <row r="142">
          <cell r="E142">
            <v>1260.6300000000001</v>
          </cell>
        </row>
        <row r="143">
          <cell r="E143">
            <v>1449.3509799999999</v>
          </cell>
        </row>
        <row r="144">
          <cell r="E144">
            <v>4703</v>
          </cell>
        </row>
        <row r="145">
          <cell r="E145">
            <v>5210</v>
          </cell>
        </row>
        <row r="146">
          <cell r="E146">
            <v>10157.823039999997</v>
          </cell>
        </row>
        <row r="147">
          <cell r="E147">
            <v>20639.647999999997</v>
          </cell>
        </row>
        <row r="148">
          <cell r="E148">
            <v>44061.806559999997</v>
          </cell>
        </row>
        <row r="149">
          <cell r="E149">
            <v>72903.233400000012</v>
          </cell>
        </row>
        <row r="150">
          <cell r="E150">
            <v>16393.2</v>
          </cell>
        </row>
        <row r="153">
          <cell r="E153">
            <v>15312</v>
          </cell>
        </row>
        <row r="154">
          <cell r="E154">
            <v>20416</v>
          </cell>
        </row>
        <row r="155">
          <cell r="E155">
            <v>24360</v>
          </cell>
        </row>
        <row r="156">
          <cell r="E156">
            <v>26680</v>
          </cell>
        </row>
        <row r="157">
          <cell r="E157">
            <v>28072</v>
          </cell>
        </row>
        <row r="158">
          <cell r="E158">
            <v>33408</v>
          </cell>
        </row>
        <row r="159">
          <cell r="E159">
            <v>36377.599999999999</v>
          </cell>
        </row>
        <row r="160">
          <cell r="E160">
            <v>42873.599999999999</v>
          </cell>
        </row>
        <row r="161">
          <cell r="E161">
            <v>51040</v>
          </cell>
        </row>
        <row r="162">
          <cell r="E162">
            <v>80388</v>
          </cell>
        </row>
        <row r="163">
          <cell r="E163">
            <v>91872</v>
          </cell>
        </row>
        <row r="164">
          <cell r="E164">
            <v>96465.599999999991</v>
          </cell>
        </row>
        <row r="165">
          <cell r="E165">
            <v>103356</v>
          </cell>
        </row>
        <row r="166">
          <cell r="E166">
            <v>126324</v>
          </cell>
        </row>
        <row r="167">
          <cell r="E167">
            <v>130917.59999999999</v>
          </cell>
        </row>
        <row r="168">
          <cell r="E168">
            <v>137808</v>
          </cell>
        </row>
        <row r="169">
          <cell r="E169">
            <v>160776</v>
          </cell>
        </row>
        <row r="170">
          <cell r="E170">
            <v>177480</v>
          </cell>
        </row>
        <row r="171">
          <cell r="E171">
            <v>163328</v>
          </cell>
        </row>
        <row r="172">
          <cell r="E172">
            <v>167411.20000000001</v>
          </cell>
        </row>
        <row r="173">
          <cell r="E173">
            <v>204160</v>
          </cell>
        </row>
        <row r="174">
          <cell r="E174">
            <v>224576</v>
          </cell>
        </row>
        <row r="175">
          <cell r="E175">
            <v>265408</v>
          </cell>
        </row>
        <row r="176">
          <cell r="E176">
            <v>306240</v>
          </cell>
        </row>
        <row r="177">
          <cell r="E177">
            <v>197478.40000000002</v>
          </cell>
        </row>
        <row r="178">
          <cell r="E178">
            <v>205436.00000000003</v>
          </cell>
        </row>
        <row r="179">
          <cell r="E179">
            <v>226060.80000000002</v>
          </cell>
        </row>
        <row r="180">
          <cell r="E180">
            <v>234343.2</v>
          </cell>
        </row>
        <row r="181">
          <cell r="E181">
            <v>241164.00000000003</v>
          </cell>
        </row>
        <row r="182">
          <cell r="E182">
            <v>250096.00000000003</v>
          </cell>
        </row>
        <row r="183">
          <cell r="E183">
            <v>300115.20000000001</v>
          </cell>
        </row>
        <row r="184">
          <cell r="E184">
            <v>236779.19999999998</v>
          </cell>
        </row>
        <row r="185">
          <cell r="E185">
            <v>254179.19999999998</v>
          </cell>
        </row>
        <row r="186">
          <cell r="E186">
            <v>269352</v>
          </cell>
        </row>
        <row r="187">
          <cell r="E187">
            <v>276868.8</v>
          </cell>
        </row>
        <row r="188">
          <cell r="E188">
            <v>305961.59999999998</v>
          </cell>
        </row>
        <row r="189">
          <cell r="E189">
            <v>335054.39999999997</v>
          </cell>
        </row>
        <row r="190">
          <cell r="E190">
            <v>358579.20000000001</v>
          </cell>
        </row>
        <row r="191">
          <cell r="E191">
            <v>434188</v>
          </cell>
        </row>
        <row r="192">
          <cell r="E192">
            <v>452052</v>
          </cell>
        </row>
        <row r="193">
          <cell r="E193">
            <v>466204</v>
          </cell>
        </row>
        <row r="194">
          <cell r="E194">
            <v>482676</v>
          </cell>
        </row>
        <row r="195">
          <cell r="E195">
            <v>502860</v>
          </cell>
        </row>
        <row r="196">
          <cell r="E196">
            <v>545084</v>
          </cell>
        </row>
        <row r="197">
          <cell r="E197">
            <v>580000</v>
          </cell>
        </row>
        <row r="198">
          <cell r="E198">
            <v>376860.8</v>
          </cell>
        </row>
        <row r="199">
          <cell r="E199">
            <v>380758.4</v>
          </cell>
        </row>
        <row r="200">
          <cell r="E200">
            <v>425859.2</v>
          </cell>
        </row>
        <row r="201">
          <cell r="E201">
            <v>447760</v>
          </cell>
        </row>
        <row r="202">
          <cell r="E202">
            <v>499913.60000000003</v>
          </cell>
        </row>
        <row r="203">
          <cell r="E203">
            <v>524691.19999999995</v>
          </cell>
        </row>
        <row r="204">
          <cell r="E204">
            <v>565244.79999999993</v>
          </cell>
        </row>
        <row r="205">
          <cell r="E205">
            <v>435788.79999999999</v>
          </cell>
        </row>
        <row r="206">
          <cell r="E206">
            <v>476992</v>
          </cell>
        </row>
        <row r="207">
          <cell r="E207">
            <v>508636.8</v>
          </cell>
        </row>
        <row r="208">
          <cell r="E208">
            <v>580185.59999999998</v>
          </cell>
        </row>
        <row r="209">
          <cell r="E209">
            <v>649785.59999999998</v>
          </cell>
        </row>
        <row r="210">
          <cell r="E210">
            <v>725603.20000000007</v>
          </cell>
        </row>
        <row r="211">
          <cell r="E211">
            <v>796224</v>
          </cell>
        </row>
        <row r="212">
          <cell r="E212">
            <v>381315.2</v>
          </cell>
        </row>
        <row r="213">
          <cell r="E213">
            <v>417368.00000000006</v>
          </cell>
        </row>
        <row r="214">
          <cell r="E214">
            <v>427518.00000000006</v>
          </cell>
        </row>
        <row r="215">
          <cell r="E215">
            <v>443433.20000000007</v>
          </cell>
        </row>
        <row r="216">
          <cell r="E216">
            <v>507662.39999999997</v>
          </cell>
        </row>
        <row r="217">
          <cell r="E217">
            <v>568562.4</v>
          </cell>
        </row>
        <row r="218">
          <cell r="E218">
            <v>634902.80000000005</v>
          </cell>
        </row>
        <row r="219">
          <cell r="E219">
            <v>696696.00000000012</v>
          </cell>
        </row>
        <row r="220">
          <cell r="E220">
            <v>3712</v>
          </cell>
        </row>
        <row r="221">
          <cell r="E221">
            <v>4176</v>
          </cell>
        </row>
        <row r="222">
          <cell r="E222">
            <v>24592</v>
          </cell>
        </row>
        <row r="223">
          <cell r="E223">
            <v>25056</v>
          </cell>
        </row>
        <row r="224">
          <cell r="E224">
            <v>29696</v>
          </cell>
        </row>
        <row r="225">
          <cell r="E225">
            <v>37584</v>
          </cell>
        </row>
        <row r="226">
          <cell r="E226">
            <v>40924.799999999996</v>
          </cell>
        </row>
        <row r="227">
          <cell r="E227">
            <v>42595.199999999997</v>
          </cell>
        </row>
        <row r="228">
          <cell r="E228">
            <v>51156</v>
          </cell>
        </row>
        <row r="229">
          <cell r="E229">
            <v>68904</v>
          </cell>
        </row>
        <row r="230">
          <cell r="E230">
            <v>72940.800000000003</v>
          </cell>
        </row>
        <row r="231">
          <cell r="E231">
            <v>80364.800000000003</v>
          </cell>
        </row>
        <row r="232">
          <cell r="E232">
            <v>96512</v>
          </cell>
        </row>
        <row r="233">
          <cell r="E233">
            <v>113401.60000000001</v>
          </cell>
        </row>
        <row r="234">
          <cell r="E234">
            <v>105722.40000000001</v>
          </cell>
        </row>
        <row r="235">
          <cell r="E235">
            <v>110107.20000000001</v>
          </cell>
        </row>
        <row r="236">
          <cell r="E236">
            <v>119526.40000000001</v>
          </cell>
        </row>
        <row r="237">
          <cell r="E237">
            <v>157040.80000000002</v>
          </cell>
        </row>
        <row r="238">
          <cell r="E238">
            <v>200401.6</v>
          </cell>
        </row>
        <row r="239">
          <cell r="E239">
            <v>135766.40000000002</v>
          </cell>
        </row>
        <row r="240">
          <cell r="E240">
            <v>147134.40000000002</v>
          </cell>
        </row>
        <row r="241">
          <cell r="E241">
            <v>158502.40000000002</v>
          </cell>
        </row>
        <row r="242">
          <cell r="E242">
            <v>177990.40000000002</v>
          </cell>
        </row>
        <row r="243">
          <cell r="E243">
            <v>223137.60000000003</v>
          </cell>
        </row>
        <row r="244">
          <cell r="E244">
            <v>279328</v>
          </cell>
        </row>
        <row r="245">
          <cell r="E245">
            <v>164116.79999999999</v>
          </cell>
        </row>
        <row r="246">
          <cell r="E246">
            <v>166204.79999999999</v>
          </cell>
        </row>
        <row r="247">
          <cell r="E247">
            <v>184579.19999999998</v>
          </cell>
        </row>
        <row r="248">
          <cell r="E248">
            <v>200030.4</v>
          </cell>
        </row>
        <row r="249">
          <cell r="E249">
            <v>207268.8</v>
          </cell>
        </row>
        <row r="250">
          <cell r="E250">
            <v>229819.19999999998</v>
          </cell>
        </row>
        <row r="251">
          <cell r="E251">
            <v>305822.39999999997</v>
          </cell>
        </row>
        <row r="252">
          <cell r="E252">
            <v>214368</v>
          </cell>
        </row>
        <row r="253">
          <cell r="E253">
            <v>255153.59999999998</v>
          </cell>
        </row>
        <row r="254">
          <cell r="E254">
            <v>286195.20000000001</v>
          </cell>
        </row>
        <row r="255">
          <cell r="E255">
            <v>298444.79999999999</v>
          </cell>
        </row>
        <row r="256">
          <cell r="E256">
            <v>307771.2</v>
          </cell>
        </row>
        <row r="257">
          <cell r="E257">
            <v>360388.8</v>
          </cell>
        </row>
        <row r="258">
          <cell r="E258">
            <v>394632</v>
          </cell>
        </row>
        <row r="259">
          <cell r="E259">
            <v>412496</v>
          </cell>
        </row>
        <row r="260">
          <cell r="E260">
            <v>423980</v>
          </cell>
        </row>
        <row r="261">
          <cell r="E261">
            <v>431984</v>
          </cell>
        </row>
        <row r="262">
          <cell r="E262">
            <v>456228</v>
          </cell>
        </row>
        <row r="263">
          <cell r="E263">
            <v>499960</v>
          </cell>
        </row>
        <row r="264">
          <cell r="E264">
            <v>539168</v>
          </cell>
        </row>
        <row r="265">
          <cell r="E265">
            <v>347814.40000000002</v>
          </cell>
        </row>
        <row r="266">
          <cell r="E266">
            <v>371756.79999999999</v>
          </cell>
        </row>
        <row r="267">
          <cell r="E267">
            <v>404793.60000000003</v>
          </cell>
        </row>
        <row r="268">
          <cell r="E268">
            <v>425209.60000000003</v>
          </cell>
        </row>
        <row r="269">
          <cell r="E269">
            <v>464742.40000000002</v>
          </cell>
        </row>
        <row r="270">
          <cell r="E270">
            <v>492860.8</v>
          </cell>
        </row>
        <row r="271">
          <cell r="E271">
            <v>532764.80000000005</v>
          </cell>
        </row>
        <row r="272">
          <cell r="E272">
            <v>33648</v>
          </cell>
        </row>
        <row r="273">
          <cell r="E273">
            <v>4250</v>
          </cell>
        </row>
        <row r="274">
          <cell r="E274">
            <v>49227</v>
          </cell>
        </row>
        <row r="275">
          <cell r="E275">
            <v>94840</v>
          </cell>
        </row>
        <row r="276">
          <cell r="E276">
            <v>111483</v>
          </cell>
        </row>
        <row r="277">
          <cell r="E277">
            <v>124560</v>
          </cell>
        </row>
        <row r="278">
          <cell r="E278">
            <v>133690</v>
          </cell>
        </row>
        <row r="279">
          <cell r="E279">
            <v>6260</v>
          </cell>
        </row>
        <row r="280">
          <cell r="E280">
            <v>57530</v>
          </cell>
        </row>
        <row r="281">
          <cell r="E281">
            <v>74556</v>
          </cell>
        </row>
        <row r="282">
          <cell r="E282">
            <v>123257</v>
          </cell>
        </row>
        <row r="283">
          <cell r="E283">
            <v>220799</v>
          </cell>
        </row>
        <row r="284">
          <cell r="E284">
            <v>380754</v>
          </cell>
        </row>
        <row r="285">
          <cell r="E285">
            <v>41522</v>
          </cell>
        </row>
        <row r="286">
          <cell r="E286">
            <v>312850</v>
          </cell>
        </row>
        <row r="287">
          <cell r="E287">
            <v>245768</v>
          </cell>
        </row>
        <row r="288">
          <cell r="E288">
            <v>224550</v>
          </cell>
        </row>
        <row r="289">
          <cell r="E289">
            <v>115656</v>
          </cell>
        </row>
        <row r="290">
          <cell r="E290">
            <v>129130</v>
          </cell>
        </row>
        <row r="291">
          <cell r="E291">
            <v>6264</v>
          </cell>
        </row>
        <row r="292">
          <cell r="E292">
            <v>7192</v>
          </cell>
        </row>
        <row r="293">
          <cell r="E293">
            <v>42688</v>
          </cell>
        </row>
        <row r="294">
          <cell r="E294">
            <v>6217.6</v>
          </cell>
        </row>
        <row r="295">
          <cell r="E295">
            <v>10115.200000000001</v>
          </cell>
        </row>
        <row r="296">
          <cell r="E296">
            <v>12342.4</v>
          </cell>
        </row>
        <row r="297">
          <cell r="E297">
            <v>15683.2</v>
          </cell>
        </row>
        <row r="298">
          <cell r="E298">
            <v>18374.400000000001</v>
          </cell>
        </row>
        <row r="299">
          <cell r="E299">
            <v>20416</v>
          </cell>
        </row>
        <row r="300">
          <cell r="E300">
            <v>32364</v>
          </cell>
        </row>
        <row r="301">
          <cell r="E301">
            <v>38280</v>
          </cell>
        </row>
        <row r="302">
          <cell r="E302">
            <v>40832</v>
          </cell>
        </row>
        <row r="303">
          <cell r="E303">
            <v>48488</v>
          </cell>
        </row>
        <row r="304">
          <cell r="E304">
            <v>64960</v>
          </cell>
        </row>
        <row r="305">
          <cell r="E305">
            <v>67628</v>
          </cell>
        </row>
        <row r="306">
          <cell r="E306">
            <v>84216</v>
          </cell>
        </row>
        <row r="307">
          <cell r="E307">
            <v>107184</v>
          </cell>
        </row>
        <row r="308">
          <cell r="E308">
            <v>114840</v>
          </cell>
        </row>
        <row r="309">
          <cell r="E309">
            <v>134606.39999999999</v>
          </cell>
        </row>
        <row r="310">
          <cell r="E310">
            <v>135302.39999999999</v>
          </cell>
        </row>
        <row r="311">
          <cell r="E311">
            <v>136694.39999999999</v>
          </cell>
        </row>
        <row r="312">
          <cell r="E312">
            <v>185460.80000000002</v>
          </cell>
        </row>
        <row r="313">
          <cell r="E313">
            <v>191469.6</v>
          </cell>
        </row>
        <row r="314">
          <cell r="E314">
            <v>212581.6</v>
          </cell>
        </row>
        <row r="315">
          <cell r="E315">
            <v>228334.40000000002</v>
          </cell>
        </row>
        <row r="316">
          <cell r="E316">
            <v>247822.40000000002</v>
          </cell>
        </row>
        <row r="317">
          <cell r="E317">
            <v>267635.20000000001</v>
          </cell>
        </row>
        <row r="318">
          <cell r="E318">
            <v>263575.2</v>
          </cell>
        </row>
        <row r="319">
          <cell r="E319">
            <v>365075.20000000001</v>
          </cell>
        </row>
        <row r="320">
          <cell r="E320">
            <v>387532.79999999999</v>
          </cell>
        </row>
        <row r="321">
          <cell r="E321">
            <v>400710.40000000002</v>
          </cell>
        </row>
        <row r="322">
          <cell r="E322">
            <v>436345.60000000003</v>
          </cell>
        </row>
        <row r="323">
          <cell r="E323">
            <v>340204.79999999999</v>
          </cell>
        </row>
        <row r="324">
          <cell r="E324">
            <v>389017.60000000003</v>
          </cell>
        </row>
        <row r="325">
          <cell r="E325">
            <v>410547.20000000001</v>
          </cell>
        </row>
        <row r="326">
          <cell r="E326">
            <v>466598.40000000002</v>
          </cell>
        </row>
        <row r="327">
          <cell r="E327">
            <v>487200</v>
          </cell>
        </row>
        <row r="328">
          <cell r="E328">
            <v>498521.60000000003</v>
          </cell>
        </row>
        <row r="329">
          <cell r="E329">
            <v>4060.0000000000005</v>
          </cell>
        </row>
        <row r="330">
          <cell r="E330">
            <v>5927.6</v>
          </cell>
        </row>
        <row r="331">
          <cell r="E331">
            <v>8363.6</v>
          </cell>
        </row>
        <row r="332">
          <cell r="E332">
            <v>20601.600000000002</v>
          </cell>
        </row>
        <row r="333">
          <cell r="E333">
            <v>38976</v>
          </cell>
        </row>
        <row r="334">
          <cell r="E334">
            <v>90480</v>
          </cell>
        </row>
        <row r="335">
          <cell r="E335">
            <v>108112</v>
          </cell>
        </row>
        <row r="336">
          <cell r="E336">
            <v>170172</v>
          </cell>
        </row>
        <row r="337">
          <cell r="E337">
            <v>278400</v>
          </cell>
        </row>
        <row r="338">
          <cell r="E338">
            <v>348000</v>
          </cell>
        </row>
        <row r="341">
          <cell r="E341">
            <v>2833.2415999999998</v>
          </cell>
        </row>
        <row r="342">
          <cell r="E342">
            <v>7416</v>
          </cell>
        </row>
        <row r="343">
          <cell r="E343">
            <v>10674.92</v>
          </cell>
        </row>
        <row r="344">
          <cell r="E344">
            <v>16519.552</v>
          </cell>
        </row>
        <row r="345">
          <cell r="E345">
            <v>22743.223999999998</v>
          </cell>
        </row>
        <row r="349">
          <cell r="E349">
            <v>7492</v>
          </cell>
        </row>
        <row r="350">
          <cell r="E350">
            <v>20104</v>
          </cell>
        </row>
        <row r="351">
          <cell r="E351">
            <v>23800</v>
          </cell>
        </row>
        <row r="352">
          <cell r="E352">
            <v>21448</v>
          </cell>
        </row>
        <row r="353">
          <cell r="E353">
            <v>27507.200000000001</v>
          </cell>
        </row>
        <row r="354">
          <cell r="E354">
            <v>36937.599999999999</v>
          </cell>
        </row>
        <row r="355">
          <cell r="E355">
            <v>55230</v>
          </cell>
        </row>
        <row r="356">
          <cell r="E356">
            <v>53999.68</v>
          </cell>
        </row>
        <row r="357">
          <cell r="E357">
            <v>4590</v>
          </cell>
        </row>
        <row r="358">
          <cell r="E358">
            <v>6639.36</v>
          </cell>
        </row>
        <row r="359">
          <cell r="E359">
            <v>7515.2</v>
          </cell>
        </row>
        <row r="360">
          <cell r="E360">
            <v>8142.4</v>
          </cell>
        </row>
        <row r="361">
          <cell r="E361">
            <v>10203.200000000001</v>
          </cell>
        </row>
        <row r="362">
          <cell r="E362">
            <v>30867.200000000001</v>
          </cell>
        </row>
        <row r="363">
          <cell r="E363">
            <v>34223.839999999997</v>
          </cell>
        </row>
        <row r="364">
          <cell r="E364">
            <v>35817.599999999999</v>
          </cell>
        </row>
        <row r="365">
          <cell r="E365">
            <v>3472</v>
          </cell>
        </row>
        <row r="366">
          <cell r="E366">
            <v>89510</v>
          </cell>
        </row>
        <row r="367">
          <cell r="E367">
            <v>409248</v>
          </cell>
        </row>
        <row r="370">
          <cell r="E370">
            <v>2321160</v>
          </cell>
        </row>
        <row r="371">
          <cell r="E371">
            <v>3094081.5625</v>
          </cell>
        </row>
        <row r="372">
          <cell r="E372">
            <v>1421550</v>
          </cell>
        </row>
        <row r="373">
          <cell r="E373">
            <v>4642321</v>
          </cell>
        </row>
        <row r="374">
          <cell r="E374">
            <v>4487577.0000000009</v>
          </cell>
        </row>
        <row r="375">
          <cell r="E375">
            <v>5909404</v>
          </cell>
        </row>
        <row r="376">
          <cell r="E376">
            <v>1764082</v>
          </cell>
        </row>
        <row r="377">
          <cell r="E377">
            <v>1421550</v>
          </cell>
        </row>
        <row r="378">
          <cell r="E378">
            <v>3758645</v>
          </cell>
        </row>
        <row r="379">
          <cell r="E379">
            <v>1390180</v>
          </cell>
        </row>
        <row r="380">
          <cell r="E380">
            <v>37216</v>
          </cell>
        </row>
        <row r="381">
          <cell r="E381">
            <v>219240</v>
          </cell>
        </row>
        <row r="382">
          <cell r="E382">
            <v>185832</v>
          </cell>
        </row>
        <row r="383">
          <cell r="E383">
            <v>237753.59999999998</v>
          </cell>
        </row>
        <row r="384">
          <cell r="E384">
            <v>1241000</v>
          </cell>
        </row>
        <row r="385">
          <cell r="E385">
            <v>960000</v>
          </cell>
        </row>
        <row r="386">
          <cell r="E386">
            <v>61934.399999999994</v>
          </cell>
        </row>
        <row r="387">
          <cell r="E387">
            <v>47899.840000000004</v>
          </cell>
        </row>
        <row r="388">
          <cell r="E388">
            <v>84500</v>
          </cell>
        </row>
        <row r="389">
          <cell r="E389">
            <v>49416</v>
          </cell>
        </row>
        <row r="390">
          <cell r="E390">
            <v>5859.1019999999999</v>
          </cell>
        </row>
        <row r="391">
          <cell r="E391">
            <v>5859.1019999999999</v>
          </cell>
        </row>
        <row r="392">
          <cell r="E392">
            <v>89320</v>
          </cell>
        </row>
        <row r="393">
          <cell r="E393">
            <v>62199.199999999997</v>
          </cell>
        </row>
        <row r="394">
          <cell r="E394">
            <v>123257</v>
          </cell>
        </row>
        <row r="395">
          <cell r="E395">
            <v>131381.6</v>
          </cell>
        </row>
        <row r="396">
          <cell r="E396">
            <v>59700</v>
          </cell>
        </row>
        <row r="397">
          <cell r="E397">
            <v>150800</v>
          </cell>
        </row>
        <row r="398">
          <cell r="E398">
            <v>21250</v>
          </cell>
        </row>
        <row r="399">
          <cell r="E399">
            <v>27640</v>
          </cell>
        </row>
        <row r="402">
          <cell r="E402">
            <v>7000.1359999999995</v>
          </cell>
        </row>
        <row r="403">
          <cell r="E403">
            <v>10576.763999999999</v>
          </cell>
        </row>
        <row r="404">
          <cell r="E404">
            <v>15028.728000000001</v>
          </cell>
        </row>
        <row r="405">
          <cell r="E405">
            <v>24796.508000000002</v>
          </cell>
        </row>
        <row r="406">
          <cell r="E406">
            <v>53822.955999999991</v>
          </cell>
        </row>
        <row r="407">
          <cell r="E407">
            <v>92261.18</v>
          </cell>
        </row>
        <row r="408">
          <cell r="E408">
            <v>144374.296</v>
          </cell>
        </row>
        <row r="409">
          <cell r="E409">
            <v>200811.77599999998</v>
          </cell>
        </row>
        <row r="410">
          <cell r="E410">
            <v>263038.46799999999</v>
          </cell>
        </row>
        <row r="411">
          <cell r="E411">
            <v>345242.21600000001</v>
          </cell>
        </row>
        <row r="412">
          <cell r="E412">
            <v>437641.20399999997</v>
          </cell>
        </row>
        <row r="413">
          <cell r="E413">
            <v>525663.51199999999</v>
          </cell>
        </row>
        <row r="414">
          <cell r="E414">
            <v>18067</v>
          </cell>
        </row>
        <row r="415">
          <cell r="E415">
            <v>29417.367999999999</v>
          </cell>
        </row>
        <row r="416">
          <cell r="E416">
            <v>50441.207999999991</v>
          </cell>
        </row>
        <row r="417">
          <cell r="E417">
            <v>117333.30399999997</v>
          </cell>
        </row>
        <row r="418">
          <cell r="E418">
            <v>215735.81399999998</v>
          </cell>
        </row>
        <row r="419">
          <cell r="E419">
            <v>368476.14599999989</v>
          </cell>
        </row>
        <row r="420">
          <cell r="E420">
            <v>674530.42999999982</v>
          </cell>
        </row>
        <row r="421">
          <cell r="E421">
            <v>61000.92</v>
          </cell>
        </row>
        <row r="422">
          <cell r="E422">
            <v>70151</v>
          </cell>
        </row>
        <row r="423">
          <cell r="E423">
            <v>83607</v>
          </cell>
        </row>
        <row r="424">
          <cell r="E424">
            <v>88091.56</v>
          </cell>
        </row>
        <row r="425">
          <cell r="E425">
            <v>97063</v>
          </cell>
        </row>
        <row r="426">
          <cell r="E426">
            <v>101638.04</v>
          </cell>
        </row>
        <row r="427">
          <cell r="E427">
            <v>101638.04</v>
          </cell>
        </row>
        <row r="428">
          <cell r="E428">
            <v>279410.36</v>
          </cell>
        </row>
        <row r="429">
          <cell r="E429">
            <v>474458.55999999994</v>
          </cell>
        </row>
        <row r="430">
          <cell r="E430">
            <v>137878.75999999998</v>
          </cell>
        </row>
        <row r="431">
          <cell r="E431">
            <v>212604.79999999999</v>
          </cell>
        </row>
        <row r="432">
          <cell r="E432">
            <v>521105.63999999996</v>
          </cell>
        </row>
        <row r="433">
          <cell r="E433">
            <v>920928.6399999999</v>
          </cell>
        </row>
        <row r="434">
          <cell r="E434">
            <v>150976.31999999998</v>
          </cell>
        </row>
        <row r="435">
          <cell r="E435">
            <v>232699.47999999998</v>
          </cell>
        </row>
        <row r="436">
          <cell r="E436">
            <v>232699.47999999998</v>
          </cell>
        </row>
        <row r="437">
          <cell r="E437">
            <v>521105.63999999996</v>
          </cell>
        </row>
        <row r="438">
          <cell r="E438">
            <v>521105.63999999996</v>
          </cell>
        </row>
        <row r="439">
          <cell r="E439">
            <v>879663.96</v>
          </cell>
        </row>
        <row r="440">
          <cell r="E440">
            <v>900295.72</v>
          </cell>
        </row>
        <row r="441">
          <cell r="E441">
            <v>54092.365999999995</v>
          </cell>
        </row>
        <row r="442">
          <cell r="E442">
            <v>54092.365999999995</v>
          </cell>
        </row>
        <row r="443">
          <cell r="E443">
            <v>63328.981999999989</v>
          </cell>
        </row>
        <row r="444">
          <cell r="E444">
            <v>92314.134000000005</v>
          </cell>
        </row>
        <row r="445">
          <cell r="E445">
            <v>97715.5</v>
          </cell>
        </row>
        <row r="446">
          <cell r="E446">
            <v>108028.65399999997</v>
          </cell>
        </row>
        <row r="447">
          <cell r="E447">
            <v>17707.515999999996</v>
          </cell>
        </row>
        <row r="448">
          <cell r="E448">
            <v>20264.793999999994</v>
          </cell>
        </row>
        <row r="449">
          <cell r="E449">
            <v>32040.011999999995</v>
          </cell>
        </row>
        <row r="450">
          <cell r="E450">
            <v>64537.585999999988</v>
          </cell>
        </row>
        <row r="451">
          <cell r="E451">
            <v>177808.86</v>
          </cell>
        </row>
        <row r="452">
          <cell r="E452">
            <v>386082.27799999993</v>
          </cell>
        </row>
        <row r="453">
          <cell r="E453">
            <v>826829.20799999987</v>
          </cell>
        </row>
        <row r="454">
          <cell r="E454">
            <v>1160626.6899999997</v>
          </cell>
        </row>
        <row r="455">
          <cell r="E455">
            <v>17810</v>
          </cell>
        </row>
        <row r="456">
          <cell r="E456">
            <v>22945</v>
          </cell>
        </row>
        <row r="457">
          <cell r="E457">
            <v>41548</v>
          </cell>
        </row>
        <row r="458">
          <cell r="E458">
            <v>79776</v>
          </cell>
        </row>
        <row r="459">
          <cell r="E459">
            <v>212494</v>
          </cell>
        </row>
        <row r="460">
          <cell r="E460">
            <v>505315</v>
          </cell>
        </row>
        <row r="461">
          <cell r="E461">
            <v>1099037.3600000001</v>
          </cell>
        </row>
        <row r="462">
          <cell r="E462">
            <v>1491817.84</v>
          </cell>
        </row>
        <row r="463">
          <cell r="E463">
            <v>15613.135999999997</v>
          </cell>
        </row>
        <row r="464">
          <cell r="E464">
            <v>21896.275999999998</v>
          </cell>
        </row>
        <row r="465">
          <cell r="E465">
            <v>31522.419999999995</v>
          </cell>
        </row>
        <row r="466">
          <cell r="E466">
            <v>57932.95199999999</v>
          </cell>
        </row>
        <row r="467">
          <cell r="E467">
            <v>141998.96399999998</v>
          </cell>
        </row>
        <row r="468">
          <cell r="E468">
            <v>300454.15199999994</v>
          </cell>
        </row>
        <row r="469">
          <cell r="E469">
            <v>673244.45400000003</v>
          </cell>
        </row>
        <row r="470">
          <cell r="E470">
            <v>906610.41199999989</v>
          </cell>
        </row>
        <row r="471">
          <cell r="E471">
            <v>18009</v>
          </cell>
        </row>
        <row r="472">
          <cell r="E472">
            <v>20705.013999999996</v>
          </cell>
        </row>
        <row r="473">
          <cell r="E473">
            <v>28730.357999999997</v>
          </cell>
        </row>
        <row r="474">
          <cell r="E474">
            <v>55043.507999999994</v>
          </cell>
        </row>
        <row r="475">
          <cell r="E475">
            <v>126972.78799999997</v>
          </cell>
        </row>
        <row r="476">
          <cell r="E476">
            <v>257995.59999999998</v>
          </cell>
        </row>
        <row r="477">
          <cell r="E477">
            <v>550772.58199999994</v>
          </cell>
        </row>
        <row r="478">
          <cell r="E478">
            <v>729032.33400000003</v>
          </cell>
        </row>
        <row r="479">
          <cell r="E479">
            <v>30091.037999999997</v>
          </cell>
        </row>
        <row r="480">
          <cell r="E480">
            <v>65076.52199999999</v>
          </cell>
        </row>
        <row r="481">
          <cell r="E481">
            <v>45519.56</v>
          </cell>
        </row>
        <row r="482">
          <cell r="E482">
            <v>22241.84</v>
          </cell>
        </row>
        <row r="483">
          <cell r="E483">
            <v>18692.007999999998</v>
          </cell>
        </row>
        <row r="484">
          <cell r="E484">
            <v>12509.44</v>
          </cell>
        </row>
        <row r="485">
          <cell r="E485">
            <v>22727.88</v>
          </cell>
        </row>
        <row r="486">
          <cell r="E486">
            <v>21171</v>
          </cell>
        </row>
        <row r="489">
          <cell r="E489">
            <v>13584.48</v>
          </cell>
        </row>
        <row r="490">
          <cell r="E490">
            <v>37676.800000000003</v>
          </cell>
        </row>
        <row r="491">
          <cell r="E491">
            <v>60317.599999999999</v>
          </cell>
        </row>
        <row r="492">
          <cell r="E492">
            <v>69585.600000000006</v>
          </cell>
        </row>
        <row r="493">
          <cell r="E493">
            <v>147206.07999999999</v>
          </cell>
        </row>
        <row r="494">
          <cell r="E494">
            <v>42293.440000000002</v>
          </cell>
        </row>
        <row r="495">
          <cell r="E495">
            <v>251305.60000000001</v>
          </cell>
        </row>
        <row r="496">
          <cell r="E496">
            <v>259280</v>
          </cell>
        </row>
        <row r="497">
          <cell r="E497">
            <v>256088</v>
          </cell>
        </row>
        <row r="498">
          <cell r="E498">
            <v>269960.32000000001</v>
          </cell>
        </row>
        <row r="499">
          <cell r="E499">
            <v>290460.79999999999</v>
          </cell>
        </row>
        <row r="500">
          <cell r="E500">
            <v>671230</v>
          </cell>
        </row>
        <row r="501">
          <cell r="E501">
            <v>90190</v>
          </cell>
        </row>
        <row r="502">
          <cell r="E502">
            <v>132440</v>
          </cell>
        </row>
        <row r="503">
          <cell r="E503">
            <v>136124.79999999999</v>
          </cell>
        </row>
        <row r="504">
          <cell r="E504">
            <v>173252.8</v>
          </cell>
        </row>
        <row r="505">
          <cell r="E505">
            <v>203156.8</v>
          </cell>
        </row>
        <row r="506">
          <cell r="E506">
            <v>334364.79999999999</v>
          </cell>
        </row>
        <row r="507">
          <cell r="E507">
            <v>342241.76</v>
          </cell>
        </row>
        <row r="508">
          <cell r="E508">
            <v>358220.79999999999</v>
          </cell>
        </row>
        <row r="509">
          <cell r="E509">
            <v>32903.360000000001</v>
          </cell>
        </row>
        <row r="510">
          <cell r="E510">
            <v>539999.04</v>
          </cell>
        </row>
        <row r="511">
          <cell r="E511">
            <v>447552</v>
          </cell>
        </row>
        <row r="512">
          <cell r="E512">
            <v>2622354</v>
          </cell>
        </row>
        <row r="513">
          <cell r="E513">
            <v>39060.68</v>
          </cell>
        </row>
        <row r="514">
          <cell r="E514">
            <v>39060.68</v>
          </cell>
        </row>
        <row r="517">
          <cell r="E517">
            <v>1445700</v>
          </cell>
        </row>
        <row r="518">
          <cell r="E518">
            <v>209670</v>
          </cell>
        </row>
        <row r="519">
          <cell r="E519">
            <v>383530</v>
          </cell>
        </row>
        <row r="520">
          <cell r="E520">
            <v>482560</v>
          </cell>
        </row>
        <row r="521">
          <cell r="E521">
            <v>871160</v>
          </cell>
        </row>
        <row r="522">
          <cell r="E522">
            <v>1288760</v>
          </cell>
        </row>
        <row r="523">
          <cell r="E523">
            <v>2679600</v>
          </cell>
        </row>
        <row r="524">
          <cell r="E524">
            <v>3350100</v>
          </cell>
        </row>
        <row r="525">
          <cell r="E525">
            <v>365400</v>
          </cell>
        </row>
        <row r="526">
          <cell r="E526">
            <v>487200</v>
          </cell>
        </row>
        <row r="527">
          <cell r="E527">
            <v>646120</v>
          </cell>
        </row>
        <row r="528">
          <cell r="E528">
            <v>1339800</v>
          </cell>
        </row>
        <row r="529">
          <cell r="E529">
            <v>1827000</v>
          </cell>
        </row>
        <row r="530">
          <cell r="E530">
            <v>415221</v>
          </cell>
        </row>
        <row r="531">
          <cell r="E531">
            <v>62640</v>
          </cell>
        </row>
        <row r="532">
          <cell r="E532">
            <v>74240</v>
          </cell>
        </row>
        <row r="533">
          <cell r="E533">
            <v>116000</v>
          </cell>
        </row>
        <row r="534">
          <cell r="E534">
            <v>118320</v>
          </cell>
        </row>
        <row r="535">
          <cell r="E535">
            <v>148480</v>
          </cell>
        </row>
        <row r="536">
          <cell r="E536">
            <v>150800</v>
          </cell>
        </row>
        <row r="537">
          <cell r="E537">
            <v>348000</v>
          </cell>
        </row>
        <row r="538">
          <cell r="E538">
            <v>382800</v>
          </cell>
        </row>
        <row r="539">
          <cell r="E539">
            <v>467480</v>
          </cell>
        </row>
        <row r="540">
          <cell r="E540">
            <v>518520</v>
          </cell>
        </row>
        <row r="541">
          <cell r="E541">
            <v>14300</v>
          </cell>
        </row>
        <row r="542">
          <cell r="E542">
            <v>58000</v>
          </cell>
        </row>
        <row r="543">
          <cell r="E543">
            <v>84680</v>
          </cell>
        </row>
        <row r="544">
          <cell r="E544">
            <v>119480</v>
          </cell>
        </row>
        <row r="545">
          <cell r="E545">
            <v>257520</v>
          </cell>
        </row>
        <row r="546">
          <cell r="E546">
            <v>487200</v>
          </cell>
        </row>
        <row r="547">
          <cell r="E547">
            <v>904800</v>
          </cell>
        </row>
        <row r="548">
          <cell r="E548">
            <v>1081120</v>
          </cell>
        </row>
        <row r="549">
          <cell r="E549">
            <v>1701720</v>
          </cell>
        </row>
        <row r="550">
          <cell r="E550">
            <v>2320000</v>
          </cell>
        </row>
        <row r="551">
          <cell r="E551">
            <v>2900000</v>
          </cell>
        </row>
        <row r="552">
          <cell r="E552">
            <v>30160</v>
          </cell>
        </row>
        <row r="553">
          <cell r="E553">
            <v>31320</v>
          </cell>
        </row>
        <row r="554">
          <cell r="E554">
            <v>63800</v>
          </cell>
        </row>
        <row r="555">
          <cell r="E555">
            <v>168200</v>
          </cell>
        </row>
        <row r="556">
          <cell r="E556">
            <v>308560</v>
          </cell>
        </row>
        <row r="557">
          <cell r="E557">
            <v>440800</v>
          </cell>
        </row>
        <row r="558">
          <cell r="E558">
            <v>533600</v>
          </cell>
        </row>
        <row r="559">
          <cell r="E559">
            <v>831720</v>
          </cell>
        </row>
        <row r="560">
          <cell r="E560">
            <v>1334000</v>
          </cell>
        </row>
        <row r="561">
          <cell r="E561">
            <v>1491760</v>
          </cell>
        </row>
        <row r="562">
          <cell r="E562">
            <v>55680</v>
          </cell>
        </row>
        <row r="563">
          <cell r="E563">
            <v>76560</v>
          </cell>
        </row>
        <row r="564">
          <cell r="E564">
            <v>102080</v>
          </cell>
        </row>
        <row r="565">
          <cell r="E565">
            <v>121800</v>
          </cell>
        </row>
        <row r="566">
          <cell r="E566">
            <v>133400</v>
          </cell>
        </row>
        <row r="567">
          <cell r="E567">
            <v>140360</v>
          </cell>
        </row>
        <row r="568">
          <cell r="E568">
            <v>208800</v>
          </cell>
        </row>
        <row r="569">
          <cell r="E569">
            <v>227360</v>
          </cell>
        </row>
        <row r="570">
          <cell r="E570">
            <v>267960</v>
          </cell>
        </row>
        <row r="571">
          <cell r="E571">
            <v>319000</v>
          </cell>
        </row>
        <row r="572">
          <cell r="E572">
            <v>446600</v>
          </cell>
        </row>
        <row r="573">
          <cell r="E573">
            <v>510400</v>
          </cell>
        </row>
        <row r="574">
          <cell r="E574">
            <v>535920</v>
          </cell>
        </row>
        <row r="575">
          <cell r="E575">
            <v>574200</v>
          </cell>
        </row>
        <row r="576">
          <cell r="E576">
            <v>701800</v>
          </cell>
        </row>
        <row r="577">
          <cell r="E577">
            <v>727320</v>
          </cell>
        </row>
        <row r="578">
          <cell r="E578">
            <v>765600</v>
          </cell>
        </row>
        <row r="579">
          <cell r="E579">
            <v>893200</v>
          </cell>
        </row>
        <row r="580">
          <cell r="E580">
            <v>986000</v>
          </cell>
        </row>
        <row r="581">
          <cell r="E581">
            <v>1020800</v>
          </cell>
        </row>
        <row r="582">
          <cell r="E582">
            <v>1046320</v>
          </cell>
        </row>
        <row r="583">
          <cell r="E583">
            <v>1276000</v>
          </cell>
        </row>
        <row r="584">
          <cell r="E584">
            <v>1403600</v>
          </cell>
        </row>
        <row r="585">
          <cell r="E585">
            <v>1658800</v>
          </cell>
        </row>
        <row r="586">
          <cell r="E586">
            <v>1914000</v>
          </cell>
        </row>
        <row r="587">
          <cell r="E587">
            <v>1410560</v>
          </cell>
        </row>
        <row r="588">
          <cell r="E588">
            <v>1467400</v>
          </cell>
        </row>
        <row r="589">
          <cell r="E589">
            <v>1614720</v>
          </cell>
        </row>
        <row r="590">
          <cell r="E590">
            <v>1673880</v>
          </cell>
        </row>
        <row r="591">
          <cell r="E591">
            <v>1722600</v>
          </cell>
        </row>
        <row r="592">
          <cell r="E592">
            <v>1786400</v>
          </cell>
        </row>
        <row r="593">
          <cell r="E593">
            <v>2143680</v>
          </cell>
        </row>
        <row r="594">
          <cell r="E594">
            <v>1973160</v>
          </cell>
        </row>
        <row r="595">
          <cell r="E595">
            <v>2118160</v>
          </cell>
        </row>
        <row r="596">
          <cell r="E596">
            <v>2244600</v>
          </cell>
        </row>
        <row r="597">
          <cell r="E597">
            <v>2307240</v>
          </cell>
        </row>
        <row r="598">
          <cell r="E598">
            <v>2549680</v>
          </cell>
        </row>
        <row r="599">
          <cell r="E599">
            <v>2792120</v>
          </cell>
        </row>
        <row r="600">
          <cell r="E600">
            <v>2988160</v>
          </cell>
        </row>
        <row r="601">
          <cell r="E601">
            <v>4341880</v>
          </cell>
        </row>
        <row r="602">
          <cell r="E602">
            <v>4520520</v>
          </cell>
        </row>
        <row r="603">
          <cell r="E603">
            <v>4662040</v>
          </cell>
        </row>
        <row r="604">
          <cell r="E604">
            <v>4826760</v>
          </cell>
        </row>
        <row r="605">
          <cell r="E605">
            <v>5028600</v>
          </cell>
        </row>
        <row r="606">
          <cell r="E606">
            <v>5450840</v>
          </cell>
        </row>
        <row r="607">
          <cell r="E607">
            <v>5800000</v>
          </cell>
        </row>
        <row r="608">
          <cell r="E608">
            <v>4710760</v>
          </cell>
        </row>
        <row r="609">
          <cell r="E609">
            <v>4759480</v>
          </cell>
        </row>
        <row r="610">
          <cell r="E610">
            <v>5323240</v>
          </cell>
        </row>
        <row r="611">
          <cell r="E611">
            <v>5597000</v>
          </cell>
        </row>
        <row r="612">
          <cell r="E612">
            <v>6248920</v>
          </cell>
        </row>
        <row r="613">
          <cell r="E613">
            <v>6558640</v>
          </cell>
        </row>
        <row r="614">
          <cell r="E614">
            <v>7065559.9999999991</v>
          </cell>
        </row>
        <row r="615">
          <cell r="E615">
            <v>5447360</v>
          </cell>
        </row>
        <row r="616">
          <cell r="E616">
            <v>5962400</v>
          </cell>
        </row>
        <row r="617">
          <cell r="E617">
            <v>6357960</v>
          </cell>
        </row>
        <row r="618">
          <cell r="E618">
            <v>7252319.9999999991</v>
          </cell>
        </row>
        <row r="619">
          <cell r="E619">
            <v>8122319.9999999991</v>
          </cell>
        </row>
        <row r="620">
          <cell r="E620">
            <v>9070040</v>
          </cell>
        </row>
        <row r="621">
          <cell r="E621">
            <v>9952800</v>
          </cell>
        </row>
        <row r="622">
          <cell r="E622">
            <v>5447360</v>
          </cell>
        </row>
        <row r="623">
          <cell r="E623">
            <v>5962400</v>
          </cell>
        </row>
        <row r="624">
          <cell r="E624">
            <v>6107400</v>
          </cell>
        </row>
        <row r="625">
          <cell r="E625">
            <v>6334760</v>
          </cell>
        </row>
        <row r="626">
          <cell r="E626">
            <v>7252319.9999999991</v>
          </cell>
        </row>
        <row r="627">
          <cell r="E627">
            <v>8122319.9999999991</v>
          </cell>
        </row>
        <row r="628">
          <cell r="E628">
            <v>9070040</v>
          </cell>
        </row>
        <row r="629">
          <cell r="E629">
            <v>9952800</v>
          </cell>
        </row>
        <row r="630">
          <cell r="E630">
            <v>92800</v>
          </cell>
        </row>
        <row r="631">
          <cell r="E631">
            <v>104400</v>
          </cell>
        </row>
        <row r="632">
          <cell r="E632">
            <v>122960</v>
          </cell>
        </row>
        <row r="633">
          <cell r="E633">
            <v>125280</v>
          </cell>
        </row>
        <row r="634">
          <cell r="E634">
            <v>148480</v>
          </cell>
        </row>
        <row r="635">
          <cell r="E635">
            <v>187920</v>
          </cell>
        </row>
        <row r="636">
          <cell r="E636">
            <v>227360</v>
          </cell>
        </row>
        <row r="637">
          <cell r="E637">
            <v>236640</v>
          </cell>
        </row>
        <row r="638">
          <cell r="E638">
            <v>284200</v>
          </cell>
        </row>
        <row r="639">
          <cell r="E639">
            <v>382800</v>
          </cell>
        </row>
        <row r="640">
          <cell r="E640">
            <v>455880</v>
          </cell>
        </row>
        <row r="641">
          <cell r="E641">
            <v>502280</v>
          </cell>
        </row>
        <row r="642">
          <cell r="E642">
            <v>603200</v>
          </cell>
        </row>
        <row r="643">
          <cell r="E643">
            <v>708760</v>
          </cell>
        </row>
        <row r="644">
          <cell r="E644">
            <v>755160</v>
          </cell>
        </row>
        <row r="645">
          <cell r="E645">
            <v>786480</v>
          </cell>
        </row>
        <row r="646">
          <cell r="E646">
            <v>853760</v>
          </cell>
        </row>
        <row r="647">
          <cell r="E647">
            <v>1121720</v>
          </cell>
        </row>
        <row r="648">
          <cell r="E648">
            <v>1431440</v>
          </cell>
        </row>
        <row r="649">
          <cell r="E649">
            <v>969760</v>
          </cell>
        </row>
        <row r="650">
          <cell r="E650">
            <v>1050960</v>
          </cell>
        </row>
        <row r="651">
          <cell r="E651">
            <v>1132160</v>
          </cell>
        </row>
        <row r="652">
          <cell r="E652">
            <v>1271360</v>
          </cell>
        </row>
        <row r="653">
          <cell r="E653">
            <v>1593840</v>
          </cell>
        </row>
        <row r="654">
          <cell r="E654">
            <v>1995200</v>
          </cell>
        </row>
        <row r="655">
          <cell r="E655">
            <v>1367640</v>
          </cell>
        </row>
        <row r="656">
          <cell r="E656">
            <v>1385040</v>
          </cell>
        </row>
        <row r="657">
          <cell r="E657">
            <v>1538160</v>
          </cell>
        </row>
        <row r="658">
          <cell r="E658">
            <v>1666920</v>
          </cell>
        </row>
        <row r="659">
          <cell r="E659">
            <v>1727240</v>
          </cell>
        </row>
        <row r="660">
          <cell r="E660">
            <v>1915160</v>
          </cell>
        </row>
        <row r="661">
          <cell r="E661">
            <v>2548520</v>
          </cell>
        </row>
        <row r="662">
          <cell r="E662">
            <v>1786400</v>
          </cell>
        </row>
        <row r="663">
          <cell r="E663">
            <v>2126280</v>
          </cell>
        </row>
        <row r="664">
          <cell r="E664">
            <v>2384960</v>
          </cell>
        </row>
        <row r="665">
          <cell r="E665">
            <v>2487040</v>
          </cell>
        </row>
        <row r="666">
          <cell r="E666">
            <v>2564760</v>
          </cell>
        </row>
        <row r="667">
          <cell r="E667">
            <v>3003240</v>
          </cell>
        </row>
        <row r="668">
          <cell r="E668">
            <v>3288600</v>
          </cell>
        </row>
        <row r="669">
          <cell r="E669">
            <v>4124960</v>
          </cell>
        </row>
        <row r="670">
          <cell r="E670">
            <v>4239800</v>
          </cell>
        </row>
        <row r="671">
          <cell r="E671">
            <v>4319840</v>
          </cell>
        </row>
        <row r="672">
          <cell r="E672">
            <v>4562280</v>
          </cell>
        </row>
        <row r="673">
          <cell r="E673">
            <v>4999600</v>
          </cell>
        </row>
        <row r="674">
          <cell r="E674">
            <v>5391680</v>
          </cell>
        </row>
        <row r="675">
          <cell r="E675">
            <v>4347680</v>
          </cell>
        </row>
        <row r="676">
          <cell r="E676">
            <v>4646960</v>
          </cell>
        </row>
        <row r="677">
          <cell r="E677">
            <v>5059920</v>
          </cell>
        </row>
        <row r="678">
          <cell r="E678">
            <v>5315120</v>
          </cell>
        </row>
        <row r="679">
          <cell r="E679">
            <v>5809280</v>
          </cell>
        </row>
        <row r="680">
          <cell r="E680">
            <v>6160760</v>
          </cell>
        </row>
        <row r="681">
          <cell r="E681">
            <v>6659560</v>
          </cell>
        </row>
        <row r="682">
          <cell r="E682">
            <v>77720</v>
          </cell>
        </row>
        <row r="683">
          <cell r="E683">
            <v>126440</v>
          </cell>
        </row>
        <row r="684">
          <cell r="E684">
            <v>154280</v>
          </cell>
        </row>
        <row r="685">
          <cell r="E685">
            <v>196040</v>
          </cell>
        </row>
        <row r="686">
          <cell r="E686">
            <v>229680</v>
          </cell>
        </row>
        <row r="687">
          <cell r="E687">
            <v>255200</v>
          </cell>
        </row>
        <row r="688">
          <cell r="E688">
            <v>323640</v>
          </cell>
        </row>
        <row r="689">
          <cell r="E689">
            <v>382800</v>
          </cell>
        </row>
        <row r="690">
          <cell r="E690">
            <v>408320</v>
          </cell>
        </row>
        <row r="691">
          <cell r="E691">
            <v>484880</v>
          </cell>
        </row>
        <row r="692">
          <cell r="E692">
            <v>649600</v>
          </cell>
        </row>
        <row r="693">
          <cell r="E693">
            <v>676280</v>
          </cell>
        </row>
        <row r="694">
          <cell r="E694">
            <v>701800</v>
          </cell>
        </row>
        <row r="695">
          <cell r="E695">
            <v>893200</v>
          </cell>
        </row>
        <row r="696">
          <cell r="E696">
            <v>957000</v>
          </cell>
        </row>
        <row r="697">
          <cell r="E697">
            <v>1121720</v>
          </cell>
        </row>
        <row r="698">
          <cell r="E698">
            <v>1127520</v>
          </cell>
        </row>
        <row r="699">
          <cell r="E699">
            <v>1139120</v>
          </cell>
        </row>
        <row r="700">
          <cell r="E700">
            <v>1324720</v>
          </cell>
        </row>
        <row r="701">
          <cell r="E701">
            <v>1367640</v>
          </cell>
        </row>
        <row r="702">
          <cell r="E702">
            <v>1518440</v>
          </cell>
        </row>
        <row r="703">
          <cell r="E703">
            <v>1630960</v>
          </cell>
        </row>
        <row r="704">
          <cell r="E704">
            <v>1770160</v>
          </cell>
        </row>
        <row r="705">
          <cell r="E705">
            <v>1911680</v>
          </cell>
        </row>
        <row r="706">
          <cell r="E706">
            <v>1882680</v>
          </cell>
        </row>
        <row r="707">
          <cell r="E707">
            <v>2281720</v>
          </cell>
        </row>
        <row r="708">
          <cell r="E708">
            <v>2422080</v>
          </cell>
        </row>
        <row r="709">
          <cell r="E709">
            <v>2504440</v>
          </cell>
        </row>
        <row r="710">
          <cell r="E710">
            <v>2727160</v>
          </cell>
        </row>
        <row r="711">
          <cell r="E711">
            <v>2126280</v>
          </cell>
        </row>
        <row r="712">
          <cell r="E712">
            <v>2431360</v>
          </cell>
        </row>
        <row r="713">
          <cell r="E713">
            <v>2565920</v>
          </cell>
        </row>
        <row r="714">
          <cell r="E714">
            <v>2916240</v>
          </cell>
        </row>
        <row r="715">
          <cell r="E715">
            <v>3045000</v>
          </cell>
        </row>
        <row r="716">
          <cell r="E716">
            <v>3115760</v>
          </cell>
        </row>
        <row r="717">
          <cell r="E717">
            <v>269150</v>
          </cell>
        </row>
        <row r="718">
          <cell r="E718">
            <v>3283325</v>
          </cell>
        </row>
        <row r="719">
          <cell r="E719">
            <v>28920</v>
          </cell>
        </row>
        <row r="720">
          <cell r="E720">
            <v>1244680</v>
          </cell>
        </row>
        <row r="721">
          <cell r="E721">
            <v>1557880</v>
          </cell>
        </row>
        <row r="722">
          <cell r="E722">
            <v>1183200</v>
          </cell>
        </row>
        <row r="723">
          <cell r="E723">
            <v>2850000</v>
          </cell>
        </row>
        <row r="724">
          <cell r="E724">
            <v>3000000</v>
          </cell>
        </row>
        <row r="725">
          <cell r="E725">
            <v>3250000</v>
          </cell>
        </row>
        <row r="726">
          <cell r="E726">
            <v>66352</v>
          </cell>
        </row>
        <row r="727">
          <cell r="E727">
            <v>99702</v>
          </cell>
        </row>
        <row r="728">
          <cell r="E728">
            <v>280720</v>
          </cell>
        </row>
        <row r="729">
          <cell r="E729">
            <v>2010700</v>
          </cell>
        </row>
        <row r="730">
          <cell r="E730">
            <v>1548600</v>
          </cell>
        </row>
        <row r="731">
          <cell r="E731">
            <v>1771280</v>
          </cell>
        </row>
        <row r="732">
          <cell r="E732">
            <v>516120</v>
          </cell>
        </row>
        <row r="733">
          <cell r="E733">
            <v>299374</v>
          </cell>
        </row>
        <row r="734">
          <cell r="E734">
            <v>630000</v>
          </cell>
        </row>
        <row r="735">
          <cell r="E735">
            <v>731200</v>
          </cell>
        </row>
        <row r="736">
          <cell r="E736">
            <v>344288</v>
          </cell>
        </row>
        <row r="737">
          <cell r="E737">
            <v>938439.99999999988</v>
          </cell>
        </row>
        <row r="738">
          <cell r="E738">
            <v>89900</v>
          </cell>
        </row>
        <row r="739">
          <cell r="E739">
            <v>692520</v>
          </cell>
        </row>
        <row r="740">
          <cell r="E740">
            <v>272600</v>
          </cell>
        </row>
        <row r="741">
          <cell r="E741">
            <v>444280</v>
          </cell>
        </row>
        <row r="742">
          <cell r="E742">
            <v>174000</v>
          </cell>
        </row>
        <row r="743">
          <cell r="E743">
            <v>1508000</v>
          </cell>
        </row>
        <row r="744">
          <cell r="E744">
            <v>250500</v>
          </cell>
        </row>
        <row r="745">
          <cell r="E745">
            <v>83607</v>
          </cell>
        </row>
        <row r="746">
          <cell r="E746">
            <v>45240</v>
          </cell>
        </row>
        <row r="747">
          <cell r="E747">
            <v>59900</v>
          </cell>
        </row>
        <row r="748">
          <cell r="E748">
            <v>151960</v>
          </cell>
        </row>
        <row r="749">
          <cell r="E749">
            <v>71200</v>
          </cell>
        </row>
        <row r="753">
          <cell r="E753">
            <v>16790</v>
          </cell>
        </row>
        <row r="754">
          <cell r="E754">
            <v>259561.37400000001</v>
          </cell>
        </row>
        <row r="755">
          <cell r="E755">
            <v>168863.01949999999</v>
          </cell>
        </row>
        <row r="756">
          <cell r="E756">
            <v>135616.39350000001</v>
          </cell>
        </row>
        <row r="757">
          <cell r="E757">
            <v>14834</v>
          </cell>
        </row>
        <row r="758">
          <cell r="E758">
            <v>405534</v>
          </cell>
        </row>
        <row r="759">
          <cell r="E759">
            <v>705458</v>
          </cell>
        </row>
        <row r="760">
          <cell r="E760">
            <v>1020250</v>
          </cell>
        </row>
        <row r="761">
          <cell r="E761">
            <v>1496213</v>
          </cell>
        </row>
        <row r="762">
          <cell r="E762">
            <v>2032154</v>
          </cell>
        </row>
        <row r="763">
          <cell r="E763">
            <v>2430158</v>
          </cell>
        </row>
        <row r="764">
          <cell r="E764">
            <v>3921870</v>
          </cell>
        </row>
        <row r="765">
          <cell r="E765">
            <v>402878</v>
          </cell>
        </row>
        <row r="766">
          <cell r="E766">
            <v>4800</v>
          </cell>
        </row>
        <row r="767">
          <cell r="E767">
            <v>45341</v>
          </cell>
        </row>
        <row r="768">
          <cell r="E768">
            <v>177443</v>
          </cell>
        </row>
        <row r="769">
          <cell r="E769">
            <v>53500</v>
          </cell>
        </row>
        <row r="770">
          <cell r="E770">
            <v>64200</v>
          </cell>
        </row>
        <row r="771">
          <cell r="E771">
            <v>5831</v>
          </cell>
        </row>
        <row r="772">
          <cell r="E772">
            <v>137790</v>
          </cell>
        </row>
        <row r="773">
          <cell r="E773">
            <v>63389</v>
          </cell>
        </row>
        <row r="776">
          <cell r="E776">
            <v>4212</v>
          </cell>
        </row>
        <row r="777">
          <cell r="E777">
            <v>5831</v>
          </cell>
        </row>
        <row r="778">
          <cell r="E778">
            <v>7423</v>
          </cell>
        </row>
        <row r="779">
          <cell r="E779">
            <v>11521</v>
          </cell>
        </row>
        <row r="780">
          <cell r="E780">
            <v>14120</v>
          </cell>
        </row>
        <row r="781">
          <cell r="E781">
            <v>15885</v>
          </cell>
        </row>
        <row r="782">
          <cell r="E782">
            <v>18464</v>
          </cell>
        </row>
        <row r="783">
          <cell r="E783">
            <v>20140</v>
          </cell>
        </row>
        <row r="784">
          <cell r="E784">
            <v>25264.113280000001</v>
          </cell>
        </row>
        <row r="785">
          <cell r="E785">
            <v>33852.896000000001</v>
          </cell>
        </row>
        <row r="786">
          <cell r="E786">
            <v>37574.293120000002</v>
          </cell>
        </row>
        <row r="787">
          <cell r="E787">
            <v>46815.372800000005</v>
          </cell>
        </row>
        <row r="788">
          <cell r="E788">
            <v>69114.062080000003</v>
          </cell>
        </row>
        <row r="789">
          <cell r="E789">
            <v>83694.074240000002</v>
          </cell>
        </row>
        <row r="790">
          <cell r="E790">
            <v>90077.953280000002</v>
          </cell>
        </row>
        <row r="791">
          <cell r="E791">
            <v>95458.97984</v>
          </cell>
        </row>
        <row r="792">
          <cell r="E792">
            <v>103040.46144</v>
          </cell>
        </row>
        <row r="793">
          <cell r="E793">
            <v>127456.45696000001</v>
          </cell>
        </row>
        <row r="794">
          <cell r="E794">
            <v>134015.0784</v>
          </cell>
        </row>
        <row r="795">
          <cell r="E795">
            <v>141676.72064000001</v>
          </cell>
        </row>
        <row r="796">
          <cell r="E796">
            <v>34023</v>
          </cell>
        </row>
        <row r="797">
          <cell r="E797">
            <v>6572.0325000000003</v>
          </cell>
        </row>
        <row r="798">
          <cell r="E798">
            <v>7558.1064999999999</v>
          </cell>
        </row>
        <row r="799">
          <cell r="E799">
            <v>8691.6610000000001</v>
          </cell>
        </row>
        <row r="800">
          <cell r="E800">
            <v>22570</v>
          </cell>
        </row>
        <row r="801">
          <cell r="E801">
            <v>172545</v>
          </cell>
        </row>
        <row r="802">
          <cell r="E802">
            <v>196012.74000000002</v>
          </cell>
        </row>
        <row r="803">
          <cell r="E803">
            <v>297649.66000000003</v>
          </cell>
        </row>
        <row r="804">
          <cell r="E804">
            <v>4552950</v>
          </cell>
        </row>
        <row r="805">
          <cell r="E805">
            <v>3035300</v>
          </cell>
        </row>
        <row r="806">
          <cell r="E806">
            <v>8910</v>
          </cell>
        </row>
        <row r="807">
          <cell r="E807">
            <v>10390</v>
          </cell>
        </row>
        <row r="808">
          <cell r="E808">
            <v>14330</v>
          </cell>
        </row>
        <row r="809">
          <cell r="E809">
            <v>20500</v>
          </cell>
        </row>
        <row r="810">
          <cell r="E810">
            <v>21430</v>
          </cell>
        </row>
        <row r="811">
          <cell r="E811">
            <v>28800</v>
          </cell>
        </row>
        <row r="812">
          <cell r="E812">
            <v>35200</v>
          </cell>
        </row>
        <row r="813">
          <cell r="E813">
            <v>46662.5</v>
          </cell>
        </row>
        <row r="814">
          <cell r="E814">
            <v>3900</v>
          </cell>
        </row>
        <row r="815">
          <cell r="E815">
            <v>3200</v>
          </cell>
        </row>
        <row r="818">
          <cell r="E818">
            <v>22204.627199999999</v>
          </cell>
        </row>
        <row r="819">
          <cell r="E819">
            <v>32459.212800000005</v>
          </cell>
        </row>
        <row r="820">
          <cell r="E820">
            <v>47186.943999999996</v>
          </cell>
        </row>
        <row r="821">
          <cell r="E821">
            <v>69767.039999999994</v>
          </cell>
        </row>
        <row r="822">
          <cell r="E822">
            <v>80624.454400000002</v>
          </cell>
        </row>
        <row r="823">
          <cell r="E823">
            <v>108062.25919999999</v>
          </cell>
        </row>
        <row r="824">
          <cell r="E824">
            <v>142128.58239999998</v>
          </cell>
        </row>
        <row r="825">
          <cell r="E825">
            <v>176418.36800000005</v>
          </cell>
        </row>
        <row r="826">
          <cell r="E826">
            <v>227196.30080000003</v>
          </cell>
        </row>
        <row r="827">
          <cell r="E827">
            <v>272950.22720000002</v>
          </cell>
        </row>
        <row r="828">
          <cell r="E828">
            <v>340793.15200000006</v>
          </cell>
        </row>
        <row r="829">
          <cell r="E829">
            <v>296105.86880000005</v>
          </cell>
        </row>
        <row r="830">
          <cell r="E830">
            <v>496519.16160000005</v>
          </cell>
        </row>
        <row r="831">
          <cell r="E831">
            <v>535401.61920000007</v>
          </cell>
        </row>
        <row r="832">
          <cell r="E832">
            <v>574628.36479999998</v>
          </cell>
        </row>
        <row r="833">
          <cell r="E833">
            <v>591867.44960000005</v>
          </cell>
        </row>
        <row r="834">
          <cell r="E834">
            <v>609623.61599999992</v>
          </cell>
        </row>
        <row r="835">
          <cell r="E835">
            <v>628768.62719999999</v>
          </cell>
        </row>
        <row r="836">
          <cell r="E836">
            <v>669876.61440000008</v>
          </cell>
        </row>
        <row r="837">
          <cell r="E837">
            <v>676687.02080000006</v>
          </cell>
        </row>
        <row r="838">
          <cell r="E838">
            <v>721971.9360000001</v>
          </cell>
        </row>
        <row r="839">
          <cell r="E839">
            <v>82261</v>
          </cell>
        </row>
        <row r="840">
          <cell r="E840">
            <v>157894</v>
          </cell>
        </row>
        <row r="841">
          <cell r="E841">
            <v>225476</v>
          </cell>
        </row>
        <row r="842">
          <cell r="E842">
            <v>22548.915199999999</v>
          </cell>
        </row>
        <row r="843">
          <cell r="E843">
            <v>31009.305600000003</v>
          </cell>
        </row>
        <row r="844">
          <cell r="E844">
            <v>83300.806400000001</v>
          </cell>
        </row>
        <row r="845">
          <cell r="E845">
            <v>135128.49280000001</v>
          </cell>
        </row>
        <row r="846">
          <cell r="E846">
            <v>224830.57920000001</v>
          </cell>
        </row>
        <row r="847">
          <cell r="E847">
            <v>248830.57919999998</v>
          </cell>
        </row>
        <row r="848">
          <cell r="E848">
            <v>275687.64159999997</v>
          </cell>
        </row>
        <row r="849">
          <cell r="E849">
            <v>294062.22720000008</v>
          </cell>
        </row>
        <row r="850">
          <cell r="E850">
            <v>322930.45120000001</v>
          </cell>
        </row>
        <row r="851">
          <cell r="E851">
            <v>330630.80959999998</v>
          </cell>
        </row>
        <row r="852">
          <cell r="E852">
            <v>430988.81280000001</v>
          </cell>
        </row>
        <row r="853">
          <cell r="E853">
            <v>296105.86880000005</v>
          </cell>
        </row>
        <row r="854">
          <cell r="E854">
            <v>496519.16160000005</v>
          </cell>
        </row>
        <row r="855">
          <cell r="E855">
            <v>535401.61920000007</v>
          </cell>
        </row>
        <row r="856">
          <cell r="E856">
            <v>574628.36479999998</v>
          </cell>
        </row>
        <row r="857">
          <cell r="E857">
            <v>591867.44960000005</v>
          </cell>
        </row>
        <row r="858">
          <cell r="E858">
            <v>609623.61599999992</v>
          </cell>
        </row>
        <row r="859">
          <cell r="E859">
            <v>628768.62719999999</v>
          </cell>
        </row>
        <row r="860">
          <cell r="E860">
            <v>669876.61440000008</v>
          </cell>
        </row>
        <row r="861">
          <cell r="E861">
            <v>676687.02080000006</v>
          </cell>
        </row>
        <row r="862">
          <cell r="E862">
            <v>721971.9360000001</v>
          </cell>
        </row>
        <row r="863">
          <cell r="E863">
            <v>2662.0607999999997</v>
          </cell>
        </row>
        <row r="864">
          <cell r="E864">
            <v>4812.2368000000006</v>
          </cell>
        </row>
        <row r="865">
          <cell r="E865">
            <v>8734.5216</v>
          </cell>
        </row>
        <row r="866">
          <cell r="E866">
            <v>17628.844799999999</v>
          </cell>
        </row>
        <row r="867">
          <cell r="E867">
            <v>19773.824000000001</v>
          </cell>
        </row>
        <row r="868">
          <cell r="E868">
            <v>35900.793599999997</v>
          </cell>
        </row>
        <row r="869">
          <cell r="E869">
            <v>51893.945599999999</v>
          </cell>
        </row>
        <row r="870">
          <cell r="E870">
            <v>58379.552000000003</v>
          </cell>
        </row>
        <row r="871">
          <cell r="E871">
            <v>65310.784000000007</v>
          </cell>
        </row>
        <row r="872">
          <cell r="E872">
            <v>97863.539199999999</v>
          </cell>
        </row>
        <row r="873">
          <cell r="E873">
            <v>117504.51999999999</v>
          </cell>
        </row>
        <row r="874">
          <cell r="E874">
            <v>77646.687999999995</v>
          </cell>
        </row>
        <row r="875">
          <cell r="E875">
            <v>87443.955199999997</v>
          </cell>
        </row>
        <row r="876">
          <cell r="E876">
            <v>94124.441600000006</v>
          </cell>
        </row>
        <row r="877">
          <cell r="E877">
            <v>105358.624</v>
          </cell>
        </row>
        <row r="878">
          <cell r="E878">
            <v>109280.9088</v>
          </cell>
        </row>
        <row r="879">
          <cell r="E879">
            <v>109280.90880000002</v>
          </cell>
        </row>
        <row r="880">
          <cell r="E880">
            <v>112851.11040000001</v>
          </cell>
        </row>
        <row r="881">
          <cell r="E881">
            <v>121636.30080000001</v>
          </cell>
        </row>
        <row r="882">
          <cell r="E882">
            <v>134267.1232</v>
          </cell>
        </row>
        <row r="883">
          <cell r="E883">
            <v>102886.2464</v>
          </cell>
        </row>
        <row r="884">
          <cell r="E884">
            <v>111483.05279999999</v>
          </cell>
        </row>
        <row r="885">
          <cell r="E885">
            <v>272600</v>
          </cell>
        </row>
        <row r="886">
          <cell r="E886">
            <v>159597.6</v>
          </cell>
        </row>
        <row r="887">
          <cell r="E887">
            <v>2800182</v>
          </cell>
        </row>
        <row r="888">
          <cell r="E888">
            <v>4252138</v>
          </cell>
        </row>
        <row r="889">
          <cell r="E889">
            <v>272600</v>
          </cell>
        </row>
        <row r="890">
          <cell r="E890">
            <v>103100</v>
          </cell>
        </row>
        <row r="891">
          <cell r="E891">
            <v>120524</v>
          </cell>
        </row>
        <row r="892">
          <cell r="E892">
            <v>166228</v>
          </cell>
        </row>
        <row r="893">
          <cell r="E893">
            <v>232580</v>
          </cell>
        </row>
        <row r="894">
          <cell r="E894">
            <v>246280</v>
          </cell>
        </row>
        <row r="895">
          <cell r="E895">
            <v>270625</v>
          </cell>
        </row>
        <row r="896">
          <cell r="E896">
            <v>350200</v>
          </cell>
        </row>
        <row r="897">
          <cell r="E897">
            <v>466625</v>
          </cell>
        </row>
        <row r="898">
          <cell r="E898">
            <v>4950</v>
          </cell>
        </row>
        <row r="899">
          <cell r="E899">
            <v>4105</v>
          </cell>
        </row>
        <row r="900">
          <cell r="E900">
            <v>502181.4</v>
          </cell>
        </row>
        <row r="901">
          <cell r="E901">
            <v>562443.4</v>
          </cell>
        </row>
        <row r="902">
          <cell r="E902">
            <v>1680109</v>
          </cell>
        </row>
        <row r="906">
          <cell r="E906">
            <v>14834</v>
          </cell>
        </row>
        <row r="907">
          <cell r="E907">
            <v>405534</v>
          </cell>
        </row>
        <row r="908">
          <cell r="E908">
            <v>705458</v>
          </cell>
        </row>
        <row r="909">
          <cell r="E909">
            <v>1020250</v>
          </cell>
        </row>
        <row r="910">
          <cell r="E910">
            <v>1496213</v>
          </cell>
        </row>
        <row r="911">
          <cell r="E911">
            <v>2032154</v>
          </cell>
        </row>
        <row r="912">
          <cell r="E912">
            <v>2430158</v>
          </cell>
        </row>
        <row r="913">
          <cell r="E913">
            <v>3921870</v>
          </cell>
        </row>
        <row r="914">
          <cell r="E914">
            <v>4800</v>
          </cell>
        </row>
        <row r="915">
          <cell r="E915">
            <v>402878</v>
          </cell>
        </row>
        <row r="916">
          <cell r="E916">
            <v>45341</v>
          </cell>
        </row>
        <row r="917">
          <cell r="E917">
            <v>285760</v>
          </cell>
        </row>
        <row r="918">
          <cell r="E918">
            <v>1072500</v>
          </cell>
        </row>
        <row r="919">
          <cell r="E919">
            <v>1020120</v>
          </cell>
        </row>
        <row r="920">
          <cell r="E920">
            <v>48250</v>
          </cell>
        </row>
        <row r="921">
          <cell r="E921">
            <v>63389</v>
          </cell>
        </row>
        <row r="922">
          <cell r="E922">
            <v>3960</v>
          </cell>
        </row>
        <row r="925">
          <cell r="E925">
            <v>7423</v>
          </cell>
        </row>
        <row r="926">
          <cell r="E926">
            <v>11521</v>
          </cell>
        </row>
        <row r="927">
          <cell r="E927">
            <v>14120</v>
          </cell>
        </row>
        <row r="928">
          <cell r="E928">
            <v>15885</v>
          </cell>
        </row>
        <row r="929">
          <cell r="E929">
            <v>18464</v>
          </cell>
        </row>
        <row r="930">
          <cell r="E930">
            <v>20140</v>
          </cell>
        </row>
        <row r="931">
          <cell r="E931">
            <v>25264.113280000001</v>
          </cell>
        </row>
        <row r="932">
          <cell r="E932">
            <v>33852.896000000001</v>
          </cell>
        </row>
        <row r="933">
          <cell r="E933">
            <v>37574.293120000002</v>
          </cell>
        </row>
        <row r="934">
          <cell r="E934">
            <v>46815.372800000005</v>
          </cell>
        </row>
        <row r="935">
          <cell r="E935">
            <v>69114.062080000003</v>
          </cell>
        </row>
        <row r="936">
          <cell r="E936">
            <v>83694.074240000002</v>
          </cell>
        </row>
        <row r="937">
          <cell r="E937">
            <v>90077.953280000002</v>
          </cell>
        </row>
        <row r="938">
          <cell r="E938">
            <v>95458.97984</v>
          </cell>
        </row>
        <row r="939">
          <cell r="E939">
            <v>103040.46144</v>
          </cell>
        </row>
        <row r="940">
          <cell r="E940">
            <v>127456.45696000001</v>
          </cell>
        </row>
        <row r="941">
          <cell r="E941">
            <v>134015.0784</v>
          </cell>
        </row>
        <row r="942">
          <cell r="E942">
            <v>141676.72064000001</v>
          </cell>
        </row>
        <row r="943">
          <cell r="E943">
            <v>63389</v>
          </cell>
        </row>
        <row r="944">
          <cell r="E944">
            <v>273600</v>
          </cell>
        </row>
        <row r="945">
          <cell r="E945">
            <v>291000</v>
          </cell>
        </row>
        <row r="946">
          <cell r="E946">
            <v>328248</v>
          </cell>
        </row>
        <row r="947">
          <cell r="E947">
            <v>373776</v>
          </cell>
        </row>
        <row r="948">
          <cell r="E948">
            <v>401520</v>
          </cell>
        </row>
        <row r="949">
          <cell r="E949">
            <v>409200</v>
          </cell>
        </row>
        <row r="950">
          <cell r="E950">
            <v>452280</v>
          </cell>
        </row>
        <row r="953">
          <cell r="E953">
            <v>47186.943999999996</v>
          </cell>
        </row>
        <row r="954">
          <cell r="E954">
            <v>69767.039999999994</v>
          </cell>
        </row>
        <row r="955">
          <cell r="E955">
            <v>80624.454400000002</v>
          </cell>
        </row>
        <row r="956">
          <cell r="E956">
            <v>108062.25919999999</v>
          </cell>
        </row>
        <row r="957">
          <cell r="E957">
            <v>142128.58239999998</v>
          </cell>
        </row>
        <row r="958">
          <cell r="E958">
            <v>176418.36800000005</v>
          </cell>
        </row>
        <row r="959">
          <cell r="E959">
            <v>227196.30080000003</v>
          </cell>
        </row>
        <row r="960">
          <cell r="E960">
            <v>272950.22720000002</v>
          </cell>
        </row>
        <row r="961">
          <cell r="E961">
            <v>340793.15200000006</v>
          </cell>
        </row>
        <row r="962">
          <cell r="E962">
            <v>296105.86880000005</v>
          </cell>
        </row>
        <row r="963">
          <cell r="E963">
            <v>496519.16160000005</v>
          </cell>
        </row>
        <row r="964">
          <cell r="E964">
            <v>535401.61920000007</v>
          </cell>
        </row>
        <row r="965">
          <cell r="E965">
            <v>574628.36479999998</v>
          </cell>
        </row>
        <row r="966">
          <cell r="E966">
            <v>591867.44960000005</v>
          </cell>
        </row>
        <row r="967">
          <cell r="E967">
            <v>609623.61599999992</v>
          </cell>
        </row>
        <row r="968">
          <cell r="E968">
            <v>628768.62719999999</v>
          </cell>
        </row>
        <row r="969">
          <cell r="E969">
            <v>669876.61440000008</v>
          </cell>
        </row>
        <row r="970">
          <cell r="E970">
            <v>676687.02080000006</v>
          </cell>
        </row>
        <row r="971">
          <cell r="E971">
            <v>721971.9360000001</v>
          </cell>
        </row>
        <row r="972">
          <cell r="E972">
            <v>83300.806400000001</v>
          </cell>
        </row>
        <row r="973">
          <cell r="E973">
            <v>135128.49280000001</v>
          </cell>
        </row>
        <row r="974">
          <cell r="E974">
            <v>224830.57920000001</v>
          </cell>
        </row>
        <row r="975">
          <cell r="E975">
            <v>248830.57919999998</v>
          </cell>
        </row>
        <row r="976">
          <cell r="E976">
            <v>275687.64159999997</v>
          </cell>
        </row>
        <row r="977">
          <cell r="E977">
            <v>294062.22720000008</v>
          </cell>
        </row>
        <row r="978">
          <cell r="E978">
            <v>322930.45120000001</v>
          </cell>
        </row>
        <row r="979">
          <cell r="E979">
            <v>330630.80959999998</v>
          </cell>
        </row>
        <row r="980">
          <cell r="E980">
            <v>430988.81280000001</v>
          </cell>
        </row>
        <row r="981">
          <cell r="E981">
            <v>296105.86880000005</v>
          </cell>
        </row>
        <row r="982">
          <cell r="E982">
            <v>496519.16160000005</v>
          </cell>
        </row>
        <row r="983">
          <cell r="E983">
            <v>535401.61920000007</v>
          </cell>
        </row>
        <row r="984">
          <cell r="E984">
            <v>574628.36479999998</v>
          </cell>
        </row>
        <row r="985">
          <cell r="E985">
            <v>591867.44960000005</v>
          </cell>
        </row>
        <row r="986">
          <cell r="E986">
            <v>609623.61599999992</v>
          </cell>
        </row>
        <row r="987">
          <cell r="E987">
            <v>628768.62719999999</v>
          </cell>
        </row>
        <row r="988">
          <cell r="E988">
            <v>669876.61440000008</v>
          </cell>
        </row>
        <row r="989">
          <cell r="E989">
            <v>676687.02080000006</v>
          </cell>
        </row>
        <row r="990">
          <cell r="E990">
            <v>721971.9360000001</v>
          </cell>
        </row>
        <row r="991">
          <cell r="E991">
            <v>8734.5216</v>
          </cell>
        </row>
        <row r="992">
          <cell r="E992">
            <v>17628.844799999999</v>
          </cell>
        </row>
        <row r="993">
          <cell r="E993">
            <v>19773.824000000001</v>
          </cell>
        </row>
        <row r="994">
          <cell r="E994">
            <v>35900.793599999997</v>
          </cell>
        </row>
        <row r="995">
          <cell r="E995">
            <v>51893.945599999999</v>
          </cell>
        </row>
        <row r="996">
          <cell r="E996">
            <v>58379.552000000003</v>
          </cell>
        </row>
        <row r="997">
          <cell r="E997">
            <v>65310.784000000007</v>
          </cell>
        </row>
        <row r="998">
          <cell r="E998">
            <v>97863.539199999999</v>
          </cell>
        </row>
        <row r="999">
          <cell r="E999">
            <v>117504.51999999999</v>
          </cell>
        </row>
        <row r="1000">
          <cell r="E1000">
            <v>77646.687999999995</v>
          </cell>
        </row>
        <row r="1001">
          <cell r="E1001">
            <v>87443.955199999997</v>
          </cell>
        </row>
        <row r="1002">
          <cell r="E1002">
            <v>94124.441600000006</v>
          </cell>
        </row>
        <row r="1003">
          <cell r="E1003">
            <v>105358.624</v>
          </cell>
        </row>
        <row r="1004">
          <cell r="E1004">
            <v>109280.9088</v>
          </cell>
        </row>
        <row r="1005">
          <cell r="E1005">
            <v>109280.90880000002</v>
          </cell>
        </row>
        <row r="1006">
          <cell r="E1006">
            <v>112851.11040000001</v>
          </cell>
        </row>
        <row r="1007">
          <cell r="E1007">
            <v>121636.30080000001</v>
          </cell>
        </row>
        <row r="1008">
          <cell r="E1008">
            <v>134267.1232</v>
          </cell>
        </row>
        <row r="1009">
          <cell r="E1009">
            <v>420000</v>
          </cell>
        </row>
        <row r="1010">
          <cell r="E1010">
            <v>272600</v>
          </cell>
        </row>
        <row r="1011">
          <cell r="E1011">
            <v>82261</v>
          </cell>
        </row>
        <row r="1012">
          <cell r="E1012">
            <v>157894</v>
          </cell>
        </row>
        <row r="1013">
          <cell r="E1013">
            <v>225476</v>
          </cell>
        </row>
        <row r="1014">
          <cell r="E1014">
            <v>4950</v>
          </cell>
        </row>
        <row r="1015">
          <cell r="E1015">
            <v>22800000</v>
          </cell>
        </row>
        <row r="1016">
          <cell r="E1016">
            <v>24250000</v>
          </cell>
        </row>
        <row r="1017">
          <cell r="E1017">
            <v>27354000</v>
          </cell>
        </row>
        <row r="1018">
          <cell r="E1018">
            <v>31148000</v>
          </cell>
        </row>
        <row r="1019">
          <cell r="E1019">
            <v>33460000</v>
          </cell>
        </row>
        <row r="1020">
          <cell r="E1020">
            <v>34100000</v>
          </cell>
        </row>
        <row r="1021">
          <cell r="E1021">
            <v>37690000</v>
          </cell>
        </row>
        <row r="1023">
          <cell r="E1023">
            <v>502181.4</v>
          </cell>
        </row>
        <row r="1024">
          <cell r="E1024">
            <v>562443.4</v>
          </cell>
        </row>
        <row r="1029">
          <cell r="E1029">
            <v>61220</v>
          </cell>
        </row>
        <row r="1030">
          <cell r="E1030">
            <v>53300</v>
          </cell>
        </row>
        <row r="1031">
          <cell r="E1031">
            <v>82251</v>
          </cell>
        </row>
        <row r="1032">
          <cell r="E1032">
            <v>83324</v>
          </cell>
        </row>
        <row r="1033">
          <cell r="E1033">
            <v>85120</v>
          </cell>
        </row>
        <row r="1034">
          <cell r="E1034">
            <v>143610</v>
          </cell>
        </row>
        <row r="1035">
          <cell r="E1035">
            <v>36544</v>
          </cell>
        </row>
        <row r="1036">
          <cell r="E1036">
            <v>35820</v>
          </cell>
        </row>
        <row r="1037">
          <cell r="E1037">
            <v>38451</v>
          </cell>
        </row>
        <row r="1038">
          <cell r="E1038">
            <v>620780</v>
          </cell>
        </row>
        <row r="1039">
          <cell r="E1039">
            <v>85000</v>
          </cell>
        </row>
        <row r="1040">
          <cell r="E1040">
            <v>48250</v>
          </cell>
        </row>
        <row r="1041">
          <cell r="E1041">
            <v>53700</v>
          </cell>
        </row>
        <row r="1042">
          <cell r="E1042">
            <v>280703</v>
          </cell>
        </row>
        <row r="1043">
          <cell r="E1043">
            <v>4300</v>
          </cell>
        </row>
        <row r="1044">
          <cell r="E1044">
            <v>3900</v>
          </cell>
        </row>
        <row r="1045">
          <cell r="E1045">
            <v>40770</v>
          </cell>
        </row>
        <row r="1046">
          <cell r="E1046">
            <v>48250</v>
          </cell>
        </row>
        <row r="1047">
          <cell r="E1047">
            <v>49720</v>
          </cell>
        </row>
        <row r="1048">
          <cell r="E1048">
            <v>97654</v>
          </cell>
        </row>
        <row r="1049">
          <cell r="E1049">
            <v>76369</v>
          </cell>
        </row>
        <row r="1050">
          <cell r="E1050">
            <v>312850</v>
          </cell>
        </row>
        <row r="1051">
          <cell r="E1051">
            <v>2176400</v>
          </cell>
        </row>
        <row r="1052">
          <cell r="E1052">
            <v>588000</v>
          </cell>
        </row>
        <row r="1053">
          <cell r="E1053">
            <v>74171</v>
          </cell>
        </row>
        <row r="1054">
          <cell r="E1054">
            <v>10102</v>
          </cell>
        </row>
        <row r="1061">
          <cell r="E1061">
            <v>3750</v>
          </cell>
        </row>
        <row r="1062">
          <cell r="E1062">
            <v>46700</v>
          </cell>
        </row>
        <row r="1063">
          <cell r="E1063">
            <v>330000</v>
          </cell>
        </row>
        <row r="1064">
          <cell r="E1064">
            <v>450000</v>
          </cell>
        </row>
        <row r="1065">
          <cell r="E1065">
            <v>87253</v>
          </cell>
        </row>
        <row r="1066">
          <cell r="E1066">
            <v>16785</v>
          </cell>
        </row>
        <row r="1067">
          <cell r="E1067">
            <v>335500</v>
          </cell>
        </row>
        <row r="1068">
          <cell r="E1068">
            <v>455600</v>
          </cell>
        </row>
        <row r="1069">
          <cell r="E1069">
            <v>717675</v>
          </cell>
        </row>
        <row r="1070">
          <cell r="E1070">
            <v>724600</v>
          </cell>
        </row>
        <row r="1071">
          <cell r="E1071">
            <v>567250</v>
          </cell>
        </row>
        <row r="1072">
          <cell r="E1072">
            <v>471500</v>
          </cell>
        </row>
        <row r="1073">
          <cell r="E1073">
            <v>31200</v>
          </cell>
        </row>
        <row r="1074">
          <cell r="E1074">
            <v>3915</v>
          </cell>
        </row>
        <row r="1075">
          <cell r="E1075">
            <v>41570</v>
          </cell>
        </row>
        <row r="1076">
          <cell r="E1076">
            <v>44520</v>
          </cell>
        </row>
        <row r="1077">
          <cell r="E1077">
            <v>39640</v>
          </cell>
        </row>
        <row r="1078">
          <cell r="E1078">
            <v>23450</v>
          </cell>
        </row>
        <row r="1079">
          <cell r="E1079">
            <v>29600</v>
          </cell>
        </row>
        <row r="1080">
          <cell r="E1080">
            <v>1150</v>
          </cell>
        </row>
        <row r="1081">
          <cell r="E1081">
            <v>663500</v>
          </cell>
        </row>
        <row r="1082">
          <cell r="E1082">
            <v>12297</v>
          </cell>
        </row>
        <row r="1083">
          <cell r="E1083">
            <v>25785</v>
          </cell>
        </row>
        <row r="1084">
          <cell r="E1084">
            <v>173560</v>
          </cell>
        </row>
        <row r="1085">
          <cell r="E1085">
            <v>1435000</v>
          </cell>
        </row>
        <row r="1086">
          <cell r="E1086">
            <v>3805563</v>
          </cell>
        </row>
        <row r="1087">
          <cell r="E1087">
            <v>1847730</v>
          </cell>
        </row>
        <row r="1088">
          <cell r="E1088">
            <v>34832</v>
          </cell>
        </row>
        <row r="1089">
          <cell r="E1089">
            <v>48250</v>
          </cell>
        </row>
        <row r="1090">
          <cell r="E1090">
            <v>53300</v>
          </cell>
        </row>
        <row r="1091">
          <cell r="E1091">
            <v>61220</v>
          </cell>
        </row>
        <row r="1092">
          <cell r="E1092">
            <v>12625</v>
          </cell>
        </row>
        <row r="1093">
          <cell r="E1093">
            <v>9350</v>
          </cell>
        </row>
        <row r="1094">
          <cell r="E1094">
            <v>10020</v>
          </cell>
        </row>
        <row r="1095">
          <cell r="E1095">
            <v>76370</v>
          </cell>
        </row>
        <row r="1096">
          <cell r="E1096">
            <v>36544</v>
          </cell>
        </row>
        <row r="1097">
          <cell r="E1097">
            <v>35820</v>
          </cell>
        </row>
        <row r="1098">
          <cell r="E1098">
            <v>105511</v>
          </cell>
        </row>
        <row r="1099">
          <cell r="E1099">
            <v>3960</v>
          </cell>
        </row>
      </sheetData>
      <sheetData sheetId="3" refreshError="1">
        <row r="5">
          <cell r="D5">
            <v>5500000</v>
          </cell>
        </row>
        <row r="6">
          <cell r="D6">
            <v>4500000</v>
          </cell>
        </row>
        <row r="7">
          <cell r="D7">
            <v>3500000</v>
          </cell>
        </row>
        <row r="8">
          <cell r="D8">
            <v>2500000</v>
          </cell>
        </row>
        <row r="9">
          <cell r="D9">
            <v>4500000</v>
          </cell>
        </row>
        <row r="10">
          <cell r="D10">
            <v>4500000</v>
          </cell>
        </row>
        <row r="11">
          <cell r="D11">
            <v>4500000</v>
          </cell>
        </row>
        <row r="12">
          <cell r="D12">
            <v>3500000</v>
          </cell>
        </row>
        <row r="13">
          <cell r="D13">
            <v>3500000</v>
          </cell>
        </row>
        <row r="14">
          <cell r="D14">
            <v>3500000</v>
          </cell>
        </row>
        <row r="15">
          <cell r="D15">
            <v>3500000</v>
          </cell>
        </row>
        <row r="16">
          <cell r="D16">
            <v>5000000</v>
          </cell>
        </row>
        <row r="19">
          <cell r="D19">
            <v>3200000</v>
          </cell>
        </row>
        <row r="20">
          <cell r="D20">
            <v>1100000</v>
          </cell>
        </row>
        <row r="21">
          <cell r="D21">
            <v>2730000</v>
          </cell>
        </row>
        <row r="22">
          <cell r="D22">
            <v>910000</v>
          </cell>
        </row>
        <row r="23">
          <cell r="D23">
            <v>910000</v>
          </cell>
        </row>
        <row r="24">
          <cell r="D24">
            <v>1250000</v>
          </cell>
        </row>
        <row r="25">
          <cell r="D25">
            <v>1500000</v>
          </cell>
        </row>
        <row r="26">
          <cell r="D26">
            <v>910000</v>
          </cell>
        </row>
        <row r="29">
          <cell r="D29">
            <v>650000</v>
          </cell>
        </row>
        <row r="31">
          <cell r="D31">
            <v>150000</v>
          </cell>
        </row>
        <row r="32">
          <cell r="D32">
            <v>425000</v>
          </cell>
        </row>
        <row r="33">
          <cell r="D33">
            <v>750000</v>
          </cell>
        </row>
        <row r="34">
          <cell r="D34">
            <v>75000</v>
          </cell>
        </row>
        <row r="35">
          <cell r="D35">
            <v>850000</v>
          </cell>
        </row>
        <row r="36">
          <cell r="D36">
            <v>650000</v>
          </cell>
        </row>
        <row r="37">
          <cell r="D37">
            <v>770000</v>
          </cell>
        </row>
        <row r="38">
          <cell r="D38">
            <v>1250000</v>
          </cell>
        </row>
        <row r="39">
          <cell r="D39">
            <v>50000</v>
          </cell>
        </row>
        <row r="40">
          <cell r="D40">
            <v>10000000</v>
          </cell>
        </row>
        <row r="41">
          <cell r="D41">
            <v>650000</v>
          </cell>
        </row>
        <row r="42">
          <cell r="D42">
            <v>250000</v>
          </cell>
        </row>
        <row r="43">
          <cell r="D43">
            <v>1000000</v>
          </cell>
        </row>
        <row r="44">
          <cell r="D44">
            <v>2000000</v>
          </cell>
        </row>
        <row r="45">
          <cell r="D45">
            <v>1250000</v>
          </cell>
        </row>
        <row r="46">
          <cell r="D46">
            <v>2000000</v>
          </cell>
        </row>
        <row r="47">
          <cell r="D47">
            <v>9500000</v>
          </cell>
        </row>
        <row r="48">
          <cell r="D48">
            <v>150000</v>
          </cell>
        </row>
        <row r="49">
          <cell r="D49">
            <v>150000</v>
          </cell>
        </row>
        <row r="50">
          <cell r="D50">
            <v>725000</v>
          </cell>
        </row>
        <row r="51">
          <cell r="D51">
            <v>450000</v>
          </cell>
        </row>
        <row r="52">
          <cell r="D52">
            <v>75000</v>
          </cell>
        </row>
        <row r="53">
          <cell r="D53">
            <v>425000</v>
          </cell>
        </row>
        <row r="54">
          <cell r="D54">
            <v>350000</v>
          </cell>
        </row>
        <row r="55">
          <cell r="D55">
            <v>200000</v>
          </cell>
        </row>
        <row r="56">
          <cell r="D56">
            <v>250000</v>
          </cell>
        </row>
        <row r="57">
          <cell r="D57">
            <v>400000</v>
          </cell>
        </row>
        <row r="58">
          <cell r="D58">
            <v>200000</v>
          </cell>
        </row>
        <row r="59">
          <cell r="D59">
            <v>2400000</v>
          </cell>
        </row>
        <row r="60">
          <cell r="D60">
            <v>2500000</v>
          </cell>
        </row>
        <row r="61">
          <cell r="D61">
            <v>1000000</v>
          </cell>
        </row>
        <row r="64">
          <cell r="D64">
            <v>1200000</v>
          </cell>
        </row>
        <row r="65">
          <cell r="D65">
            <v>2400000</v>
          </cell>
        </row>
        <row r="66">
          <cell r="D66">
            <v>50000</v>
          </cell>
        </row>
        <row r="67">
          <cell r="D67">
            <v>10000000</v>
          </cell>
        </row>
        <row r="68">
          <cell r="D68">
            <v>650000</v>
          </cell>
        </row>
        <row r="69">
          <cell r="D69">
            <v>250000</v>
          </cell>
        </row>
        <row r="70">
          <cell r="D70">
            <v>425000</v>
          </cell>
        </row>
        <row r="71">
          <cell r="D71">
            <v>350000</v>
          </cell>
        </row>
        <row r="72">
          <cell r="D72">
            <v>200000</v>
          </cell>
        </row>
        <row r="73">
          <cell r="D73">
            <v>250000</v>
          </cell>
        </row>
        <row r="74">
          <cell r="D74">
            <v>2000000</v>
          </cell>
        </row>
        <row r="75">
          <cell r="D75">
            <v>1000000</v>
          </cell>
        </row>
        <row r="76">
          <cell r="D76">
            <v>1800000</v>
          </cell>
        </row>
        <row r="77">
          <cell r="D77">
            <v>7250000</v>
          </cell>
        </row>
        <row r="78">
          <cell r="D78">
            <v>9625000</v>
          </cell>
        </row>
        <row r="79">
          <cell r="D79">
            <v>21250000</v>
          </cell>
        </row>
        <row r="82">
          <cell r="D82">
            <v>1250000</v>
          </cell>
        </row>
        <row r="87">
          <cell r="D87">
            <v>1500000</v>
          </cell>
        </row>
        <row r="91">
          <cell r="D91">
            <v>93250000</v>
          </cell>
        </row>
        <row r="92">
          <cell r="D92">
            <v>47250000</v>
          </cell>
        </row>
        <row r="93">
          <cell r="D93">
            <v>650000</v>
          </cell>
        </row>
        <row r="94">
          <cell r="D94">
            <v>18000000</v>
          </cell>
        </row>
        <row r="95">
          <cell r="D95">
            <v>57500000</v>
          </cell>
        </row>
        <row r="96">
          <cell r="D96">
            <v>20400000</v>
          </cell>
        </row>
        <row r="97">
          <cell r="D97">
            <v>62400000</v>
          </cell>
        </row>
        <row r="98">
          <cell r="D98">
            <v>17200000</v>
          </cell>
        </row>
        <row r="99">
          <cell r="D99">
            <v>15500000</v>
          </cell>
        </row>
        <row r="100">
          <cell r="D100">
            <v>1550000</v>
          </cell>
        </row>
        <row r="101">
          <cell r="D101">
            <v>25800000</v>
          </cell>
        </row>
        <row r="102">
          <cell r="D102">
            <v>17500000</v>
          </cell>
        </row>
        <row r="103">
          <cell r="D103">
            <v>12500000</v>
          </cell>
        </row>
        <row r="104">
          <cell r="D104">
            <v>25000000</v>
          </cell>
        </row>
        <row r="105">
          <cell r="D105">
            <v>36750000</v>
          </cell>
        </row>
        <row r="106">
          <cell r="D106">
            <v>28711</v>
          </cell>
        </row>
        <row r="107">
          <cell r="D107">
            <v>5230</v>
          </cell>
        </row>
        <row r="108">
          <cell r="D108">
            <v>14696</v>
          </cell>
        </row>
        <row r="109">
          <cell r="D109">
            <v>11757</v>
          </cell>
        </row>
        <row r="110">
          <cell r="D110">
            <v>53300</v>
          </cell>
        </row>
        <row r="111">
          <cell r="D111">
            <v>76369</v>
          </cell>
        </row>
        <row r="112">
          <cell r="D112">
            <v>36544</v>
          </cell>
        </row>
        <row r="113">
          <cell r="D113">
            <v>35820</v>
          </cell>
        </row>
        <row r="114">
          <cell r="D114">
            <v>12565</v>
          </cell>
        </row>
        <row r="115">
          <cell r="D115">
            <v>725000</v>
          </cell>
        </row>
        <row r="116">
          <cell r="D116">
            <v>1250000</v>
          </cell>
        </row>
        <row r="117">
          <cell r="D117">
            <v>82500000</v>
          </cell>
        </row>
        <row r="118">
          <cell r="D118">
            <v>475000</v>
          </cell>
        </row>
        <row r="119">
          <cell r="D119">
            <v>75000000</v>
          </cell>
        </row>
        <row r="120">
          <cell r="D120">
            <v>17500000</v>
          </cell>
        </row>
        <row r="121">
          <cell r="D121">
            <v>350000</v>
          </cell>
        </row>
        <row r="122">
          <cell r="D122">
            <v>1250000</v>
          </cell>
        </row>
        <row r="123">
          <cell r="D123">
            <v>93250000</v>
          </cell>
        </row>
        <row r="124">
          <cell r="D124">
            <v>47250000</v>
          </cell>
        </row>
        <row r="125">
          <cell r="D125">
            <v>650000</v>
          </cell>
        </row>
        <row r="126">
          <cell r="D126">
            <v>18000000</v>
          </cell>
        </row>
        <row r="127">
          <cell r="D127">
            <v>57500000</v>
          </cell>
        </row>
        <row r="128">
          <cell r="D128">
            <v>575000</v>
          </cell>
        </row>
        <row r="129">
          <cell r="D129">
            <v>17500</v>
          </cell>
        </row>
        <row r="130">
          <cell r="D130">
            <v>82500000</v>
          </cell>
        </row>
        <row r="131">
          <cell r="D131">
            <v>475000</v>
          </cell>
        </row>
        <row r="132">
          <cell r="D132">
            <v>75000000</v>
          </cell>
        </row>
        <row r="133">
          <cell r="D133">
            <v>17500000</v>
          </cell>
        </row>
        <row r="134">
          <cell r="D134">
            <v>350000</v>
          </cell>
        </row>
        <row r="135">
          <cell r="D135">
            <v>1250000</v>
          </cell>
        </row>
        <row r="136">
          <cell r="D136">
            <v>21480000</v>
          </cell>
        </row>
        <row r="137">
          <cell r="D137">
            <v>36750000</v>
          </cell>
        </row>
        <row r="138">
          <cell r="D138">
            <v>17200000</v>
          </cell>
        </row>
        <row r="139">
          <cell r="D139">
            <v>15500000</v>
          </cell>
        </row>
        <row r="140">
          <cell r="D140">
            <v>15250000</v>
          </cell>
        </row>
        <row r="144">
          <cell r="D144">
            <v>650000</v>
          </cell>
        </row>
        <row r="145">
          <cell r="D145">
            <v>125000</v>
          </cell>
        </row>
        <row r="146">
          <cell r="D146">
            <v>150000</v>
          </cell>
        </row>
        <row r="147">
          <cell r="D147">
            <v>425000</v>
          </cell>
        </row>
        <row r="148">
          <cell r="D148">
            <v>750000</v>
          </cell>
        </row>
        <row r="149">
          <cell r="D149">
            <v>75000</v>
          </cell>
        </row>
        <row r="150">
          <cell r="D150">
            <v>850000</v>
          </cell>
        </row>
        <row r="151">
          <cell r="D151">
            <v>650000</v>
          </cell>
        </row>
        <row r="152">
          <cell r="D152">
            <v>770000</v>
          </cell>
        </row>
        <row r="153">
          <cell r="D153">
            <v>1250000</v>
          </cell>
        </row>
        <row r="154">
          <cell r="D154">
            <v>50000</v>
          </cell>
        </row>
        <row r="155">
          <cell r="D155">
            <v>10000000</v>
          </cell>
        </row>
        <row r="156">
          <cell r="D156">
            <v>650000</v>
          </cell>
        </row>
        <row r="157">
          <cell r="D157">
            <v>250000</v>
          </cell>
        </row>
        <row r="158">
          <cell r="D158">
            <v>1000000</v>
          </cell>
        </row>
        <row r="159">
          <cell r="D159">
            <v>2000000</v>
          </cell>
        </row>
        <row r="160">
          <cell r="D160">
            <v>1250000</v>
          </cell>
        </row>
        <row r="161">
          <cell r="D161">
            <v>2000000</v>
          </cell>
        </row>
        <row r="162">
          <cell r="D162">
            <v>9500000</v>
          </cell>
        </row>
        <row r="163">
          <cell r="D163">
            <v>150000</v>
          </cell>
        </row>
        <row r="164">
          <cell r="D164">
            <v>150000</v>
          </cell>
        </row>
        <row r="165">
          <cell r="D165">
            <v>725000</v>
          </cell>
        </row>
        <row r="166">
          <cell r="D166">
            <v>450000</v>
          </cell>
        </row>
        <row r="167">
          <cell r="D167">
            <v>75000</v>
          </cell>
        </row>
        <row r="168">
          <cell r="D168">
            <v>425000</v>
          </cell>
        </row>
        <row r="169">
          <cell r="D169">
            <v>350000</v>
          </cell>
        </row>
        <row r="170">
          <cell r="D170">
            <v>200000</v>
          </cell>
        </row>
        <row r="171">
          <cell r="D171">
            <v>250000</v>
          </cell>
        </row>
        <row r="172">
          <cell r="D172">
            <v>400000</v>
          </cell>
        </row>
        <row r="173">
          <cell r="D173">
            <v>200000</v>
          </cell>
        </row>
        <row r="174">
          <cell r="D174">
            <v>2400000</v>
          </cell>
        </row>
        <row r="175">
          <cell r="D175">
            <v>2000000</v>
          </cell>
        </row>
        <row r="176">
          <cell r="D176">
            <v>1000000</v>
          </cell>
        </row>
        <row r="177">
          <cell r="D177">
            <v>1800000</v>
          </cell>
        </row>
        <row r="178">
          <cell r="D178">
            <v>650000</v>
          </cell>
        </row>
        <row r="179">
          <cell r="D179">
            <v>3600000</v>
          </cell>
        </row>
        <row r="180">
          <cell r="D180">
            <v>250000</v>
          </cell>
        </row>
        <row r="181">
          <cell r="D181">
            <v>1000000</v>
          </cell>
        </row>
        <row r="182">
          <cell r="D182">
            <v>1000000</v>
          </cell>
        </row>
        <row r="183">
          <cell r="D183">
            <v>1250000</v>
          </cell>
        </row>
        <row r="184">
          <cell r="D184">
            <v>2000000</v>
          </cell>
        </row>
        <row r="185">
          <cell r="D185">
            <v>7200000</v>
          </cell>
        </row>
        <row r="186">
          <cell r="D186">
            <v>650000</v>
          </cell>
        </row>
        <row r="187">
          <cell r="D187">
            <v>3600000</v>
          </cell>
        </row>
        <row r="188">
          <cell r="D188">
            <v>150000</v>
          </cell>
        </row>
        <row r="189">
          <cell r="D189">
            <v>2000000</v>
          </cell>
        </row>
        <row r="190">
          <cell r="D190">
            <v>1665783.9080459771</v>
          </cell>
        </row>
        <row r="191">
          <cell r="D191">
            <v>1250000</v>
          </cell>
        </row>
        <row r="192">
          <cell r="D192">
            <v>2400000</v>
          </cell>
        </row>
        <row r="193">
          <cell r="D193">
            <v>12000000</v>
          </cell>
        </row>
        <row r="197">
          <cell r="D197">
            <v>3418</v>
          </cell>
        </row>
        <row r="198">
          <cell r="D198">
            <v>137500</v>
          </cell>
        </row>
        <row r="199">
          <cell r="D199">
            <v>72750</v>
          </cell>
        </row>
        <row r="200">
          <cell r="D200">
            <v>44250</v>
          </cell>
        </row>
        <row r="201">
          <cell r="D201">
            <v>6836</v>
          </cell>
        </row>
        <row r="202">
          <cell r="D202">
            <v>14224</v>
          </cell>
        </row>
        <row r="203">
          <cell r="D203">
            <v>13920</v>
          </cell>
        </row>
        <row r="206">
          <cell r="D206">
            <v>7250000</v>
          </cell>
        </row>
        <row r="207">
          <cell r="D207">
            <v>9625000</v>
          </cell>
        </row>
        <row r="208">
          <cell r="D208">
            <v>21250000</v>
          </cell>
        </row>
        <row r="211">
          <cell r="D211">
            <v>4500000</v>
          </cell>
        </row>
        <row r="212">
          <cell r="D212">
            <v>3000000</v>
          </cell>
        </row>
        <row r="213">
          <cell r="D213">
            <v>1500000</v>
          </cell>
        </row>
        <row r="214">
          <cell r="D214">
            <v>500000</v>
          </cell>
        </row>
        <row r="215">
          <cell r="D215">
            <v>1000000</v>
          </cell>
        </row>
        <row r="216">
          <cell r="D216">
            <v>750000</v>
          </cell>
        </row>
        <row r="217">
          <cell r="D217">
            <v>4500000</v>
          </cell>
        </row>
        <row r="218">
          <cell r="D218">
            <v>2500000</v>
          </cell>
        </row>
        <row r="219">
          <cell r="D219">
            <v>2500000</v>
          </cell>
        </row>
        <row r="220">
          <cell r="D220">
            <v>2500000</v>
          </cell>
        </row>
        <row r="221">
          <cell r="D221">
            <v>450000</v>
          </cell>
        </row>
        <row r="222">
          <cell r="D222">
            <v>2700000</v>
          </cell>
        </row>
        <row r="223">
          <cell r="D223">
            <v>1000000</v>
          </cell>
        </row>
        <row r="224">
          <cell r="D224">
            <v>600000</v>
          </cell>
        </row>
        <row r="225">
          <cell r="D225">
            <v>2500000</v>
          </cell>
        </row>
        <row r="226">
          <cell r="D226">
            <v>2500000</v>
          </cell>
        </row>
        <row r="227">
          <cell r="D227">
            <v>1000000</v>
          </cell>
        </row>
        <row r="228">
          <cell r="D228">
            <v>2750000</v>
          </cell>
        </row>
        <row r="229">
          <cell r="D229">
            <v>2750000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Admin"/>
      <sheetName val="LISTA PRECIOS 2021"/>
      <sheetName val="INSUMOS"/>
      <sheetName val="M.O."/>
      <sheetName val="TRANSPORTE"/>
      <sheetName val="MATERIALES-Via"/>
      <sheetName val="Ins Molinos"/>
      <sheetName val="EQUIPOS"/>
      <sheetName val="100.17"/>
      <sheetName val="CostosAdmin2"/>
      <sheetName val="Basicos"/>
      <sheetName val="0.001"/>
      <sheetName val="0.002"/>
      <sheetName val="0.003"/>
      <sheetName val="0.004"/>
      <sheetName val="0.005"/>
      <sheetName val="0.006"/>
      <sheetName val="0.007"/>
      <sheetName val="0.008"/>
      <sheetName val="0.009"/>
      <sheetName val="0.010"/>
      <sheetName val="0.011"/>
      <sheetName val="0.012"/>
      <sheetName val="0.013"/>
      <sheetName val="0.014"/>
      <sheetName val="0.015"/>
      <sheetName val="0.016"/>
      <sheetName val="0.017"/>
      <sheetName val="0.018"/>
      <sheetName val="0.019"/>
      <sheetName val="0.020"/>
      <sheetName val="0.021"/>
      <sheetName val="0.022"/>
      <sheetName val="0.023"/>
      <sheetName val="0.030"/>
      <sheetName val="0.031"/>
      <sheetName val="0.032"/>
      <sheetName val="0.040"/>
      <sheetName val="0.041"/>
      <sheetName val="0.042"/>
      <sheetName val="0.043"/>
      <sheetName val="0.044"/>
      <sheetName val="0.045"/>
      <sheetName val="0.046"/>
      <sheetName val="0.047"/>
      <sheetName val="0.048"/>
      <sheetName val="0.049"/>
      <sheetName val="0.050"/>
      <sheetName val="0.051"/>
      <sheetName val="0.052"/>
      <sheetName val="0.053"/>
      <sheetName val="0.054"/>
      <sheetName val="0.055"/>
      <sheetName val="0.056"/>
      <sheetName val="0.057"/>
      <sheetName val="0.058"/>
      <sheetName val="0.059"/>
      <sheetName val="0.060"/>
      <sheetName val="0.061"/>
      <sheetName val="0.062"/>
      <sheetName val="0.063"/>
      <sheetName val="0.064"/>
      <sheetName val="0.065"/>
      <sheetName val="0.066"/>
      <sheetName val="0.067"/>
      <sheetName val="0.068"/>
      <sheetName val="0.069"/>
      <sheetName val="0.070"/>
      <sheetName val="0.071"/>
      <sheetName val="0.072"/>
      <sheetName val="0.073"/>
      <sheetName val="0.075"/>
      <sheetName val="0.076"/>
      <sheetName val="0.077"/>
      <sheetName val="0.078"/>
      <sheetName val="0.079"/>
      <sheetName val="0.080"/>
      <sheetName val="0.081"/>
      <sheetName val="0.082"/>
      <sheetName val="0.083"/>
      <sheetName val="0.084"/>
      <sheetName val="0.085"/>
      <sheetName val="0.086"/>
      <sheetName val="0.087"/>
      <sheetName val="0.088"/>
      <sheetName val="0.089"/>
      <sheetName val="0.090"/>
      <sheetName val="0.091"/>
      <sheetName val="0.092"/>
      <sheetName val="0.093"/>
      <sheetName val="0.094"/>
      <sheetName val="0.095"/>
      <sheetName val="0.096"/>
      <sheetName val="0.097"/>
      <sheetName val="0.098"/>
      <sheetName val="0.099"/>
      <sheetName val="0.100"/>
      <sheetName val="0.101"/>
      <sheetName val="0.102"/>
      <sheetName val="0.103"/>
      <sheetName val="0.104"/>
      <sheetName val="0.105"/>
      <sheetName val="0.110"/>
      <sheetName val="0.111"/>
      <sheetName val="0.112"/>
      <sheetName val="0.113"/>
      <sheetName val="0.114"/>
      <sheetName val="0.115"/>
      <sheetName val="0.116"/>
      <sheetName val="0.117"/>
      <sheetName val="0.118"/>
      <sheetName val="0.119"/>
      <sheetName val="0.120"/>
      <sheetName val="0.121"/>
      <sheetName val="0.122"/>
      <sheetName val="0.123"/>
      <sheetName val="0.124"/>
      <sheetName val="0.130"/>
      <sheetName val="0.131"/>
      <sheetName val="0.132"/>
      <sheetName val="0.133"/>
      <sheetName val="0.134"/>
      <sheetName val="0.135"/>
      <sheetName val="0.136"/>
      <sheetName val="0.137"/>
      <sheetName val="0.138"/>
      <sheetName val="0.139"/>
      <sheetName val="0.140"/>
      <sheetName val="0.141"/>
      <sheetName val="0.142"/>
      <sheetName val="0.1094"/>
      <sheetName val="0.143"/>
      <sheetName val="0.144"/>
      <sheetName val="0.145"/>
      <sheetName val="0.146"/>
      <sheetName val="0.147"/>
      <sheetName val="0.150"/>
      <sheetName val="0.151"/>
      <sheetName val="0.152"/>
      <sheetName val="0.153"/>
      <sheetName val="0.154"/>
      <sheetName val="0.1089"/>
      <sheetName val="0.1090"/>
      <sheetName val="0.155"/>
      <sheetName val="0.156"/>
      <sheetName val="0.157"/>
      <sheetName val="0.158"/>
      <sheetName val="0.159"/>
      <sheetName val="0.160"/>
      <sheetName val="0.165"/>
      <sheetName val="0.166"/>
      <sheetName val="0.167"/>
      <sheetName val="0.168"/>
      <sheetName val="0.169"/>
      <sheetName val="0.170"/>
      <sheetName val="0.171"/>
      <sheetName val="0.172"/>
      <sheetName val="0.173"/>
      <sheetName val="0.174"/>
      <sheetName val="0.175"/>
      <sheetName val="0.176"/>
      <sheetName val="0.177"/>
      <sheetName val="0.178"/>
      <sheetName val="0.179"/>
      <sheetName val="0.180"/>
      <sheetName val="0.185"/>
      <sheetName val="0.186"/>
      <sheetName val="0.187"/>
      <sheetName val="0.188"/>
      <sheetName val="0.189"/>
      <sheetName val="0.190"/>
      <sheetName val="0.191"/>
      <sheetName val="0.192"/>
      <sheetName val="0.193"/>
      <sheetName val="0.194"/>
      <sheetName val="0.195"/>
      <sheetName val="0.196"/>
      <sheetName val="0.197"/>
      <sheetName val="0.206"/>
      <sheetName val="0.207"/>
      <sheetName val="0.208"/>
      <sheetName val="0.209"/>
      <sheetName val="0.210"/>
      <sheetName val="0.211"/>
      <sheetName val="0.212"/>
      <sheetName val="0.213"/>
      <sheetName val="0.214"/>
      <sheetName val="0.215"/>
      <sheetName val="0.216"/>
      <sheetName val="0.217"/>
      <sheetName val="0.218"/>
      <sheetName val="0.220"/>
      <sheetName val="0.221"/>
      <sheetName val="0.222"/>
      <sheetName val="0.223"/>
      <sheetName val="0.224"/>
      <sheetName val="0.225"/>
      <sheetName val="0.226"/>
      <sheetName val="0.227"/>
      <sheetName val="0.228"/>
      <sheetName val="0.229"/>
      <sheetName val="0.230"/>
      <sheetName val="0.231"/>
      <sheetName val="0.232"/>
      <sheetName val="0.233"/>
      <sheetName val="0.234"/>
      <sheetName val="0.235"/>
      <sheetName val="0.236"/>
      <sheetName val="0.237"/>
      <sheetName val="0.238"/>
      <sheetName val="0.239"/>
      <sheetName val="0.240"/>
      <sheetName val="0.241"/>
      <sheetName val="0.242"/>
      <sheetName val="0.243"/>
      <sheetName val="0.244"/>
      <sheetName val="0.245"/>
      <sheetName val="0.246"/>
      <sheetName val="0.247"/>
      <sheetName val="0.248"/>
      <sheetName val="0.249"/>
      <sheetName val="0.250"/>
      <sheetName val="0.251"/>
      <sheetName val="0.252"/>
      <sheetName val="0.253"/>
      <sheetName val="0.254"/>
      <sheetName val="0.255"/>
      <sheetName val="0.260"/>
      <sheetName val="0.261"/>
      <sheetName val="0.262"/>
      <sheetName val="0.263"/>
      <sheetName val="0.264"/>
      <sheetName val="0.265"/>
      <sheetName val="0.266"/>
      <sheetName val="0.267"/>
      <sheetName val="0.268"/>
      <sheetName val="0.269"/>
      <sheetName val="0.270"/>
      <sheetName val="0.271"/>
      <sheetName val="0.272"/>
      <sheetName val="0.273"/>
      <sheetName val="0.274"/>
      <sheetName val="0.280"/>
      <sheetName val="0.281"/>
      <sheetName val="0.282"/>
      <sheetName val="0.283"/>
      <sheetName val="0.284"/>
      <sheetName val="0.285"/>
      <sheetName val="0.286"/>
      <sheetName val="0.287"/>
      <sheetName val="0.288"/>
      <sheetName val="0.289"/>
      <sheetName val="0.290"/>
      <sheetName val="0.291"/>
      <sheetName val="0.292"/>
      <sheetName val="0.293"/>
      <sheetName val="0.294"/>
      <sheetName val="0.295"/>
      <sheetName val="0.296"/>
      <sheetName val="0.297"/>
      <sheetName val="0.298"/>
      <sheetName val="0.299"/>
      <sheetName val="0.300"/>
      <sheetName val="0.301"/>
      <sheetName val="0.302"/>
      <sheetName val="0.303"/>
      <sheetName val="0.304"/>
      <sheetName val="0.305"/>
      <sheetName val="0.306"/>
      <sheetName val="0.307"/>
      <sheetName val="0.308"/>
      <sheetName val="0.309"/>
      <sheetName val="0.310"/>
      <sheetName val="0.311"/>
      <sheetName val="0.312"/>
      <sheetName val="0.313"/>
      <sheetName val="0.314"/>
      <sheetName val="0.315"/>
      <sheetName val="0.316"/>
      <sheetName val="0.317"/>
      <sheetName val="0.318"/>
      <sheetName val="0.319"/>
      <sheetName val="0.320"/>
      <sheetName val="0.321"/>
      <sheetName val="0.322"/>
      <sheetName val="0.323"/>
      <sheetName val="0.324"/>
      <sheetName val="0.325"/>
      <sheetName val="0.326"/>
      <sheetName val="0.327"/>
      <sheetName val="0.328"/>
      <sheetName val="0.329"/>
      <sheetName val="0.330"/>
      <sheetName val="0.331"/>
      <sheetName val="0.332"/>
      <sheetName val="0.333"/>
      <sheetName val="0.334"/>
      <sheetName val="0.335"/>
      <sheetName val="0.336"/>
      <sheetName val="0.337"/>
      <sheetName val="0.338"/>
      <sheetName val="0.339"/>
      <sheetName val="0.340"/>
      <sheetName val="0.341"/>
      <sheetName val="0.342"/>
      <sheetName val="0.343"/>
      <sheetName val="0.344"/>
      <sheetName val="0.345"/>
      <sheetName val="0.346"/>
      <sheetName val="0.347"/>
      <sheetName val="0.348"/>
      <sheetName val="0.349"/>
      <sheetName val="0.350"/>
      <sheetName val="0.351"/>
      <sheetName val="0.352"/>
      <sheetName val="0.353"/>
      <sheetName val="0.354"/>
      <sheetName val="0.355"/>
      <sheetName val="0.356"/>
      <sheetName val="0.357"/>
      <sheetName val="0.358"/>
      <sheetName val="0.359"/>
      <sheetName val="0.360"/>
      <sheetName val="0.361"/>
      <sheetName val="0.362"/>
      <sheetName val="0.363"/>
      <sheetName val="0.364"/>
      <sheetName val="0.365"/>
      <sheetName val="0.366"/>
      <sheetName val="0.367"/>
      <sheetName val="0.368"/>
      <sheetName val="0.369"/>
      <sheetName val="0.370"/>
      <sheetName val="0.371"/>
      <sheetName val="0.372"/>
      <sheetName val="0.373"/>
      <sheetName val="0.374"/>
      <sheetName val="0.375"/>
      <sheetName val="0.377"/>
      <sheetName val="0.378"/>
      <sheetName val="0.380"/>
      <sheetName val="0.381"/>
      <sheetName val="0.382"/>
      <sheetName val="0.383"/>
      <sheetName val="0.384"/>
      <sheetName val="0.385"/>
      <sheetName val="0.386"/>
      <sheetName val="0.387"/>
      <sheetName val="0.388"/>
      <sheetName val="0.389"/>
      <sheetName val="0.390"/>
      <sheetName val="0.391"/>
      <sheetName val="0.392"/>
      <sheetName val="0.393"/>
      <sheetName val="0.394"/>
      <sheetName val="0.395"/>
      <sheetName val="0.396"/>
      <sheetName val="0.397"/>
      <sheetName val="0.398"/>
      <sheetName val="0.900"/>
      <sheetName val="0.406"/>
      <sheetName val="0.407"/>
      <sheetName val="0.408"/>
      <sheetName val="0.409"/>
      <sheetName val="0.415"/>
      <sheetName val="0.416"/>
      <sheetName val="0.417"/>
      <sheetName val="0.418"/>
      <sheetName val="0.419"/>
      <sheetName val="0.420"/>
      <sheetName val="0.421"/>
      <sheetName val="0.422"/>
      <sheetName val="0.423"/>
      <sheetName val="0.424"/>
      <sheetName val="0.425"/>
      <sheetName val="0.426"/>
      <sheetName val="0.427"/>
      <sheetName val="0.428"/>
      <sheetName val="0.429"/>
      <sheetName val="0.430"/>
      <sheetName val="0.431"/>
      <sheetName val="0.432"/>
      <sheetName val="0.433"/>
      <sheetName val="0.434"/>
      <sheetName val="0.435"/>
      <sheetName val="0.436"/>
      <sheetName val="0.437"/>
      <sheetName val="0.438"/>
      <sheetName val="0.439"/>
      <sheetName val="0.440"/>
      <sheetName val="0.441"/>
      <sheetName val="0.442"/>
      <sheetName val="0.443"/>
      <sheetName val="0.444"/>
      <sheetName val="0.445"/>
      <sheetName val="0.446"/>
      <sheetName val="0.447"/>
      <sheetName val="0.448"/>
      <sheetName val="0.449"/>
      <sheetName val="0.450"/>
      <sheetName val="0.451"/>
      <sheetName val="0.452"/>
      <sheetName val="0.453"/>
      <sheetName val="0.454"/>
      <sheetName val="0.455"/>
      <sheetName val="0.456"/>
      <sheetName val="0.457"/>
      <sheetName val="0.458"/>
      <sheetName val="0.459"/>
      <sheetName val="0.460"/>
      <sheetName val="0.461"/>
      <sheetName val="0.465"/>
      <sheetName val="0.466"/>
      <sheetName val="0.467"/>
      <sheetName val="0.468"/>
      <sheetName val="0.469"/>
      <sheetName val="0.470"/>
      <sheetName val="0.471"/>
      <sheetName val="0.472"/>
      <sheetName val="0.473"/>
      <sheetName val="0.474"/>
      <sheetName val="0.475"/>
      <sheetName val="0.476"/>
      <sheetName val="0.477"/>
      <sheetName val="0.478"/>
      <sheetName val="0.479"/>
      <sheetName val="0.480"/>
      <sheetName val="0.481"/>
      <sheetName val="0.482"/>
      <sheetName val="0.483"/>
      <sheetName val="0.484"/>
      <sheetName val="0.485"/>
      <sheetName val="0.486"/>
      <sheetName val="0.487"/>
      <sheetName val="0.488"/>
      <sheetName val="0.489"/>
      <sheetName val="0.490"/>
      <sheetName val="0.491"/>
      <sheetName val="0.492"/>
      <sheetName val="0.493"/>
      <sheetName val="0.494"/>
      <sheetName val="0.495"/>
      <sheetName val="0.496"/>
      <sheetName val="0.497"/>
      <sheetName val="0.498"/>
      <sheetName val="0.499"/>
      <sheetName val="0.500"/>
      <sheetName val="0.501"/>
      <sheetName val="0.502"/>
      <sheetName val="0.503"/>
      <sheetName val="0.504"/>
      <sheetName val="0.505"/>
      <sheetName val="0.506"/>
      <sheetName val="0.507"/>
      <sheetName val="0.508"/>
      <sheetName val="0.509"/>
      <sheetName val="0.510"/>
      <sheetName val="0.511"/>
      <sheetName val="0.512"/>
      <sheetName val="0.513"/>
      <sheetName val="0.514"/>
      <sheetName val="0.515"/>
      <sheetName val="0.516"/>
      <sheetName val="0.517"/>
      <sheetName val="0.518"/>
      <sheetName val="0.519"/>
      <sheetName val="0.520"/>
      <sheetName val="0.521"/>
      <sheetName val="0.522"/>
      <sheetName val="0.523"/>
      <sheetName val="0.524"/>
      <sheetName val="0.525"/>
      <sheetName val="0.527"/>
      <sheetName val="0.528"/>
      <sheetName val="0.529"/>
      <sheetName val="0.530"/>
      <sheetName val="0.531"/>
      <sheetName val="0.532"/>
      <sheetName val="0.533"/>
      <sheetName val="0.534"/>
      <sheetName val="0.535"/>
      <sheetName val="0.536"/>
      <sheetName val="0.537"/>
      <sheetName val="0.538"/>
      <sheetName val="0.539"/>
      <sheetName val="0.540"/>
      <sheetName val="0.541"/>
      <sheetName val="0.542"/>
      <sheetName val="0.543"/>
      <sheetName val="0.544"/>
      <sheetName val="0.545"/>
      <sheetName val="0.546"/>
      <sheetName val="0.547"/>
      <sheetName val="0.548"/>
      <sheetName val="0.549"/>
      <sheetName val="0.550"/>
      <sheetName val="0.551"/>
      <sheetName val="0.552"/>
      <sheetName val="0.553"/>
      <sheetName val="0.554"/>
      <sheetName val="0.555"/>
      <sheetName val="0.556"/>
      <sheetName val="0.557"/>
      <sheetName val="0.558"/>
      <sheetName val="0.559"/>
      <sheetName val="0.560"/>
      <sheetName val="0.561"/>
      <sheetName val="0.562"/>
      <sheetName val="0.563"/>
      <sheetName val="0.564"/>
      <sheetName val="0.565"/>
      <sheetName val="0.566"/>
      <sheetName val="0.567"/>
      <sheetName val="0.568"/>
      <sheetName val="0.569"/>
      <sheetName val="0.570"/>
      <sheetName val="0.571"/>
      <sheetName val="0.572"/>
      <sheetName val="0.573"/>
      <sheetName val="0.574"/>
      <sheetName val="0.575"/>
      <sheetName val="0.576"/>
      <sheetName val="0.577"/>
      <sheetName val="0.578"/>
      <sheetName val="0.579"/>
      <sheetName val="0.580"/>
      <sheetName val="0.581"/>
      <sheetName val="0.582"/>
      <sheetName val="0.583"/>
      <sheetName val="0.584"/>
      <sheetName val="0.585"/>
      <sheetName val="0.586"/>
      <sheetName val="0.587"/>
      <sheetName val="0.588"/>
      <sheetName val="0.590"/>
      <sheetName val="0.591"/>
      <sheetName val="0.592"/>
      <sheetName val="0.593"/>
      <sheetName val="0.594"/>
      <sheetName val="0.595"/>
      <sheetName val="0.596"/>
      <sheetName val="0.597"/>
      <sheetName val="0.598"/>
      <sheetName val="0.599"/>
      <sheetName val="0.600"/>
      <sheetName val="0.601"/>
      <sheetName val="0.602"/>
      <sheetName val="0.603"/>
      <sheetName val="0.604"/>
      <sheetName val="0.605"/>
      <sheetName val="0.606"/>
      <sheetName val="0.607"/>
      <sheetName val="0.608"/>
      <sheetName val="0.609"/>
      <sheetName val="0.610"/>
      <sheetName val="0.611"/>
      <sheetName val="0.612"/>
      <sheetName val="0.613"/>
      <sheetName val="0.614"/>
      <sheetName val="0.615"/>
      <sheetName val="0.616"/>
      <sheetName val="0.617"/>
      <sheetName val="0.618"/>
      <sheetName val="0.619"/>
      <sheetName val="0.620"/>
      <sheetName val="0.621"/>
      <sheetName val="0.622"/>
      <sheetName val="0.623"/>
      <sheetName val="0.624"/>
      <sheetName val="0.625"/>
      <sheetName val="0.626"/>
      <sheetName val="0.627"/>
      <sheetName val="0.628"/>
      <sheetName val="0.1110"/>
      <sheetName val="0.1111"/>
      <sheetName val="0.1112"/>
      <sheetName val="0.1113"/>
      <sheetName val="0.1114"/>
      <sheetName val="0.1115"/>
      <sheetName val="0.1116"/>
      <sheetName val="0.1117"/>
      <sheetName val="0.1118"/>
      <sheetName val="0.1119"/>
      <sheetName val="0.1120"/>
      <sheetName val="0.1121"/>
      <sheetName val="0.1122"/>
      <sheetName val="0.1123"/>
      <sheetName val="0.1124"/>
      <sheetName val="0.1125"/>
      <sheetName val="0.1126"/>
      <sheetName val="0.1127"/>
      <sheetName val="0.1128"/>
      <sheetName val="0.1129"/>
      <sheetName val="0.1130"/>
      <sheetName val="0.1131"/>
      <sheetName val="0.1132"/>
      <sheetName val="0.1133"/>
      <sheetName val="0.1134"/>
      <sheetName val="0.1135"/>
      <sheetName val="0.1136"/>
      <sheetName val="0.1137"/>
      <sheetName val="0.1138"/>
      <sheetName val="0.1139"/>
      <sheetName val="0.1140"/>
      <sheetName val="0.1141"/>
      <sheetName val="0.1142"/>
      <sheetName val="0.1143"/>
      <sheetName val="0.1144"/>
      <sheetName val="0.1145"/>
      <sheetName val="0.1146"/>
      <sheetName val="0.1147"/>
      <sheetName val="0.1148"/>
      <sheetName val="0.1149"/>
      <sheetName val="0.1155"/>
      <sheetName val="0.1156"/>
      <sheetName val="0.1157"/>
      <sheetName val="0.1158"/>
      <sheetName val="0.1159"/>
      <sheetName val="0.1160"/>
      <sheetName val="0.1161"/>
      <sheetName val="0.1162"/>
      <sheetName val="0.1163"/>
      <sheetName val="0.1164"/>
      <sheetName val="0.1165"/>
      <sheetName val="0.1166"/>
      <sheetName val="0.1167"/>
      <sheetName val="0.1168"/>
      <sheetName val="0.1169"/>
      <sheetName val="0.735"/>
      <sheetName val="0.526"/>
      <sheetName val="0.631"/>
      <sheetName val="0.632"/>
      <sheetName val="0.629"/>
      <sheetName val="0.630"/>
      <sheetName val="0.633"/>
      <sheetName val="0.634"/>
      <sheetName val="0.635"/>
      <sheetName val="0.636"/>
      <sheetName val="0.637"/>
      <sheetName val="0.638"/>
      <sheetName val="0.639"/>
      <sheetName val="0.640"/>
      <sheetName val="0.641"/>
      <sheetName val="0.642"/>
      <sheetName val="0.643"/>
      <sheetName val="0.644"/>
      <sheetName val="0.645"/>
      <sheetName val="0.646"/>
      <sheetName val="0.647"/>
      <sheetName val="0.648"/>
      <sheetName val="0.649"/>
      <sheetName val="0.650"/>
      <sheetName val="0.651"/>
      <sheetName val="0.652"/>
      <sheetName val="0.653"/>
      <sheetName val="0.654"/>
      <sheetName val="0.655"/>
      <sheetName val="0.656"/>
      <sheetName val="0.657"/>
      <sheetName val="0.658"/>
      <sheetName val="0.659"/>
      <sheetName val="0.660"/>
      <sheetName val="0.661"/>
      <sheetName val="0.662"/>
      <sheetName val="0.663"/>
      <sheetName val="0.664"/>
      <sheetName val="0.665"/>
      <sheetName val="0.666"/>
      <sheetName val="0.667"/>
      <sheetName val="0.668"/>
      <sheetName val="0.669"/>
      <sheetName val="0.670"/>
      <sheetName val="0.671"/>
      <sheetName val="0.672"/>
      <sheetName val="0.673"/>
      <sheetName val="0.674"/>
      <sheetName val="0.675"/>
      <sheetName val="0.676"/>
      <sheetName val="0.677"/>
      <sheetName val="0.678"/>
      <sheetName val="0.679"/>
      <sheetName val="0.680"/>
      <sheetName val="0.681"/>
      <sheetName val="0.682"/>
      <sheetName val="0.683"/>
      <sheetName val="Hoja1"/>
      <sheetName val="0.684"/>
      <sheetName val="0.685"/>
      <sheetName val="0.686"/>
      <sheetName val="0.687"/>
      <sheetName val="0.688"/>
      <sheetName val="0.689"/>
      <sheetName val="0.690"/>
      <sheetName val="0.691"/>
      <sheetName val="0.692"/>
      <sheetName val="0.693"/>
      <sheetName val="0.694"/>
      <sheetName val="0.695"/>
      <sheetName val="0.696"/>
      <sheetName val="0.697"/>
      <sheetName val="0.698"/>
      <sheetName val="0.699"/>
      <sheetName val="0.700"/>
      <sheetName val="0.701"/>
      <sheetName val="0.702"/>
      <sheetName val="0.703"/>
      <sheetName val="0.704"/>
      <sheetName val="0.705"/>
      <sheetName val="0.706"/>
      <sheetName val="0.707"/>
      <sheetName val="0.708"/>
      <sheetName val="0.709"/>
      <sheetName val="0.710"/>
      <sheetName val="0.711"/>
      <sheetName val="0.712"/>
      <sheetName val="0.713"/>
      <sheetName val="0.714"/>
      <sheetName val="0.715"/>
      <sheetName val="0.716"/>
      <sheetName val="0.717"/>
      <sheetName val="0.718"/>
      <sheetName val="0.720"/>
      <sheetName val="0.721"/>
      <sheetName val="0.722"/>
      <sheetName val="0.723"/>
      <sheetName val="0.724"/>
      <sheetName val="0.725"/>
      <sheetName val="0.726"/>
      <sheetName val="0.727"/>
      <sheetName val="0.728"/>
      <sheetName val="0.729"/>
      <sheetName val="0.730"/>
      <sheetName val="0.731"/>
      <sheetName val="0.732"/>
      <sheetName val="0.733"/>
      <sheetName val="0.734"/>
      <sheetName val="0.736"/>
      <sheetName val="0.737"/>
      <sheetName val="0.738"/>
      <sheetName val="0.739"/>
      <sheetName val="0.750"/>
      <sheetName val="0.751"/>
      <sheetName val="0.752"/>
      <sheetName val="0.753"/>
      <sheetName val="0.754"/>
      <sheetName val="0.755"/>
      <sheetName val="0.756"/>
      <sheetName val="0.757"/>
      <sheetName val="0.758"/>
      <sheetName val="0.759"/>
      <sheetName val="0.760"/>
      <sheetName val="0.761"/>
      <sheetName val="0.762"/>
      <sheetName val="0.763"/>
      <sheetName val="0.764"/>
      <sheetName val="0.765"/>
      <sheetName val="0.766"/>
      <sheetName val="0.767"/>
      <sheetName val="0.768"/>
      <sheetName val="0.769"/>
      <sheetName val="0.770"/>
      <sheetName val="0.771"/>
      <sheetName val="0.772"/>
      <sheetName val="0.773"/>
      <sheetName val="0.774"/>
      <sheetName val="0.775"/>
      <sheetName val="0.776"/>
      <sheetName val="0.777"/>
      <sheetName val="0.778"/>
      <sheetName val="0.779"/>
      <sheetName val="0.780"/>
      <sheetName val="0.785"/>
      <sheetName val="0.786"/>
      <sheetName val="0.787"/>
      <sheetName val="0.788"/>
      <sheetName val="0.789"/>
      <sheetName val="0.790"/>
      <sheetName val="0.791"/>
      <sheetName val="0.792"/>
      <sheetName val="0.793"/>
      <sheetName val="0.794"/>
      <sheetName val="0.795"/>
      <sheetName val="0.796"/>
      <sheetName val="0.797"/>
      <sheetName val="0.798"/>
      <sheetName val="0.799"/>
      <sheetName val="0.800"/>
      <sheetName val="0.801"/>
      <sheetName val="0.802"/>
      <sheetName val="0.803"/>
      <sheetName val="0.804"/>
      <sheetName val="0.805"/>
      <sheetName val="0.806"/>
      <sheetName val="0.807"/>
      <sheetName val="0.808"/>
      <sheetName val="0.809"/>
      <sheetName val="0.810"/>
      <sheetName val="0.811"/>
      <sheetName val="0.1080"/>
      <sheetName val="0.1081"/>
      <sheetName val="0.1082"/>
      <sheetName val="0.1083"/>
      <sheetName val="0.1084"/>
      <sheetName val="0.812"/>
      <sheetName val="0.813"/>
      <sheetName val="0.814"/>
      <sheetName val="0.815"/>
      <sheetName val="0.816"/>
      <sheetName val="0.817"/>
      <sheetName val="0.818"/>
      <sheetName val="0.819"/>
      <sheetName val="0.820"/>
      <sheetName val="0.821"/>
      <sheetName val="0.822"/>
      <sheetName val="0.823"/>
      <sheetName val="0.824"/>
      <sheetName val="0.825"/>
      <sheetName val="0.826"/>
      <sheetName val="0.827"/>
      <sheetName val="0.828"/>
      <sheetName val="0.829"/>
      <sheetName val="0.830"/>
      <sheetName val="0.831"/>
      <sheetName val="0.1000"/>
      <sheetName val="0.1001"/>
      <sheetName val="0.1002"/>
      <sheetName val="0.1003"/>
      <sheetName val="0.1004"/>
      <sheetName val="0.1005"/>
      <sheetName val="0.1006"/>
      <sheetName val="0.1007"/>
      <sheetName val="0.1008"/>
      <sheetName val="0.1009"/>
      <sheetName val="0.1010"/>
      <sheetName val="0.1011"/>
      <sheetName val="0.1012"/>
      <sheetName val="0.1013"/>
      <sheetName val="0.1014"/>
      <sheetName val="0.1015"/>
      <sheetName val="0.1016"/>
      <sheetName val="0.1017"/>
      <sheetName val="0.1018"/>
      <sheetName val="0.1019"/>
      <sheetName val="0.1020"/>
      <sheetName val="0.1021"/>
      <sheetName val="0.1022"/>
      <sheetName val="0.1023"/>
      <sheetName val="0.1024"/>
      <sheetName val="0.1025"/>
      <sheetName val="0.1026"/>
      <sheetName val="0.1027"/>
      <sheetName val="0.1028"/>
      <sheetName val="0.1029"/>
      <sheetName val="0.1030"/>
      <sheetName val="0.1031"/>
      <sheetName val="0.1032"/>
      <sheetName val="0.1033"/>
      <sheetName val="0.1034"/>
      <sheetName val="0.1035"/>
      <sheetName val="0.1036"/>
      <sheetName val="0.1037"/>
      <sheetName val="0.1038"/>
      <sheetName val="0.1039"/>
      <sheetName val="0.1040"/>
      <sheetName val="0.1041"/>
      <sheetName val="0.1042"/>
      <sheetName val="0.1043"/>
      <sheetName val="0.379"/>
      <sheetName val="0.1044"/>
      <sheetName val="0.1045"/>
      <sheetName val="0.1046"/>
      <sheetName val="0.376"/>
      <sheetName val="0.1047"/>
      <sheetName val="0.1048"/>
      <sheetName val="0.399"/>
      <sheetName val="0.400"/>
      <sheetName val="0.401"/>
      <sheetName val="0.402"/>
      <sheetName val="0.403"/>
      <sheetName val="0.404"/>
      <sheetName val="0.405"/>
      <sheetName val="0.1049"/>
      <sheetName val="0.1050"/>
      <sheetName val="0.1051"/>
      <sheetName val="0.1053"/>
      <sheetName val="0.1054"/>
      <sheetName val="0.1055"/>
      <sheetName val="0.203"/>
      <sheetName val="0.202"/>
      <sheetName val="0.201"/>
      <sheetName val="0.200"/>
      <sheetName val="0.204"/>
      <sheetName val="0.205"/>
      <sheetName val="0.1056"/>
      <sheetName val="0.1057"/>
      <sheetName val="0.1058"/>
      <sheetName val="0.1059"/>
      <sheetName val="0.1060"/>
      <sheetName val="0.1061"/>
      <sheetName val="0.1062"/>
      <sheetName val="0.1063"/>
      <sheetName val="0.1064"/>
      <sheetName val="0.1065"/>
      <sheetName val="0.1066"/>
      <sheetName val="0.1067"/>
      <sheetName val="0.1072"/>
      <sheetName val="0.1074"/>
      <sheetName val="0.1075"/>
      <sheetName val="0.1076"/>
      <sheetName val="0.1068"/>
      <sheetName val="0.1069"/>
      <sheetName val="0.1070"/>
      <sheetName val="0.1071"/>
      <sheetName val="0.1085"/>
      <sheetName val="0.1086"/>
      <sheetName val="0.1087"/>
      <sheetName val="0.1088"/>
      <sheetName val="0.1091"/>
      <sheetName val="0.1092"/>
      <sheetName val="0.1093"/>
      <sheetName val="0.1095"/>
      <sheetName val="0.1096"/>
      <sheetName val="0.1097"/>
      <sheetName val="0.1100"/>
      <sheetName val="0.1101"/>
      <sheetName val="0.1102"/>
      <sheetName val="0.1103"/>
      <sheetName val="0.1104"/>
      <sheetName val="0.1105"/>
      <sheetName val="0.1106"/>
      <sheetName val="0.1180"/>
      <sheetName val="0.1181"/>
      <sheetName val="0.1183"/>
      <sheetName val="0.1184"/>
      <sheetName val="0.1185"/>
      <sheetName val="0.1186"/>
      <sheetName val="0.1187"/>
      <sheetName val="0.1188"/>
      <sheetName val="0.1189"/>
      <sheetName val="0.1190"/>
      <sheetName val="0.1191"/>
      <sheetName val="0.1192"/>
      <sheetName val="0.1193"/>
      <sheetName val="0.1200"/>
      <sheetName val="0.1201"/>
      <sheetName val="0.1202"/>
      <sheetName val="0.1203"/>
      <sheetName val="0.1204"/>
      <sheetName val="0.1211"/>
      <sheetName val="0.1212"/>
      <sheetName val="0.1210"/>
      <sheetName val="0.1213"/>
      <sheetName val="0.1214"/>
      <sheetName val="0.1215"/>
      <sheetName val="0.1217"/>
      <sheetName val="0.1225"/>
      <sheetName val="0.1226"/>
      <sheetName val="0.1227"/>
      <sheetName val="0.1228"/>
      <sheetName val="0.1229"/>
      <sheetName val="0.1230"/>
      <sheetName val="0.1231"/>
      <sheetName val="0.1238"/>
      <sheetName val="0.1232"/>
      <sheetName val="0.1233"/>
      <sheetName val="0.1234"/>
      <sheetName val="0.1235"/>
      <sheetName val="0.1236"/>
      <sheetName val="0.1237"/>
      <sheetName val="0.1239"/>
      <sheetName val="0.1240"/>
      <sheetName val="0.1241"/>
      <sheetName val="0.1242"/>
      <sheetName val="0.1243"/>
      <sheetName val="0.1245"/>
      <sheetName val="0.1247"/>
      <sheetName val="0.1248"/>
      <sheetName val="0.1249"/>
      <sheetName val="0.1250"/>
      <sheetName val="0.1251"/>
      <sheetName val="0.1252"/>
      <sheetName val="0.1253"/>
      <sheetName val="0.1254"/>
      <sheetName val="0.1255"/>
      <sheetName val="0.1256"/>
      <sheetName val="0.1257"/>
      <sheetName val="0.1258"/>
      <sheetName val="0.1259"/>
      <sheetName val="0.1260"/>
      <sheetName val="0.1261"/>
      <sheetName val="0.1262"/>
      <sheetName val="0.1263"/>
      <sheetName val="0.1264"/>
      <sheetName val="0.1265"/>
      <sheetName val="0.1266"/>
      <sheetName val="0.1267"/>
      <sheetName val="0.1268"/>
      <sheetName val="0.1270"/>
      <sheetName val="0.1271"/>
      <sheetName val="0.1273"/>
      <sheetName val="0.1274"/>
      <sheetName val="0.1275"/>
      <sheetName val="0.1276"/>
      <sheetName val="0.1277"/>
      <sheetName val="0.1278"/>
      <sheetName val="0.1279"/>
      <sheetName val="0.1280"/>
      <sheetName val="0.1290"/>
      <sheetName val="0.1292"/>
      <sheetName val="0.1293"/>
      <sheetName val="0.1294"/>
      <sheetName val="0.1295"/>
      <sheetName val="0.1296"/>
      <sheetName val="0.1297"/>
      <sheetName val="0.1298"/>
    </sheetNames>
    <sheetDataSet>
      <sheetData sheetId="0" refreshError="1"/>
      <sheetData sheetId="1" refreshError="1"/>
      <sheetData sheetId="2" refreshError="1">
        <row r="5">
          <cell r="E5" t="str">
            <v>Desperdicios</v>
          </cell>
          <cell r="G5">
            <v>0.05</v>
          </cell>
        </row>
        <row r="6">
          <cell r="A6" t="str">
            <v>MATERIALES DE CONSTRUCCION</v>
          </cell>
        </row>
        <row r="7">
          <cell r="A7">
            <v>70123</v>
          </cell>
          <cell r="E7" t="str">
            <v>HERRAMIENTAS  MENORES</v>
          </cell>
          <cell r="G7">
            <v>0.05</v>
          </cell>
        </row>
        <row r="8">
          <cell r="A8" t="str">
            <v>CODIGO</v>
          </cell>
          <cell r="B8" t="str">
            <v>DESCRIPCION</v>
          </cell>
          <cell r="C8" t="str">
            <v>UND</v>
          </cell>
          <cell r="D8" t="str">
            <v>CANT</v>
          </cell>
          <cell r="E8" t="str">
            <v>V. R UNITARIO</v>
          </cell>
          <cell r="F8" t="str">
            <v>IVA  19%</v>
          </cell>
          <cell r="G8" t="str">
            <v>V.R TOTAL</v>
          </cell>
        </row>
        <row r="9">
          <cell r="A9" t="str">
            <v>Columna1</v>
          </cell>
          <cell r="B9" t="str">
            <v>Columna2</v>
          </cell>
          <cell r="C9" t="str">
            <v>Columna3</v>
          </cell>
          <cell r="D9" t="str">
            <v>Columna4</v>
          </cell>
          <cell r="E9" t="str">
            <v>Columna5</v>
          </cell>
          <cell r="F9" t="str">
            <v>Columna6</v>
          </cell>
          <cell r="G9" t="str">
            <v>Columna7</v>
          </cell>
          <cell r="H9" t="str">
            <v>Columna8</v>
          </cell>
        </row>
        <row r="11">
          <cell r="A11" t="str">
            <v>010100</v>
          </cell>
          <cell r="B11" t="str">
            <v>A.  C.  P.  M.</v>
          </cell>
          <cell r="C11" t="str">
            <v>Gln</v>
          </cell>
          <cell r="D11">
            <v>1</v>
          </cell>
          <cell r="E11">
            <v>6645.69</v>
          </cell>
          <cell r="F11">
            <v>1262.6811</v>
          </cell>
          <cell r="G11">
            <v>7908.3710999999994</v>
          </cell>
        </row>
        <row r="12">
          <cell r="A12" t="str">
            <v>010110</v>
          </cell>
          <cell r="B12" t="str">
            <v>Acero Fy = 28.000 psi d&lt;=1/4"</v>
          </cell>
          <cell r="C12" t="str">
            <v>Kg</v>
          </cell>
          <cell r="D12">
            <v>1</v>
          </cell>
          <cell r="E12">
            <v>4290</v>
          </cell>
          <cell r="F12">
            <v>815.1</v>
          </cell>
          <cell r="G12">
            <v>5105.1000000000004</v>
          </cell>
        </row>
        <row r="13">
          <cell r="A13" t="str">
            <v>010111</v>
          </cell>
          <cell r="B13" t="str">
            <v xml:space="preserve">Acero Fy = 60.000 psi d&gt;1/4" </v>
          </cell>
          <cell r="C13" t="str">
            <v>Kg</v>
          </cell>
          <cell r="D13">
            <v>1</v>
          </cell>
          <cell r="E13">
            <v>4290</v>
          </cell>
          <cell r="F13">
            <v>815.1</v>
          </cell>
          <cell r="G13">
            <v>5105.1000000000004</v>
          </cell>
        </row>
        <row r="14">
          <cell r="A14" t="str">
            <v>010112</v>
          </cell>
          <cell r="B14" t="str">
            <v>Acero G-60 corrugado de 1/4"</v>
          </cell>
          <cell r="C14" t="str">
            <v>Kg</v>
          </cell>
          <cell r="D14">
            <v>1</v>
          </cell>
          <cell r="E14">
            <v>4290</v>
          </cell>
          <cell r="F14">
            <v>815.1</v>
          </cell>
          <cell r="G14">
            <v>5105.1000000000004</v>
          </cell>
        </row>
        <row r="15">
          <cell r="A15" t="str">
            <v>010113</v>
          </cell>
          <cell r="B15" t="str">
            <v>Acero G-60 corrugado de 3/8"</v>
          </cell>
          <cell r="C15" t="str">
            <v>Kg</v>
          </cell>
          <cell r="D15">
            <v>1</v>
          </cell>
          <cell r="E15">
            <v>4290</v>
          </cell>
          <cell r="F15">
            <v>815.1</v>
          </cell>
          <cell r="G15">
            <v>5105.1000000000004</v>
          </cell>
        </row>
        <row r="16">
          <cell r="A16" t="str">
            <v>010114</v>
          </cell>
          <cell r="B16" t="str">
            <v>Acero G-60 corrugado de 1/2"</v>
          </cell>
          <cell r="C16" t="str">
            <v>Kg</v>
          </cell>
          <cell r="D16">
            <v>1</v>
          </cell>
          <cell r="E16">
            <v>4290</v>
          </cell>
          <cell r="F16">
            <v>815.1</v>
          </cell>
          <cell r="G16">
            <v>5105.1000000000004</v>
          </cell>
        </row>
        <row r="17">
          <cell r="A17" t="str">
            <v>010115</v>
          </cell>
          <cell r="B17" t="str">
            <v>Acero G-60 corrugado de 5/8"</v>
          </cell>
          <cell r="C17" t="str">
            <v>Kg</v>
          </cell>
          <cell r="D17">
            <v>1</v>
          </cell>
          <cell r="E17">
            <v>4290</v>
          </cell>
          <cell r="F17">
            <v>815.1</v>
          </cell>
          <cell r="G17">
            <v>5105.1000000000004</v>
          </cell>
        </row>
        <row r="18">
          <cell r="A18" t="str">
            <v>010116</v>
          </cell>
          <cell r="B18" t="str">
            <v>Acero G-60 corrugado de 3/4"</v>
          </cell>
          <cell r="C18" t="str">
            <v>Kg</v>
          </cell>
          <cell r="D18">
            <v>1</v>
          </cell>
          <cell r="E18">
            <v>4290</v>
          </cell>
          <cell r="F18">
            <v>815.1</v>
          </cell>
          <cell r="G18">
            <v>5105.1000000000004</v>
          </cell>
        </row>
        <row r="19">
          <cell r="A19" t="str">
            <v>010117</v>
          </cell>
          <cell r="B19" t="str">
            <v>Acero G-60 corrugado de 7/8"</v>
          </cell>
          <cell r="C19" t="str">
            <v>Kg</v>
          </cell>
          <cell r="D19">
            <v>1</v>
          </cell>
          <cell r="E19">
            <v>4290</v>
          </cell>
          <cell r="F19">
            <v>815.1</v>
          </cell>
          <cell r="G19">
            <v>5105.1000000000004</v>
          </cell>
        </row>
        <row r="20">
          <cell r="A20" t="str">
            <v>010118</v>
          </cell>
          <cell r="B20" t="str">
            <v>Acero G-60 corrugado de 1"</v>
          </cell>
          <cell r="C20" t="str">
            <v>Kg</v>
          </cell>
          <cell r="D20">
            <v>1</v>
          </cell>
          <cell r="E20">
            <v>4290</v>
          </cell>
          <cell r="F20">
            <v>815.1</v>
          </cell>
          <cell r="G20">
            <v>5105.1000000000004</v>
          </cell>
        </row>
        <row r="21">
          <cell r="A21" t="str">
            <v>010120</v>
          </cell>
          <cell r="B21" t="str">
            <v>ACERO DE TRANSFERENCIA</v>
          </cell>
          <cell r="C21" t="str">
            <v>Kg</v>
          </cell>
          <cell r="D21">
            <v>1</v>
          </cell>
          <cell r="E21">
            <v>4290</v>
          </cell>
          <cell r="F21">
            <v>815.1</v>
          </cell>
          <cell r="G21">
            <v>5105.1000000000004</v>
          </cell>
        </row>
        <row r="22">
          <cell r="A22" t="str">
            <v>010130</v>
          </cell>
          <cell r="B22" t="str">
            <v>Acelerante de concreto</v>
          </cell>
          <cell r="C22" t="str">
            <v>Kg</v>
          </cell>
          <cell r="D22">
            <v>1</v>
          </cell>
          <cell r="E22">
            <v>12540</v>
          </cell>
          <cell r="F22">
            <v>2382.6</v>
          </cell>
          <cell r="G22">
            <v>14922.6</v>
          </cell>
        </row>
        <row r="23">
          <cell r="A23" t="str">
            <v>010131</v>
          </cell>
          <cell r="B23" t="str">
            <v xml:space="preserve">Acople flexible </v>
          </cell>
          <cell r="C23" t="str">
            <v>Und</v>
          </cell>
          <cell r="D23">
            <v>1</v>
          </cell>
          <cell r="E23">
            <v>21500</v>
          </cell>
          <cell r="F23">
            <v>4085</v>
          </cell>
          <cell r="G23">
            <v>25585</v>
          </cell>
        </row>
        <row r="24">
          <cell r="A24" t="str">
            <v>010140</v>
          </cell>
          <cell r="B24" t="str">
            <v>Adoquín en Gress peatonal (3x10x20cm)</v>
          </cell>
          <cell r="C24" t="str">
            <v>Und</v>
          </cell>
          <cell r="D24">
            <v>1</v>
          </cell>
          <cell r="E24">
            <v>450</v>
          </cell>
          <cell r="F24">
            <v>85.5</v>
          </cell>
          <cell r="G24">
            <v>535.5</v>
          </cell>
        </row>
        <row r="25">
          <cell r="A25" t="str">
            <v>010150</v>
          </cell>
          <cell r="B25" t="str">
            <v>Accesorios para fijacion (Tornillos chazos)</v>
          </cell>
          <cell r="C25" t="str">
            <v>Und</v>
          </cell>
          <cell r="D25">
            <v>1</v>
          </cell>
          <cell r="E25">
            <v>8500</v>
          </cell>
          <cell r="F25">
            <v>1615</v>
          </cell>
          <cell r="G25">
            <v>10115</v>
          </cell>
        </row>
        <row r="26">
          <cell r="A26" t="str">
            <v>010160</v>
          </cell>
          <cell r="B26" t="str">
            <v>Abono Organico</v>
          </cell>
          <cell r="C26" t="str">
            <v>M3</v>
          </cell>
          <cell r="D26">
            <v>1</v>
          </cell>
          <cell r="E26">
            <v>29500</v>
          </cell>
          <cell r="F26">
            <v>5605</v>
          </cell>
          <cell r="G26">
            <v>35105</v>
          </cell>
        </row>
        <row r="27">
          <cell r="A27" t="str">
            <v>010170</v>
          </cell>
          <cell r="B27" t="str">
            <v>Adoquín peatonal gris de concreto e = 0.11m x 0,06 m x .20 m</v>
          </cell>
          <cell r="C27" t="str">
            <v>M2</v>
          </cell>
          <cell r="D27">
            <v>1</v>
          </cell>
          <cell r="E27">
            <v>40000</v>
          </cell>
          <cell r="F27">
            <v>7600</v>
          </cell>
          <cell r="G27">
            <v>47600</v>
          </cell>
        </row>
        <row r="28">
          <cell r="A28" t="str">
            <v>010180</v>
          </cell>
          <cell r="B28" t="str">
            <v>Adoquín vehicular gris de concreto e = 8 cm</v>
          </cell>
          <cell r="C28" t="str">
            <v>M2</v>
          </cell>
          <cell r="D28">
            <v>1</v>
          </cell>
          <cell r="E28">
            <v>48319.327731092439</v>
          </cell>
          <cell r="F28">
            <v>9180.6722689075632</v>
          </cell>
          <cell r="G28">
            <v>57500</v>
          </cell>
        </row>
        <row r="29">
          <cell r="A29" t="str">
            <v>010181</v>
          </cell>
          <cell r="B29" t="str">
            <v>Adhesivo epóxico para concreto fresco con endurecido de curado lento</v>
          </cell>
          <cell r="C29" t="str">
            <v>Kg</v>
          </cell>
          <cell r="D29">
            <v>1</v>
          </cell>
          <cell r="E29">
            <v>60100</v>
          </cell>
          <cell r="F29">
            <v>11419</v>
          </cell>
          <cell r="G29">
            <v>71519</v>
          </cell>
        </row>
        <row r="30">
          <cell r="A30" t="str">
            <v>010182</v>
          </cell>
          <cell r="B30" t="str">
            <v>Adhesivo para piso de vinilo</v>
          </cell>
          <cell r="C30" t="str">
            <v>Gln</v>
          </cell>
          <cell r="D30">
            <v>1</v>
          </cell>
          <cell r="E30">
            <v>77500</v>
          </cell>
          <cell r="F30">
            <v>14725</v>
          </cell>
          <cell r="G30">
            <v>92225</v>
          </cell>
        </row>
        <row r="31">
          <cell r="A31" t="str">
            <v>010183</v>
          </cell>
          <cell r="B31" t="str">
            <v>Adhesivo epóxico tipo IV grado 3 (ASTM C-881-02) para anclar barras de acero al concreto. X 600 ml (Sikadur® AnchorFix®-4 tubo x 600 ml)</v>
          </cell>
          <cell r="C31" t="str">
            <v>Kg</v>
          </cell>
          <cell r="D31">
            <v>1</v>
          </cell>
          <cell r="E31">
            <v>59800</v>
          </cell>
          <cell r="F31">
            <v>11362</v>
          </cell>
          <cell r="G31">
            <v>71162</v>
          </cell>
        </row>
        <row r="32">
          <cell r="A32" t="str">
            <v>010184</v>
          </cell>
          <cell r="B32" t="str">
            <v>Adhesivo Epóxico (Tuberias PVC) 1/4 Gal</v>
          </cell>
          <cell r="C32" t="str">
            <v>Und</v>
          </cell>
          <cell r="D32">
            <v>1</v>
          </cell>
          <cell r="E32">
            <v>82998.319327731093</v>
          </cell>
          <cell r="F32">
            <v>15769.680672268907</v>
          </cell>
          <cell r="G32">
            <v>98768</v>
          </cell>
        </row>
        <row r="33">
          <cell r="A33" t="str">
            <v>010190</v>
          </cell>
          <cell r="B33" t="str">
            <v>Agua</v>
          </cell>
          <cell r="C33" t="str">
            <v>Lts</v>
          </cell>
          <cell r="D33">
            <v>1</v>
          </cell>
          <cell r="E33">
            <v>20</v>
          </cell>
          <cell r="G33">
            <v>20</v>
          </cell>
        </row>
        <row r="34">
          <cell r="A34" t="str">
            <v>010200</v>
          </cell>
          <cell r="B34" t="str">
            <v>Arbol nativo de  H=3.0 mts</v>
          </cell>
          <cell r="C34" t="str">
            <v>Und</v>
          </cell>
          <cell r="D34">
            <v>1</v>
          </cell>
          <cell r="E34">
            <v>33700</v>
          </cell>
          <cell r="F34">
            <v>6403</v>
          </cell>
          <cell r="G34">
            <v>40103</v>
          </cell>
        </row>
        <row r="35">
          <cell r="A35" t="str">
            <v>010201</v>
          </cell>
          <cell r="B35" t="str">
            <v>Alambre Galv. #14 kilo**</v>
          </cell>
          <cell r="C35" t="str">
            <v>Kg</v>
          </cell>
          <cell r="D35">
            <v>1</v>
          </cell>
          <cell r="E35">
            <v>4800</v>
          </cell>
          <cell r="F35">
            <v>912</v>
          </cell>
          <cell r="G35">
            <v>5712</v>
          </cell>
        </row>
        <row r="36">
          <cell r="A36" t="str">
            <v>010210</v>
          </cell>
          <cell r="B36" t="str">
            <v>Alambre Galv. #18 kilo*</v>
          </cell>
          <cell r="C36" t="str">
            <v>Kg</v>
          </cell>
          <cell r="D36">
            <v>1</v>
          </cell>
          <cell r="E36">
            <v>5950</v>
          </cell>
          <cell r="F36">
            <v>1130.5</v>
          </cell>
          <cell r="G36">
            <v>7080.5</v>
          </cell>
        </row>
        <row r="37">
          <cell r="A37" t="str">
            <v>010220</v>
          </cell>
          <cell r="B37" t="str">
            <v>Alambre negro  # 18 050318</v>
          </cell>
          <cell r="C37" t="str">
            <v>Kg</v>
          </cell>
          <cell r="D37">
            <v>1</v>
          </cell>
          <cell r="E37">
            <v>4812.6050420168067</v>
          </cell>
          <cell r="F37">
            <v>914.39495798319331</v>
          </cell>
          <cell r="G37">
            <v>5727</v>
          </cell>
        </row>
        <row r="38">
          <cell r="A38" t="str">
            <v>010221</v>
          </cell>
          <cell r="B38" t="str">
            <v>Alas para cerámica (wings)</v>
          </cell>
          <cell r="C38" t="str">
            <v>Ml</v>
          </cell>
          <cell r="D38">
            <v>1</v>
          </cell>
          <cell r="E38">
            <v>4150</v>
          </cell>
          <cell r="F38">
            <v>788.5</v>
          </cell>
          <cell r="G38">
            <v>4938.5</v>
          </cell>
        </row>
        <row r="39">
          <cell r="A39" t="str">
            <v>010230</v>
          </cell>
          <cell r="B39" t="str">
            <v>Accesorios de fijacion celocia en aluminio</v>
          </cell>
          <cell r="C39" t="str">
            <v>Und</v>
          </cell>
          <cell r="D39">
            <v>1</v>
          </cell>
          <cell r="E39">
            <v>12800</v>
          </cell>
          <cell r="F39">
            <v>2432</v>
          </cell>
          <cell r="G39">
            <v>15232</v>
          </cell>
        </row>
        <row r="40">
          <cell r="A40" t="str">
            <v>010240</v>
          </cell>
          <cell r="B40" t="str">
            <v>Amarres con tapa plástica</v>
          </cell>
          <cell r="C40" t="str">
            <v>Und</v>
          </cell>
          <cell r="D40">
            <v>1</v>
          </cell>
          <cell r="E40">
            <v>168.06722689075627</v>
          </cell>
          <cell r="F40">
            <v>31.932773109243694</v>
          </cell>
          <cell r="G40">
            <v>199.99999999999997</v>
          </cell>
        </row>
        <row r="41">
          <cell r="A41" t="str">
            <v>010241</v>
          </cell>
          <cell r="B41" t="str">
            <v>Angulo 1 X 1/8</v>
          </cell>
          <cell r="C41" t="str">
            <v>Ml</v>
          </cell>
          <cell r="D41">
            <v>1</v>
          </cell>
          <cell r="E41">
            <v>3781.5126050420167</v>
          </cell>
          <cell r="F41">
            <v>718.48739495798316</v>
          </cell>
          <cell r="G41">
            <v>4500</v>
          </cell>
        </row>
        <row r="42">
          <cell r="A42" t="str">
            <v>010242</v>
          </cell>
          <cell r="B42" t="str">
            <v>ANGULO DE 1/4 X 1/8</v>
          </cell>
          <cell r="C42" t="str">
            <v>Ml</v>
          </cell>
          <cell r="D42">
            <v>1</v>
          </cell>
          <cell r="E42">
            <v>3680</v>
          </cell>
          <cell r="F42">
            <v>699.2</v>
          </cell>
          <cell r="G42">
            <v>4379.2</v>
          </cell>
        </row>
        <row r="43">
          <cell r="A43" t="str">
            <v>010243</v>
          </cell>
          <cell r="B43" t="str">
            <v>ANGULO DE 1/2  X 1/8</v>
          </cell>
          <cell r="C43" t="str">
            <v>Ml</v>
          </cell>
          <cell r="D43">
            <v>1</v>
          </cell>
          <cell r="E43">
            <v>3432</v>
          </cell>
          <cell r="F43">
            <v>652.08000000000004</v>
          </cell>
          <cell r="G43">
            <v>4084.08</v>
          </cell>
        </row>
        <row r="44">
          <cell r="A44" t="str">
            <v>010244</v>
          </cell>
          <cell r="B44" t="str">
            <v>Ángulo de 1 1/2" x 1/8"</v>
          </cell>
          <cell r="C44" t="str">
            <v>Ml</v>
          </cell>
          <cell r="D44">
            <v>1</v>
          </cell>
          <cell r="E44">
            <v>9400</v>
          </cell>
          <cell r="F44">
            <v>1786</v>
          </cell>
          <cell r="G44">
            <v>11186</v>
          </cell>
        </row>
        <row r="45">
          <cell r="A45" t="str">
            <v>010245</v>
          </cell>
          <cell r="B45" t="str">
            <v>Angulo de 2 x 1/4"</v>
          </cell>
          <cell r="C45" t="str">
            <v>Ml</v>
          </cell>
          <cell r="D45">
            <v>1</v>
          </cell>
          <cell r="E45">
            <v>15686.274509803916</v>
          </cell>
          <cell r="F45">
            <v>2980.3921568627438</v>
          </cell>
          <cell r="G45">
            <v>18666.666666666661</v>
          </cell>
        </row>
        <row r="46">
          <cell r="A46" t="str">
            <v>010250</v>
          </cell>
          <cell r="B46" t="str">
            <v>ANGULO  1"x3/16</v>
          </cell>
          <cell r="C46" t="str">
            <v>Ml</v>
          </cell>
          <cell r="D46">
            <v>1</v>
          </cell>
          <cell r="E46">
            <v>1080</v>
          </cell>
          <cell r="F46">
            <v>205.2</v>
          </cell>
          <cell r="G46">
            <v>1285.2</v>
          </cell>
        </row>
        <row r="47">
          <cell r="A47" t="str">
            <v>010260</v>
          </cell>
          <cell r="B47" t="str">
            <v>Angulo 1.1/2"x3/16</v>
          </cell>
          <cell r="C47" t="str">
            <v>Ml</v>
          </cell>
          <cell r="D47">
            <v>1</v>
          </cell>
          <cell r="E47">
            <v>9860</v>
          </cell>
          <cell r="F47">
            <v>1873.4</v>
          </cell>
          <cell r="G47">
            <v>11733.4</v>
          </cell>
        </row>
        <row r="48">
          <cell r="A48" t="str">
            <v>010261</v>
          </cell>
          <cell r="B48" t="str">
            <v>ANGULO DE 2 X 1/8</v>
          </cell>
          <cell r="C48" t="str">
            <v>Ml</v>
          </cell>
          <cell r="E48">
            <v>6500</v>
          </cell>
          <cell r="F48">
            <v>1235</v>
          </cell>
          <cell r="G48">
            <v>7735</v>
          </cell>
        </row>
        <row r="49">
          <cell r="A49" t="str">
            <v>010270</v>
          </cell>
          <cell r="B49" t="str">
            <v>ANGULO  3/4"x3/16</v>
          </cell>
          <cell r="C49" t="str">
            <v>Ml</v>
          </cell>
          <cell r="D49">
            <v>1</v>
          </cell>
          <cell r="E49">
            <v>861.66666666666663</v>
          </cell>
          <cell r="F49">
            <v>163.71666666666667</v>
          </cell>
          <cell r="G49">
            <v>1025.3833333333332</v>
          </cell>
        </row>
        <row r="50">
          <cell r="A50" t="str">
            <v>010271</v>
          </cell>
          <cell r="B50" t="str">
            <v>Ángulo 6 metros 3 /16 x 1-1/4 pulgadas</v>
          </cell>
          <cell r="C50" t="str">
            <v>Ml</v>
          </cell>
          <cell r="E50">
            <v>9933</v>
          </cell>
          <cell r="F50">
            <v>1887.27</v>
          </cell>
          <cell r="G50">
            <v>11820.27</v>
          </cell>
        </row>
        <row r="51">
          <cell r="A51" t="str">
            <v>010280</v>
          </cell>
          <cell r="B51" t="str">
            <v>ANGULO 1/2"x1/2"x1/16"</v>
          </cell>
          <cell r="C51" t="str">
            <v>Ml</v>
          </cell>
          <cell r="D51">
            <v>1</v>
          </cell>
          <cell r="E51">
            <v>700</v>
          </cell>
          <cell r="F51">
            <v>133</v>
          </cell>
          <cell r="G51">
            <v>833</v>
          </cell>
        </row>
        <row r="52">
          <cell r="A52" t="str">
            <v>010281</v>
          </cell>
          <cell r="B52" t="str">
            <v>Antisol Blanco</v>
          </cell>
          <cell r="C52" t="str">
            <v>Kg</v>
          </cell>
          <cell r="D52">
            <v>1</v>
          </cell>
          <cell r="E52">
            <v>4500</v>
          </cell>
          <cell r="F52">
            <v>855</v>
          </cell>
          <cell r="G52">
            <v>5355</v>
          </cell>
        </row>
        <row r="53">
          <cell r="A53" t="str">
            <v>010290</v>
          </cell>
          <cell r="B53" t="str">
            <v>Arena de Rio Lavada</v>
          </cell>
          <cell r="C53" t="str">
            <v>M3</v>
          </cell>
          <cell r="D53">
            <v>1</v>
          </cell>
          <cell r="E53">
            <v>37500</v>
          </cell>
          <cell r="G53">
            <v>37500</v>
          </cell>
        </row>
        <row r="54">
          <cell r="A54" t="str">
            <v>010291</v>
          </cell>
          <cell r="B54" t="str">
            <v>Arena de sitio clasificada</v>
          </cell>
          <cell r="C54" t="str">
            <v>M3</v>
          </cell>
          <cell r="D54">
            <v>1</v>
          </cell>
          <cell r="E54">
            <v>8400</v>
          </cell>
          <cell r="G54">
            <v>8400</v>
          </cell>
        </row>
        <row r="55">
          <cell r="A55" t="str">
            <v>010292</v>
          </cell>
          <cell r="B55" t="str">
            <v>Material de Afirmado (jamiche)</v>
          </cell>
          <cell r="C55" t="str">
            <v>M3</v>
          </cell>
          <cell r="D55">
            <v>1</v>
          </cell>
          <cell r="E55">
            <v>35000</v>
          </cell>
          <cell r="G55">
            <v>35000</v>
          </cell>
        </row>
        <row r="56">
          <cell r="A56" t="str">
            <v>010293</v>
          </cell>
          <cell r="B56" t="str">
            <v>Angulo perimetral de 2,44 Drywall</v>
          </cell>
          <cell r="C56" t="str">
            <v>Und</v>
          </cell>
          <cell r="D56">
            <v>1</v>
          </cell>
          <cell r="E56">
            <v>1950</v>
          </cell>
          <cell r="F56">
            <v>370.5</v>
          </cell>
          <cell r="G56">
            <v>2320.5</v>
          </cell>
        </row>
        <row r="57">
          <cell r="A57" t="str">
            <v>010300</v>
          </cell>
          <cell r="B57" t="str">
            <v>Arbol frutal de h=2.0 mts</v>
          </cell>
          <cell r="C57" t="str">
            <v>Und</v>
          </cell>
          <cell r="D57">
            <v>1</v>
          </cell>
          <cell r="E57">
            <v>45000</v>
          </cell>
          <cell r="F57">
            <v>8550</v>
          </cell>
          <cell r="G57">
            <v>53550</v>
          </cell>
        </row>
        <row r="58">
          <cell r="A58" t="str">
            <v>010310</v>
          </cell>
          <cell r="B58" t="str">
            <v xml:space="preserve">Asfalto en planta </v>
          </cell>
          <cell r="C58" t="str">
            <v>M3</v>
          </cell>
          <cell r="D58">
            <v>1</v>
          </cell>
          <cell r="E58">
            <v>161472</v>
          </cell>
          <cell r="F58">
            <v>30679.68</v>
          </cell>
          <cell r="G58">
            <v>192151.67999999999</v>
          </cell>
        </row>
        <row r="59">
          <cell r="A59" t="str">
            <v>010320</v>
          </cell>
          <cell r="B59" t="str">
            <v>Acero corrugado de 3/4"</v>
          </cell>
          <cell r="C59" t="str">
            <v>Kg</v>
          </cell>
          <cell r="D59">
            <v>1</v>
          </cell>
          <cell r="E59">
            <v>4290</v>
          </cell>
          <cell r="F59">
            <v>815.1</v>
          </cell>
          <cell r="G59">
            <v>5105.1000000000004</v>
          </cell>
        </row>
        <row r="60">
          <cell r="A60" t="str">
            <v>010321</v>
          </cell>
          <cell r="B60" t="str">
            <v>Acero liso de 3/4"</v>
          </cell>
          <cell r="C60" t="str">
            <v>Kg</v>
          </cell>
          <cell r="D60">
            <v>1</v>
          </cell>
          <cell r="E60">
            <v>4290</v>
          </cell>
          <cell r="F60">
            <v>815.1</v>
          </cell>
          <cell r="G60">
            <v>5105.1000000000004</v>
          </cell>
        </row>
        <row r="61">
          <cell r="A61" t="str">
            <v>010330</v>
          </cell>
          <cell r="B61" t="str">
            <v>Acero corrugado de 1/2"</v>
          </cell>
          <cell r="C61" t="str">
            <v>Kg</v>
          </cell>
          <cell r="D61">
            <v>1</v>
          </cell>
          <cell r="E61">
            <v>4290</v>
          </cell>
          <cell r="F61">
            <v>815.1</v>
          </cell>
          <cell r="G61">
            <v>5105.1000000000004</v>
          </cell>
        </row>
        <row r="62">
          <cell r="A62" t="str">
            <v>010340</v>
          </cell>
          <cell r="B62" t="str">
            <v>Acero corrugado de 5/8"</v>
          </cell>
          <cell r="C62" t="str">
            <v>Kg</v>
          </cell>
          <cell r="D62">
            <v>1</v>
          </cell>
          <cell r="E62">
            <v>4290</v>
          </cell>
          <cell r="F62">
            <v>815.1</v>
          </cell>
          <cell r="G62">
            <v>5105.1000000000004</v>
          </cell>
        </row>
        <row r="63">
          <cell r="A63" t="str">
            <v>010341</v>
          </cell>
          <cell r="B63" t="str">
            <v>Acero liso de 5/8"</v>
          </cell>
          <cell r="C63" t="str">
            <v>Kg</v>
          </cell>
          <cell r="D63">
            <v>1</v>
          </cell>
          <cell r="E63">
            <v>4290</v>
          </cell>
          <cell r="F63">
            <v>815.1</v>
          </cell>
          <cell r="G63">
            <v>5105.1000000000004</v>
          </cell>
        </row>
        <row r="64">
          <cell r="A64" t="str">
            <v>010350</v>
          </cell>
          <cell r="B64" t="str">
            <v>Acero cuadrado de 9mm</v>
          </cell>
          <cell r="C64" t="str">
            <v>Kg</v>
          </cell>
          <cell r="D64">
            <v>1</v>
          </cell>
          <cell r="E64">
            <v>4290</v>
          </cell>
          <cell r="F64">
            <v>815.1</v>
          </cell>
          <cell r="G64">
            <v>5105.1000000000004</v>
          </cell>
        </row>
        <row r="65">
          <cell r="A65" t="str">
            <v>010360</v>
          </cell>
          <cell r="B65" t="str">
            <v>Acero corrugado de  3/8"</v>
          </cell>
          <cell r="C65" t="str">
            <v>Kg</v>
          </cell>
          <cell r="D65">
            <v>1</v>
          </cell>
          <cell r="E65">
            <v>4290</v>
          </cell>
          <cell r="F65">
            <v>815.1</v>
          </cell>
          <cell r="G65">
            <v>5105.1000000000004</v>
          </cell>
        </row>
        <row r="66">
          <cell r="A66" t="str">
            <v>010370</v>
          </cell>
          <cell r="B66" t="str">
            <v>Acero corrugado de 1"</v>
          </cell>
          <cell r="C66" t="str">
            <v>Kg</v>
          </cell>
          <cell r="D66">
            <v>1</v>
          </cell>
          <cell r="E66">
            <v>4290</v>
          </cell>
          <cell r="F66">
            <v>815.1</v>
          </cell>
          <cell r="G66">
            <v>5105.1000000000004</v>
          </cell>
        </row>
        <row r="67">
          <cell r="A67" t="str">
            <v>010371</v>
          </cell>
          <cell r="B67" t="str">
            <v>Acero liso de 1"</v>
          </cell>
          <cell r="C67" t="str">
            <v>Kg</v>
          </cell>
          <cell r="D67">
            <v>1</v>
          </cell>
          <cell r="E67">
            <v>4290</v>
          </cell>
          <cell r="F67">
            <v>815.1</v>
          </cell>
          <cell r="G67">
            <v>5105.1000000000004</v>
          </cell>
        </row>
        <row r="68">
          <cell r="A68" t="str">
            <v>010380</v>
          </cell>
          <cell r="B68" t="str">
            <v>Acero corrugado de 1/4"</v>
          </cell>
          <cell r="C68" t="str">
            <v>Kg</v>
          </cell>
          <cell r="D68">
            <v>1</v>
          </cell>
          <cell r="E68">
            <v>4290</v>
          </cell>
          <cell r="F68">
            <v>815.1</v>
          </cell>
          <cell r="G68">
            <v>5105.1000000000004</v>
          </cell>
        </row>
        <row r="69">
          <cell r="A69" t="str">
            <v>010381</v>
          </cell>
          <cell r="B69" t="str">
            <v xml:space="preserve">Alambron 5/16" </v>
          </cell>
          <cell r="C69" t="str">
            <v>Kg</v>
          </cell>
          <cell r="D69">
            <v>1</v>
          </cell>
          <cell r="E69">
            <v>4500</v>
          </cell>
          <cell r="F69">
            <v>855</v>
          </cell>
          <cell r="G69">
            <v>5355</v>
          </cell>
        </row>
        <row r="70">
          <cell r="A70" t="str">
            <v>010390</v>
          </cell>
          <cell r="B70" t="str">
            <v>Aire acondicionado On/Off 9000 Btu 115 V</v>
          </cell>
          <cell r="C70" t="str">
            <v>Und</v>
          </cell>
          <cell r="D70">
            <v>1</v>
          </cell>
          <cell r="E70">
            <v>655462.1848739495</v>
          </cell>
          <cell r="F70">
            <v>124537.81512605041</v>
          </cell>
          <cell r="G70">
            <v>779999.99999999988</v>
          </cell>
        </row>
        <row r="71">
          <cell r="A71" t="str">
            <v>010400</v>
          </cell>
          <cell r="B71" t="str">
            <v>Aire acondicionado inverter 12000 Btu 220 V</v>
          </cell>
          <cell r="C71" t="str">
            <v>Und</v>
          </cell>
          <cell r="D71">
            <v>1</v>
          </cell>
          <cell r="E71">
            <v>1210084.0336134452</v>
          </cell>
          <cell r="F71">
            <v>229915.96638655459</v>
          </cell>
          <cell r="G71">
            <v>1439999.9999999998</v>
          </cell>
        </row>
        <row r="72">
          <cell r="A72" t="str">
            <v>010410</v>
          </cell>
          <cell r="B72" t="str">
            <v>Aire acondicionado inverter 12000 Btu 220V VM122C7 Wifi</v>
          </cell>
          <cell r="C72" t="str">
            <v>Und</v>
          </cell>
          <cell r="D72">
            <v>1</v>
          </cell>
          <cell r="E72">
            <v>1282352.9411764708</v>
          </cell>
          <cell r="F72">
            <v>243647.05882352946</v>
          </cell>
          <cell r="G72">
            <v>1526000.0000000002</v>
          </cell>
        </row>
        <row r="73">
          <cell r="A73" t="str">
            <v>010420</v>
          </cell>
          <cell r="B73" t="str">
            <v>Aire acondicionado minisplit On/Off 18000 Btu 220V</v>
          </cell>
          <cell r="C73" t="str">
            <v>Und</v>
          </cell>
          <cell r="D73">
            <v>1</v>
          </cell>
          <cell r="E73">
            <v>1050420.1680672269</v>
          </cell>
          <cell r="F73">
            <v>199579.83193277312</v>
          </cell>
          <cell r="G73">
            <v>1250000</v>
          </cell>
        </row>
        <row r="74">
          <cell r="A74" t="str">
            <v>010425</v>
          </cell>
          <cell r="B74" t="str">
            <v>Aire acondicionado inverter 24000 Btu 220V</v>
          </cell>
          <cell r="C74" t="str">
            <v>Und</v>
          </cell>
          <cell r="D74">
            <v>1</v>
          </cell>
          <cell r="E74">
            <v>1949579.8319327731</v>
          </cell>
          <cell r="F74">
            <v>370420.16806722688</v>
          </cell>
          <cell r="G74">
            <v>2320000</v>
          </cell>
        </row>
        <row r="75">
          <cell r="A75" t="str">
            <v>010426</v>
          </cell>
          <cell r="B75" t="str">
            <v>Aire acondicionado portatil 8000 Btu YPZ-08C</v>
          </cell>
          <cell r="C75" t="str">
            <v>Und</v>
          </cell>
          <cell r="D75">
            <v>1</v>
          </cell>
          <cell r="E75">
            <v>789915.96638655465</v>
          </cell>
          <cell r="F75">
            <v>150084.03361344538</v>
          </cell>
          <cell r="G75">
            <v>940000</v>
          </cell>
        </row>
        <row r="76">
          <cell r="A76" t="str">
            <v>010427</v>
          </cell>
          <cell r="B76" t="str">
            <v>Aire acondicionado portatil 12000 Btu 110V</v>
          </cell>
          <cell r="C76" t="str">
            <v>Und</v>
          </cell>
          <cell r="D76">
            <v>1</v>
          </cell>
          <cell r="E76">
            <v>1092436.9747899158</v>
          </cell>
          <cell r="F76">
            <v>207563.02521008402</v>
          </cell>
          <cell r="G76">
            <v>1299999.9999999998</v>
          </cell>
        </row>
        <row r="77">
          <cell r="A77" t="str">
            <v>010431</v>
          </cell>
          <cell r="B77" t="str">
            <v>Baldosa de cemento de 0,25 x 0,25 m</v>
          </cell>
          <cell r="C77" t="str">
            <v>M2</v>
          </cell>
          <cell r="D77">
            <v>1</v>
          </cell>
          <cell r="E77">
            <v>19200</v>
          </cell>
          <cell r="F77">
            <v>3648</v>
          </cell>
          <cell r="G77">
            <v>22848</v>
          </cell>
        </row>
        <row r="78">
          <cell r="A78" t="str">
            <v>010432</v>
          </cell>
          <cell r="B78" t="str">
            <v>Baldosa tipo Terrazzo No. 5 P5B de 30 x 30 cm</v>
          </cell>
          <cell r="C78" t="str">
            <v>M2</v>
          </cell>
          <cell r="D78">
            <v>1</v>
          </cell>
          <cell r="E78">
            <v>42500</v>
          </cell>
          <cell r="F78">
            <v>8075</v>
          </cell>
          <cell r="G78">
            <v>50575</v>
          </cell>
        </row>
        <row r="79">
          <cell r="A79" t="str">
            <v>010433</v>
          </cell>
          <cell r="B79" t="str">
            <v>Baldosa grano tradicional blanco huila 30 x 30</v>
          </cell>
          <cell r="C79" t="str">
            <v>M2</v>
          </cell>
          <cell r="D79">
            <v>1</v>
          </cell>
          <cell r="E79">
            <v>11200</v>
          </cell>
          <cell r="F79">
            <v>2128</v>
          </cell>
          <cell r="G79">
            <v>13328</v>
          </cell>
        </row>
        <row r="80">
          <cell r="A80" t="str">
            <v>010440</v>
          </cell>
          <cell r="B80" t="str">
            <v>Bolardos solares led decorativos (Combo de 2)</v>
          </cell>
          <cell r="C80" t="str">
            <v>MS</v>
          </cell>
          <cell r="D80">
            <v>1</v>
          </cell>
          <cell r="E80">
            <v>43700</v>
          </cell>
          <cell r="F80">
            <v>8303</v>
          </cell>
          <cell r="G80">
            <v>52003</v>
          </cell>
        </row>
        <row r="81">
          <cell r="A81" t="str">
            <v>010450</v>
          </cell>
          <cell r="B81" t="str">
            <v>Bolardos en concreto tipo IDU M60 M61 M62 M63 Ø 12"</v>
          </cell>
          <cell r="C81" t="str">
            <v>Und</v>
          </cell>
          <cell r="D81">
            <v>1</v>
          </cell>
          <cell r="E81">
            <v>150000</v>
          </cell>
          <cell r="F81">
            <v>28500</v>
          </cell>
          <cell r="G81">
            <v>178500</v>
          </cell>
        </row>
        <row r="82">
          <cell r="A82" t="str">
            <v>010451</v>
          </cell>
          <cell r="B82" t="str">
            <v>Bovedillas en mortero 0.70 x 0.30 x 0.25 mts</v>
          </cell>
          <cell r="C82" t="str">
            <v>Und</v>
          </cell>
          <cell r="D82">
            <v>1</v>
          </cell>
          <cell r="E82">
            <v>2500</v>
          </cell>
          <cell r="G82">
            <v>2500</v>
          </cell>
        </row>
        <row r="83">
          <cell r="A83" t="str">
            <v>010452</v>
          </cell>
          <cell r="B83" t="str">
            <v>Bovedillas en mortero 0.70 x 0.30 x 0.30 mts</v>
          </cell>
          <cell r="C83" t="str">
            <v>Und</v>
          </cell>
          <cell r="D83">
            <v>1</v>
          </cell>
          <cell r="E83">
            <v>3000</v>
          </cell>
          <cell r="G83">
            <v>3000</v>
          </cell>
        </row>
        <row r="84">
          <cell r="A84" t="str">
            <v>010453</v>
          </cell>
          <cell r="B84" t="str">
            <v>Bovedillas en mortero 0.70 x 0.30 x 0.35 mts</v>
          </cell>
          <cell r="C84" t="str">
            <v>Und</v>
          </cell>
          <cell r="D84">
            <v>1</v>
          </cell>
          <cell r="E84">
            <v>3500</v>
          </cell>
          <cell r="G84">
            <v>3500</v>
          </cell>
        </row>
        <row r="85">
          <cell r="A85" t="str">
            <v>010454</v>
          </cell>
          <cell r="B85" t="str">
            <v>Bovedillas en mortero 0.70 x 0.30 x 0.40 mts</v>
          </cell>
          <cell r="C85" t="str">
            <v>Und</v>
          </cell>
          <cell r="D85">
            <v>1</v>
          </cell>
          <cell r="E85">
            <v>4000</v>
          </cell>
          <cell r="G85">
            <v>4000</v>
          </cell>
        </row>
        <row r="86">
          <cell r="A86" t="str">
            <v>010455</v>
          </cell>
          <cell r="B86" t="str">
            <v>Bloque   No 4  San Jose  30 x 20 x 10 cms</v>
          </cell>
          <cell r="C86" t="str">
            <v>Und</v>
          </cell>
          <cell r="D86">
            <v>1</v>
          </cell>
          <cell r="E86">
            <v>790</v>
          </cell>
          <cell r="F86">
            <v>150.1</v>
          </cell>
          <cell r="G86">
            <v>940.1</v>
          </cell>
        </row>
        <row r="87">
          <cell r="A87" t="str">
            <v>010470</v>
          </cell>
          <cell r="B87" t="str">
            <v>Bloque   No 5  San Jose  32 x 23 x 11.5 cms</v>
          </cell>
          <cell r="C87" t="str">
            <v>Und</v>
          </cell>
          <cell r="D87">
            <v>1</v>
          </cell>
          <cell r="E87">
            <v>800</v>
          </cell>
          <cell r="F87">
            <v>152</v>
          </cell>
          <cell r="G87">
            <v>952</v>
          </cell>
        </row>
        <row r="88">
          <cell r="A88" t="str">
            <v>010480</v>
          </cell>
          <cell r="B88" t="str">
            <v>Bloque  No  4  Santa.  Fe  33 x 23 x 9 cms</v>
          </cell>
          <cell r="C88" t="str">
            <v>Und</v>
          </cell>
          <cell r="D88">
            <v>1</v>
          </cell>
          <cell r="E88">
            <v>1050</v>
          </cell>
          <cell r="F88">
            <v>199.5</v>
          </cell>
          <cell r="G88">
            <v>1249.5</v>
          </cell>
        </row>
        <row r="89">
          <cell r="A89" t="str">
            <v>010490</v>
          </cell>
          <cell r="B89" t="str">
            <v>Bloque  No  5  Santa.  Fe  30 x 20 x 12 cms</v>
          </cell>
          <cell r="C89" t="str">
            <v>Und</v>
          </cell>
          <cell r="D89">
            <v>1</v>
          </cell>
          <cell r="E89">
            <v>1250</v>
          </cell>
          <cell r="F89">
            <v>237.5</v>
          </cell>
          <cell r="G89">
            <v>1487.5</v>
          </cell>
        </row>
        <row r="90">
          <cell r="A90" t="str">
            <v>010500</v>
          </cell>
          <cell r="B90" t="str">
            <v xml:space="preserve">Bloque  No  6  Santa.  Fe  </v>
          </cell>
          <cell r="C90" t="str">
            <v>Und</v>
          </cell>
          <cell r="D90">
            <v>1</v>
          </cell>
          <cell r="E90">
            <v>1320</v>
          </cell>
          <cell r="F90">
            <v>250.8</v>
          </cell>
          <cell r="G90">
            <v>1570.8</v>
          </cell>
        </row>
        <row r="91">
          <cell r="A91" t="str">
            <v>010501</v>
          </cell>
          <cell r="B91" t="str">
            <v>Bloquelon 80x22.8x7.7 cm  4.93u/m2</v>
          </cell>
          <cell r="C91" t="str">
            <v>Und</v>
          </cell>
          <cell r="D91">
            <v>1</v>
          </cell>
          <cell r="E91">
            <v>3850</v>
          </cell>
          <cell r="F91">
            <v>731.5</v>
          </cell>
          <cell r="G91">
            <v>4581.5</v>
          </cell>
        </row>
        <row r="92">
          <cell r="A92" t="str">
            <v>010510</v>
          </cell>
          <cell r="B92" t="str">
            <v>Bloquelon 80x23x8 cm  4.7u/m2</v>
          </cell>
          <cell r="C92" t="str">
            <v>Und</v>
          </cell>
          <cell r="D92">
            <v>1</v>
          </cell>
          <cell r="E92">
            <v>2950</v>
          </cell>
          <cell r="F92">
            <v>560.5</v>
          </cell>
          <cell r="G92">
            <v>3510.5</v>
          </cell>
        </row>
        <row r="93">
          <cell r="A93" t="str">
            <v>010511</v>
          </cell>
          <cell r="B93" t="str">
            <v>Bloque de vidrio 20 x 20</v>
          </cell>
          <cell r="C93" t="str">
            <v>Und</v>
          </cell>
          <cell r="D93">
            <v>1</v>
          </cell>
          <cell r="E93">
            <v>8500</v>
          </cell>
          <cell r="F93">
            <v>1615</v>
          </cell>
          <cell r="G93">
            <v>10115</v>
          </cell>
        </row>
        <row r="94">
          <cell r="A94" t="str">
            <v>010520</v>
          </cell>
          <cell r="B94" t="str">
            <v>Bloque de vidrio esquinero</v>
          </cell>
          <cell r="C94" t="str">
            <v>Und</v>
          </cell>
          <cell r="D94">
            <v>1</v>
          </cell>
          <cell r="E94">
            <v>21500</v>
          </cell>
          <cell r="F94">
            <v>4085</v>
          </cell>
          <cell r="G94">
            <v>25585</v>
          </cell>
        </row>
        <row r="95">
          <cell r="A95" t="str">
            <v>010530</v>
          </cell>
          <cell r="B95" t="str">
            <v>Ladrillo estructural 25 x 12 x 6 cms.</v>
          </cell>
          <cell r="C95" t="str">
            <v>Und</v>
          </cell>
          <cell r="D95">
            <v>1</v>
          </cell>
          <cell r="E95">
            <v>540</v>
          </cell>
          <cell r="F95">
            <v>102.6</v>
          </cell>
          <cell r="G95">
            <v>642.6</v>
          </cell>
        </row>
        <row r="96">
          <cell r="A96" t="str">
            <v>010540</v>
          </cell>
          <cell r="B96" t="str">
            <v>Banca en concreto con espaldar Tipo IDU M-30</v>
          </cell>
          <cell r="C96" t="str">
            <v>Und</v>
          </cell>
          <cell r="D96">
            <v>1</v>
          </cell>
          <cell r="E96">
            <v>550000</v>
          </cell>
          <cell r="F96">
            <v>104500</v>
          </cell>
          <cell r="G96">
            <v>654500</v>
          </cell>
        </row>
        <row r="97">
          <cell r="A97" t="str">
            <v>010541</v>
          </cell>
          <cell r="B97" t="str">
            <v>Boquilla para enchape</v>
          </cell>
          <cell r="C97" t="str">
            <v>Kg</v>
          </cell>
          <cell r="D97">
            <v>1</v>
          </cell>
          <cell r="E97">
            <v>4000</v>
          </cell>
          <cell r="F97">
            <v>760</v>
          </cell>
          <cell r="G97">
            <v>4760</v>
          </cell>
        </row>
        <row r="98">
          <cell r="A98" t="str">
            <v>010542</v>
          </cell>
          <cell r="B98" t="str">
            <v>Fijador de cerámica</v>
          </cell>
          <cell r="C98" t="str">
            <v>Kg</v>
          </cell>
          <cell r="D98">
            <v>1</v>
          </cell>
          <cell r="E98">
            <v>1176.4705882352939</v>
          </cell>
          <cell r="F98">
            <v>223.52941176470586</v>
          </cell>
          <cell r="G98">
            <v>1399.9999999999998</v>
          </cell>
        </row>
        <row r="99">
          <cell r="A99" t="str">
            <v>010550</v>
          </cell>
          <cell r="B99" t="str">
            <v>Caballete Ondulado G20 P-7 L=0.87 m.</v>
          </cell>
          <cell r="C99" t="str">
            <v>Und</v>
          </cell>
          <cell r="D99">
            <v>1</v>
          </cell>
          <cell r="E99">
            <v>25700</v>
          </cell>
          <cell r="F99">
            <v>4883</v>
          </cell>
          <cell r="G99">
            <v>30583</v>
          </cell>
        </row>
        <row r="100">
          <cell r="A100" t="str">
            <v>010551</v>
          </cell>
          <cell r="B100" t="str">
            <v>Caballete Ondulado fijo P-7</v>
          </cell>
          <cell r="C100" t="str">
            <v>Und</v>
          </cell>
          <cell r="D100">
            <v>1</v>
          </cell>
          <cell r="E100">
            <v>27950</v>
          </cell>
          <cell r="F100">
            <v>5310.5</v>
          </cell>
          <cell r="G100">
            <v>33260.5</v>
          </cell>
        </row>
        <row r="101">
          <cell r="A101" t="str">
            <v>010552</v>
          </cell>
          <cell r="B101" t="str">
            <v>Caballete G15 P-7</v>
          </cell>
          <cell r="C101" t="str">
            <v>Und</v>
          </cell>
          <cell r="D101">
            <v>1</v>
          </cell>
          <cell r="E101">
            <v>22800</v>
          </cell>
          <cell r="F101">
            <v>4332</v>
          </cell>
          <cell r="G101">
            <v>27132</v>
          </cell>
        </row>
        <row r="102">
          <cell r="A102" t="str">
            <v>010553</v>
          </cell>
          <cell r="B102" t="str">
            <v>Caballete teja ondulada fibrocemento tipo español articulado 2 piezas</v>
          </cell>
          <cell r="C102" t="str">
            <v>ML</v>
          </cell>
          <cell r="D102">
            <v>1</v>
          </cell>
          <cell r="E102">
            <v>32050.42016806723</v>
          </cell>
          <cell r="F102">
            <v>6089.5798319327741</v>
          </cell>
          <cell r="G102">
            <v>38140.000000000007</v>
          </cell>
        </row>
        <row r="103">
          <cell r="A103" t="str">
            <v>010554</v>
          </cell>
          <cell r="B103" t="str">
            <v>Caballete thermoacustic</v>
          </cell>
          <cell r="C103" t="str">
            <v>Und</v>
          </cell>
          <cell r="D103">
            <v>1</v>
          </cell>
          <cell r="E103">
            <v>34000</v>
          </cell>
          <cell r="F103">
            <v>6460</v>
          </cell>
          <cell r="G103">
            <v>40460</v>
          </cell>
        </row>
        <row r="104">
          <cell r="A104" t="str">
            <v>010560</v>
          </cell>
          <cell r="B104" t="str">
            <v>Caballete teja española</v>
          </cell>
          <cell r="C104" t="str">
            <v>Und</v>
          </cell>
          <cell r="D104">
            <v>1</v>
          </cell>
          <cell r="E104">
            <v>73500</v>
          </cell>
          <cell r="F104">
            <v>13965</v>
          </cell>
          <cell r="G104">
            <v>87465</v>
          </cell>
        </row>
        <row r="105">
          <cell r="A105" t="str">
            <v>010570</v>
          </cell>
          <cell r="B105" t="str">
            <v>Banca en concreto de 3.000 psi tipo cubo M-50</v>
          </cell>
          <cell r="C105" t="str">
            <v>Und</v>
          </cell>
          <cell r="D105">
            <v>1</v>
          </cell>
          <cell r="E105">
            <v>127800</v>
          </cell>
          <cell r="F105">
            <v>24282</v>
          </cell>
          <cell r="G105">
            <v>152082</v>
          </cell>
        </row>
        <row r="106">
          <cell r="A106" t="str">
            <v>010580</v>
          </cell>
          <cell r="B106" t="str">
            <v>Caneca en acero inoxidable tipo IDU M-121</v>
          </cell>
          <cell r="C106" t="str">
            <v>Und</v>
          </cell>
          <cell r="D106">
            <v>1</v>
          </cell>
          <cell r="E106">
            <v>600000</v>
          </cell>
          <cell r="F106">
            <v>114000</v>
          </cell>
          <cell r="G106">
            <v>714000</v>
          </cell>
        </row>
        <row r="107">
          <cell r="A107" t="str">
            <v>010581</v>
          </cell>
          <cell r="B107" t="str">
            <v>Canal 60 en 2,4 calibre 26</v>
          </cell>
          <cell r="C107" t="str">
            <v>Und</v>
          </cell>
          <cell r="E107">
            <v>3800</v>
          </cell>
          <cell r="F107">
            <v>722</v>
          </cell>
          <cell r="G107">
            <v>4522</v>
          </cell>
        </row>
        <row r="108">
          <cell r="A108" t="str">
            <v>010582</v>
          </cell>
          <cell r="B108" t="str">
            <v>Caseton de icopor recuperable 0.70 x 1.0 x 0.25 mts/3U</v>
          </cell>
          <cell r="C108" t="str">
            <v>Und</v>
          </cell>
          <cell r="D108">
            <v>1</v>
          </cell>
          <cell r="E108">
            <v>41700</v>
          </cell>
          <cell r="G108">
            <v>41700</v>
          </cell>
        </row>
        <row r="109">
          <cell r="A109" t="str">
            <v>010583</v>
          </cell>
          <cell r="B109" t="str">
            <v>Caseton de icopor recuperable 0.70 x 1.0 x 0.30 mts/3U</v>
          </cell>
          <cell r="C109" t="str">
            <v>Und</v>
          </cell>
          <cell r="D109">
            <v>1</v>
          </cell>
          <cell r="E109">
            <v>46800</v>
          </cell>
          <cell r="G109">
            <v>46800</v>
          </cell>
        </row>
        <row r="110">
          <cell r="A110" t="str">
            <v>010584</v>
          </cell>
          <cell r="B110" t="str">
            <v>Caseton de icopor recuperable 0.70 x 1.0 x 0.35 mts/3U</v>
          </cell>
          <cell r="C110" t="str">
            <v>Und</v>
          </cell>
          <cell r="D110">
            <v>1</v>
          </cell>
          <cell r="E110">
            <v>51200</v>
          </cell>
          <cell r="G110">
            <v>51200</v>
          </cell>
        </row>
        <row r="111">
          <cell r="A111" t="str">
            <v>010590</v>
          </cell>
          <cell r="B111" t="str">
            <v>Carburo</v>
          </cell>
          <cell r="C111" t="str">
            <v>Kg</v>
          </cell>
          <cell r="D111">
            <v>1</v>
          </cell>
          <cell r="E111">
            <v>1000</v>
          </cell>
          <cell r="F111">
            <v>190</v>
          </cell>
          <cell r="G111">
            <v>1190</v>
          </cell>
        </row>
        <row r="112">
          <cell r="A112" t="str">
            <v>010591</v>
          </cell>
          <cell r="B112" t="str">
            <v>Caseton de Esterilla h=0.25 a=0.70 m.</v>
          </cell>
          <cell r="C112" t="str">
            <v>M2</v>
          </cell>
          <cell r="D112">
            <v>1</v>
          </cell>
          <cell r="E112">
            <v>16800</v>
          </cell>
          <cell r="G112">
            <v>16800</v>
          </cell>
        </row>
        <row r="113">
          <cell r="A113" t="str">
            <v>010600</v>
          </cell>
          <cell r="B113" t="str">
            <v>Caseton de Esterilla h=0.30 a=0.70 m.</v>
          </cell>
          <cell r="C113" t="str">
            <v>M2</v>
          </cell>
          <cell r="D113">
            <v>1</v>
          </cell>
          <cell r="E113">
            <v>18500</v>
          </cell>
          <cell r="G113">
            <v>18500</v>
          </cell>
        </row>
        <row r="114">
          <cell r="A114" t="str">
            <v>010601</v>
          </cell>
          <cell r="B114" t="str">
            <v>Caseton de Esterilla h=0.35, a=0.70 m.</v>
          </cell>
          <cell r="C114" t="str">
            <v>M2</v>
          </cell>
          <cell r="D114">
            <v>1</v>
          </cell>
          <cell r="E114">
            <v>20500</v>
          </cell>
          <cell r="G114">
            <v>20500</v>
          </cell>
        </row>
        <row r="115">
          <cell r="A115" t="str">
            <v>010602</v>
          </cell>
          <cell r="B115" t="str">
            <v>Caseton de Esterilla h=0.40, a=0.70 m.</v>
          </cell>
          <cell r="C115" t="str">
            <v>M2</v>
          </cell>
          <cell r="D115">
            <v>1</v>
          </cell>
          <cell r="E115">
            <v>22500</v>
          </cell>
          <cell r="G115">
            <v>22500</v>
          </cell>
        </row>
        <row r="116">
          <cell r="A116" t="str">
            <v>010603</v>
          </cell>
          <cell r="B116" t="str">
            <v>Caseton de Esterilla h=0.45, a=0.70 m.</v>
          </cell>
          <cell r="C116" t="str">
            <v>M2</v>
          </cell>
          <cell r="D116">
            <v>1</v>
          </cell>
          <cell r="E116">
            <v>25000</v>
          </cell>
          <cell r="G116">
            <v>25000</v>
          </cell>
        </row>
        <row r="117">
          <cell r="A117" t="str">
            <v>010604</v>
          </cell>
          <cell r="B117" t="str">
            <v>Caseton de Esterilla h=0.50, a=0.70 m.</v>
          </cell>
          <cell r="C117" t="str">
            <v>M2</v>
          </cell>
          <cell r="D117">
            <v>1</v>
          </cell>
          <cell r="E117">
            <v>27500</v>
          </cell>
          <cell r="G117">
            <v>27500</v>
          </cell>
        </row>
        <row r="118">
          <cell r="A118" t="str">
            <v>010605</v>
          </cell>
          <cell r="B118" t="str">
            <v>Claraboya de A. C. No. 6 l = 1,690 a = 0,873 m</v>
          </cell>
          <cell r="C118" t="str">
            <v>Und</v>
          </cell>
          <cell r="D118">
            <v>1</v>
          </cell>
          <cell r="E118">
            <v>49000</v>
          </cell>
          <cell r="F118">
            <v>9310</v>
          </cell>
          <cell r="G118">
            <v>58310</v>
          </cell>
        </row>
        <row r="119">
          <cell r="A119" t="str">
            <v>010610</v>
          </cell>
          <cell r="B119" t="str">
            <v xml:space="preserve">Cemento Blanco  </v>
          </cell>
          <cell r="C119" t="str">
            <v>Kg</v>
          </cell>
          <cell r="D119">
            <v>1</v>
          </cell>
          <cell r="E119">
            <v>1231.09243697479</v>
          </cell>
          <cell r="F119">
            <v>233.9075630252101</v>
          </cell>
          <cell r="G119">
            <v>1465</v>
          </cell>
        </row>
        <row r="120">
          <cell r="A120" t="str">
            <v>010620</v>
          </cell>
          <cell r="B120" t="str">
            <v>Cemento gris (Estuctural)</v>
          </cell>
          <cell r="C120" t="str">
            <v>Kg</v>
          </cell>
          <cell r="D120">
            <v>1</v>
          </cell>
          <cell r="E120">
            <v>470.58823529411723</v>
          </cell>
          <cell r="F120">
            <v>89.411764705882277</v>
          </cell>
          <cell r="G120">
            <v>559.99999999999955</v>
          </cell>
        </row>
        <row r="121">
          <cell r="A121" t="str">
            <v>010621</v>
          </cell>
          <cell r="B121" t="str">
            <v>Cera</v>
          </cell>
          <cell r="C121" t="str">
            <v>Lb</v>
          </cell>
          <cell r="D121">
            <v>1</v>
          </cell>
          <cell r="E121">
            <v>5650</v>
          </cell>
          <cell r="F121">
            <v>1073.5</v>
          </cell>
          <cell r="G121">
            <v>6723.5</v>
          </cell>
        </row>
        <row r="122">
          <cell r="A122" t="str">
            <v>010630</v>
          </cell>
          <cell r="B122" t="str">
            <v>CERAMICA ALFA LISA 30x30 / TRAF. 4</v>
          </cell>
          <cell r="C122" t="str">
            <v>M2</v>
          </cell>
          <cell r="D122">
            <v>1</v>
          </cell>
          <cell r="E122">
            <v>20500</v>
          </cell>
          <cell r="F122">
            <v>3895</v>
          </cell>
          <cell r="G122">
            <v>24395</v>
          </cell>
        </row>
        <row r="123">
          <cell r="A123" t="str">
            <v>010631</v>
          </cell>
          <cell r="B123" t="str">
            <v>Ceramica pared plana beige</v>
          </cell>
          <cell r="C123" t="str">
            <v>M2</v>
          </cell>
          <cell r="D123">
            <v>1</v>
          </cell>
          <cell r="E123">
            <v>38500</v>
          </cell>
          <cell r="F123">
            <v>7315</v>
          </cell>
          <cell r="G123">
            <v>45815</v>
          </cell>
        </row>
        <row r="124">
          <cell r="A124" t="str">
            <v>010632</v>
          </cell>
          <cell r="B124" t="str">
            <v>Ceramica pared verzano gris/beige</v>
          </cell>
          <cell r="C124" t="str">
            <v>M2</v>
          </cell>
          <cell r="D124">
            <v>1</v>
          </cell>
          <cell r="E124">
            <v>27000</v>
          </cell>
          <cell r="F124">
            <v>5130</v>
          </cell>
          <cell r="G124">
            <v>32130</v>
          </cell>
        </row>
        <row r="125">
          <cell r="A125" t="str">
            <v>010633</v>
          </cell>
          <cell r="B125" t="str">
            <v>Ceramica pared romera Azul</v>
          </cell>
          <cell r="C125" t="str">
            <v>M2</v>
          </cell>
          <cell r="D125">
            <v>1</v>
          </cell>
          <cell r="E125">
            <v>32600</v>
          </cell>
          <cell r="F125">
            <v>6194</v>
          </cell>
          <cell r="G125">
            <v>38794</v>
          </cell>
        </row>
        <row r="126">
          <cell r="A126" t="str">
            <v>010634</v>
          </cell>
          <cell r="B126" t="str">
            <v>Fachaleta ceramica brick medina Taupe/beige</v>
          </cell>
          <cell r="C126" t="str">
            <v>M3</v>
          </cell>
          <cell r="D126">
            <v>1</v>
          </cell>
          <cell r="E126">
            <v>76400</v>
          </cell>
          <cell r="F126">
            <v>14516</v>
          </cell>
          <cell r="G126">
            <v>90916</v>
          </cell>
        </row>
        <row r="127">
          <cell r="A127" t="str">
            <v>010640</v>
          </cell>
          <cell r="B127" t="str">
            <v>Ceramica pared mancesa egeo 20 x 30 cms</v>
          </cell>
          <cell r="C127" t="str">
            <v>M2</v>
          </cell>
          <cell r="D127">
            <v>1</v>
          </cell>
          <cell r="E127">
            <v>20850</v>
          </cell>
          <cell r="F127">
            <v>3961.5</v>
          </cell>
          <cell r="G127">
            <v>24811.5</v>
          </cell>
        </row>
        <row r="128">
          <cell r="A128" t="str">
            <v>010641</v>
          </cell>
          <cell r="B128" t="str">
            <v>Cerámica tipo antique 30,5 x 30,5</v>
          </cell>
          <cell r="C128" t="str">
            <v>M2</v>
          </cell>
          <cell r="D128">
            <v>1</v>
          </cell>
          <cell r="E128">
            <v>22600</v>
          </cell>
          <cell r="F128">
            <v>4294</v>
          </cell>
          <cell r="G128">
            <v>26894</v>
          </cell>
        </row>
        <row r="129">
          <cell r="A129" t="str">
            <v>010642</v>
          </cell>
          <cell r="B129" t="str">
            <v>Ceramica tipo Terrazzo de 42,5x42,5 gris</v>
          </cell>
          <cell r="C129" t="str">
            <v>M2</v>
          </cell>
          <cell r="D129">
            <v>1</v>
          </cell>
          <cell r="E129">
            <v>30350</v>
          </cell>
          <cell r="F129">
            <v>5766.5</v>
          </cell>
          <cell r="G129">
            <v>36116.5</v>
          </cell>
        </row>
        <row r="130">
          <cell r="A130" t="str">
            <v>010643</v>
          </cell>
          <cell r="B130" t="str">
            <v>Cerámica de 1ra. de 20 x 20 cm tipo Dúratech</v>
          </cell>
          <cell r="C130" t="str">
            <v>M2</v>
          </cell>
          <cell r="D130">
            <v>1</v>
          </cell>
          <cell r="E130">
            <v>13600</v>
          </cell>
          <cell r="F130">
            <v>2584</v>
          </cell>
          <cell r="G130">
            <v>16184</v>
          </cell>
        </row>
        <row r="131">
          <cell r="A131" t="str">
            <v>010644</v>
          </cell>
          <cell r="B131" t="str">
            <v>Cerámica de 1ra. trafico 4 de 32 x 32 cm tipo Terranova</v>
          </cell>
          <cell r="C131" t="str">
            <v>M2</v>
          </cell>
          <cell r="D131">
            <v>1</v>
          </cell>
          <cell r="E131">
            <v>21900</v>
          </cell>
          <cell r="F131">
            <v>4161</v>
          </cell>
          <cell r="G131">
            <v>26061</v>
          </cell>
        </row>
        <row r="132">
          <cell r="A132" t="str">
            <v>010645</v>
          </cell>
          <cell r="B132" t="str">
            <v>Cerámica de 1ra. de 40 x 40 cm tipo Mangle Euro-cerámica</v>
          </cell>
          <cell r="C132" t="str">
            <v>M2</v>
          </cell>
          <cell r="D132">
            <v>1</v>
          </cell>
          <cell r="E132">
            <v>17800</v>
          </cell>
          <cell r="F132">
            <v>3382</v>
          </cell>
          <cell r="G132">
            <v>21182</v>
          </cell>
        </row>
        <row r="133">
          <cell r="A133" t="str">
            <v>010646</v>
          </cell>
          <cell r="B133" t="str">
            <v>Loseta prefabricada A30 (600 x 400 x 60 mm)</v>
          </cell>
          <cell r="C133" t="str">
            <v>M2</v>
          </cell>
          <cell r="D133">
            <v>1</v>
          </cell>
          <cell r="E133">
            <v>34500</v>
          </cell>
          <cell r="F133">
            <v>6555</v>
          </cell>
          <cell r="G133">
            <v>41055</v>
          </cell>
        </row>
        <row r="134">
          <cell r="A134" t="str">
            <v>010647</v>
          </cell>
          <cell r="B134" t="str">
            <v>Cerámica blanca de 1ra. de 20,5 x 20,5 cm tipo Egeo</v>
          </cell>
          <cell r="C134" t="str">
            <v>M2</v>
          </cell>
          <cell r="E134">
            <v>16500</v>
          </cell>
          <cell r="F134">
            <v>3135</v>
          </cell>
          <cell r="G134">
            <v>19635</v>
          </cell>
        </row>
        <row r="135">
          <cell r="A135" t="str">
            <v>010648</v>
          </cell>
          <cell r="B135" t="str">
            <v>Cerámica de 1ra.  tipo Ecocerámica</v>
          </cell>
          <cell r="C135" t="str">
            <v>M2</v>
          </cell>
          <cell r="D135">
            <v>1</v>
          </cell>
          <cell r="E135">
            <v>32600</v>
          </cell>
          <cell r="F135">
            <v>6194</v>
          </cell>
          <cell r="G135">
            <v>38794</v>
          </cell>
        </row>
        <row r="136">
          <cell r="A136" t="str">
            <v>010649</v>
          </cell>
          <cell r="B136" t="str">
            <v>Cerámica color 1ra. de 25 x 25 cm tipo Macedonia Acento</v>
          </cell>
          <cell r="C136" t="str">
            <v>M2</v>
          </cell>
          <cell r="D136">
            <v>1</v>
          </cell>
          <cell r="E136">
            <v>16400</v>
          </cell>
          <cell r="F136">
            <v>3116</v>
          </cell>
          <cell r="G136">
            <v>19516</v>
          </cell>
        </row>
        <row r="137">
          <cell r="A137" t="str">
            <v>010650</v>
          </cell>
          <cell r="B137" t="str">
            <v xml:space="preserve">Cinta PVC V-10 </v>
          </cell>
          <cell r="C137" t="str">
            <v>Ml</v>
          </cell>
          <cell r="D137">
            <v>1</v>
          </cell>
          <cell r="E137">
            <v>11932.773109243695</v>
          </cell>
          <cell r="F137">
            <v>2267.2268907563021</v>
          </cell>
          <cell r="G137">
            <v>14199.999999999996</v>
          </cell>
        </row>
        <row r="138">
          <cell r="A138" t="str">
            <v>010651</v>
          </cell>
          <cell r="B138" t="str">
            <v>Cinta PVC V-15 30m 420094-V15</v>
          </cell>
          <cell r="C138" t="str">
            <v>Ml</v>
          </cell>
          <cell r="D138">
            <v>1</v>
          </cell>
          <cell r="E138">
            <v>21571.428571428572</v>
          </cell>
          <cell r="F138">
            <v>4098.5714285714284</v>
          </cell>
          <cell r="G138">
            <v>25670</v>
          </cell>
        </row>
        <row r="139">
          <cell r="A139" t="str">
            <v>010660</v>
          </cell>
          <cell r="B139" t="str">
            <v>CIELORASO PLANO  DRYWALL</v>
          </cell>
          <cell r="C139" t="str">
            <v>M2</v>
          </cell>
          <cell r="D139">
            <v>1</v>
          </cell>
          <cell r="E139">
            <v>28336</v>
          </cell>
          <cell r="F139">
            <v>5383.84</v>
          </cell>
          <cell r="G139">
            <v>33719.839999999997</v>
          </cell>
        </row>
        <row r="140">
          <cell r="A140" t="str">
            <v>010661</v>
          </cell>
          <cell r="B140" t="str">
            <v>Concreto 1 : 2 : 1  (4.000  PSI) 27.6 Mpa</v>
          </cell>
          <cell r="C140" t="str">
            <v>M3</v>
          </cell>
          <cell r="D140">
            <v>1</v>
          </cell>
          <cell r="G140">
            <v>619008</v>
          </cell>
        </row>
        <row r="141">
          <cell r="A141" t="str">
            <v>010670</v>
          </cell>
          <cell r="B141" t="str">
            <v>Concreto  1 : 2 : 2  (3,500  PSI) 24.5 Mpa</v>
          </cell>
          <cell r="C141" t="str">
            <v>M3</v>
          </cell>
          <cell r="D141">
            <v>1</v>
          </cell>
          <cell r="G141">
            <v>601957</v>
          </cell>
        </row>
        <row r="142">
          <cell r="A142" t="str">
            <v>010680</v>
          </cell>
          <cell r="B142" t="str">
            <v>Concreto  1 : 2 : 3  (3,000  PSI) 20.7 Mpa</v>
          </cell>
          <cell r="C142" t="str">
            <v>M3</v>
          </cell>
          <cell r="D142">
            <v>1</v>
          </cell>
          <cell r="G142">
            <v>558016</v>
          </cell>
        </row>
        <row r="143">
          <cell r="A143" t="str">
            <v>010690</v>
          </cell>
          <cell r="B143" t="str">
            <v>Concreto  1 : 3 : 3  (2,500  PSI) 17.2 Mpa</v>
          </cell>
          <cell r="C143" t="str">
            <v>M3</v>
          </cell>
          <cell r="D143">
            <v>1</v>
          </cell>
          <cell r="G143">
            <v>546307</v>
          </cell>
        </row>
        <row r="144">
          <cell r="A144" t="str">
            <v>010700</v>
          </cell>
          <cell r="B144" t="str">
            <v>Concreto  1 : 3 : 5  (2,000  PSI) 13.8 Mpa</v>
          </cell>
          <cell r="C144" t="str">
            <v>M3</v>
          </cell>
          <cell r="D144">
            <v>1</v>
          </cell>
          <cell r="G144">
            <v>515026</v>
          </cell>
        </row>
        <row r="145">
          <cell r="A145" t="str">
            <v>010710</v>
          </cell>
          <cell r="B145" t="str">
            <v>Concreto  1 : 4 : 6  (1.500  PSI) 10.3 Mpa</v>
          </cell>
          <cell r="C145" t="str">
            <v>M3</v>
          </cell>
          <cell r="D145">
            <v>1</v>
          </cell>
          <cell r="G145">
            <v>477079</v>
          </cell>
        </row>
        <row r="146">
          <cell r="A146" t="str">
            <v>010720</v>
          </cell>
          <cell r="B146" t="str">
            <v>Concreto impermeabilizado ( 3,000  PSI)</v>
          </cell>
          <cell r="C146" t="str">
            <v>M3</v>
          </cell>
          <cell r="D146">
            <v>1</v>
          </cell>
          <cell r="G146">
            <v>583344</v>
          </cell>
        </row>
        <row r="147">
          <cell r="A147" t="str">
            <v>010730</v>
          </cell>
          <cell r="B147" t="str">
            <v>Concreto acelerado  (3000  PSI)</v>
          </cell>
          <cell r="C147" t="str">
            <v>M3</v>
          </cell>
          <cell r="D147">
            <v>1</v>
          </cell>
          <cell r="G147">
            <v>667698</v>
          </cell>
        </row>
        <row r="148">
          <cell r="A148" t="str">
            <v>010731</v>
          </cell>
          <cell r="B148" t="str">
            <v>Concreto impermeabilizado ( 4.000  PSI)</v>
          </cell>
          <cell r="C148" t="str">
            <v>M3</v>
          </cell>
          <cell r="D148">
            <v>1</v>
          </cell>
          <cell r="G148">
            <v>644336</v>
          </cell>
        </row>
        <row r="149">
          <cell r="A149" t="str">
            <v>010732</v>
          </cell>
          <cell r="B149" t="str">
            <v>Concreto acelerado  (4000  PSI)</v>
          </cell>
          <cell r="C149" t="str">
            <v>M3</v>
          </cell>
          <cell r="D149">
            <v>1</v>
          </cell>
          <cell r="G149">
            <v>744358</v>
          </cell>
        </row>
        <row r="150">
          <cell r="A150" t="str">
            <v>010733</v>
          </cell>
          <cell r="B150" t="str">
            <v>Concreto ciclopeo prop.( 60/40)</v>
          </cell>
          <cell r="C150" t="str">
            <v>M3</v>
          </cell>
          <cell r="D150">
            <v>1</v>
          </cell>
          <cell r="G150">
            <v>496781</v>
          </cell>
        </row>
        <row r="151">
          <cell r="A151" t="str">
            <v>010734</v>
          </cell>
          <cell r="B151" t="str">
            <v>Concreto fluido 17,2 Mpa (2500 psi)</v>
          </cell>
          <cell r="C151" t="str">
            <v>M3</v>
          </cell>
          <cell r="D151">
            <v>1</v>
          </cell>
          <cell r="G151">
            <v>562844</v>
          </cell>
        </row>
        <row r="152">
          <cell r="A152" t="str">
            <v>010741</v>
          </cell>
          <cell r="B152" t="str">
            <v>Cordon detonante</v>
          </cell>
          <cell r="C152" t="str">
            <v>ML</v>
          </cell>
          <cell r="D152">
            <v>1</v>
          </cell>
          <cell r="E152">
            <v>2000</v>
          </cell>
          <cell r="F152">
            <v>380</v>
          </cell>
          <cell r="G152">
            <v>2380</v>
          </cell>
        </row>
        <row r="153">
          <cell r="A153" t="str">
            <v>010742</v>
          </cell>
          <cell r="B153" t="str">
            <v>Alfajia en concreto e=0.10 mts</v>
          </cell>
          <cell r="C153" t="str">
            <v>M2</v>
          </cell>
          <cell r="D153">
            <v>1</v>
          </cell>
          <cell r="G153">
            <v>0</v>
          </cell>
        </row>
        <row r="154">
          <cell r="A154" t="str">
            <v>010750</v>
          </cell>
          <cell r="B154" t="str">
            <v>Cortasol en aluminio arquitectonico color natural</v>
          </cell>
          <cell r="C154" t="str">
            <v>M2</v>
          </cell>
          <cell r="D154">
            <v>1</v>
          </cell>
          <cell r="E154">
            <v>168400</v>
          </cell>
          <cell r="F154">
            <v>31996</v>
          </cell>
          <cell r="G154">
            <v>200396</v>
          </cell>
        </row>
        <row r="155">
          <cell r="A155" t="str">
            <v>010751</v>
          </cell>
          <cell r="B155" t="str">
            <v>Concertina 8mtsx45 cms Diam Max 54cms</v>
          </cell>
          <cell r="C155" t="str">
            <v>Ml</v>
          </cell>
          <cell r="D155">
            <v>8</v>
          </cell>
          <cell r="E155">
            <v>15862.5</v>
          </cell>
          <cell r="F155">
            <v>3013.875</v>
          </cell>
          <cell r="G155">
            <v>15862.5</v>
          </cell>
        </row>
        <row r="156">
          <cell r="A156" t="str">
            <v>010752</v>
          </cell>
          <cell r="B156" t="str">
            <v>Concertina 10mtsx30cms Diam Max 67cms</v>
          </cell>
          <cell r="C156" t="str">
            <v>Ml</v>
          </cell>
          <cell r="D156">
            <v>10</v>
          </cell>
          <cell r="E156">
            <v>8190</v>
          </cell>
          <cell r="F156">
            <v>1556.1</v>
          </cell>
          <cell r="G156">
            <v>8190</v>
          </cell>
        </row>
        <row r="157">
          <cell r="A157" t="str">
            <v>010760</v>
          </cell>
          <cell r="B157" t="str">
            <v>CORNISAS    L.   IND        C-10</v>
          </cell>
          <cell r="C157" t="str">
            <v>Ml</v>
          </cell>
          <cell r="D157">
            <v>1</v>
          </cell>
          <cell r="E157">
            <v>20338</v>
          </cell>
          <cell r="F157">
            <v>3864.2200000000003</v>
          </cell>
          <cell r="G157">
            <v>24202.22</v>
          </cell>
        </row>
        <row r="158">
          <cell r="A158" t="str">
            <v>010770</v>
          </cell>
          <cell r="B158" t="str">
            <v>CUBIERTA TRAPEZOIDAL 106</v>
          </cell>
          <cell r="C158" t="str">
            <v>Und</v>
          </cell>
          <cell r="D158">
            <v>1</v>
          </cell>
          <cell r="E158">
            <v>115000</v>
          </cell>
          <cell r="F158">
            <v>21850</v>
          </cell>
          <cell r="G158">
            <v>136850</v>
          </cell>
        </row>
        <row r="159">
          <cell r="A159" t="str">
            <v>010780</v>
          </cell>
          <cell r="B159" t="str">
            <v>DECORPISO        11x22</v>
          </cell>
          <cell r="C159" t="str">
            <v>M2</v>
          </cell>
          <cell r="D159">
            <v>1</v>
          </cell>
          <cell r="E159">
            <v>19500</v>
          </cell>
          <cell r="F159">
            <v>3705</v>
          </cell>
          <cell r="G159">
            <v>23205</v>
          </cell>
        </row>
        <row r="160">
          <cell r="A160" t="str">
            <v>010790</v>
          </cell>
          <cell r="B160" t="str">
            <v>Dilatación de bronce</v>
          </cell>
          <cell r="C160" t="str">
            <v>Ml</v>
          </cell>
          <cell r="D160">
            <v>1</v>
          </cell>
          <cell r="E160">
            <v>10900</v>
          </cell>
          <cell r="F160">
            <v>2071</v>
          </cell>
          <cell r="G160">
            <v>12971</v>
          </cell>
        </row>
        <row r="161">
          <cell r="A161" t="str">
            <v>010791</v>
          </cell>
          <cell r="B161" t="str">
            <v>Dilatación PVC flexible ancha x 2 m</v>
          </cell>
          <cell r="C161" t="str">
            <v>M</v>
          </cell>
          <cell r="D161">
            <v>1</v>
          </cell>
          <cell r="E161">
            <v>2450</v>
          </cell>
          <cell r="F161">
            <v>465.5</v>
          </cell>
          <cell r="G161">
            <v>2915.5</v>
          </cell>
        </row>
        <row r="162">
          <cell r="A162" t="str">
            <v>010792</v>
          </cell>
          <cell r="B162" t="str">
            <v>Dilatación de vidrio</v>
          </cell>
          <cell r="C162" t="str">
            <v>Ml</v>
          </cell>
          <cell r="D162">
            <v>1</v>
          </cell>
          <cell r="E162">
            <v>275</v>
          </cell>
          <cell r="F162">
            <v>52.25</v>
          </cell>
          <cell r="G162">
            <v>327.25</v>
          </cell>
        </row>
        <row r="163">
          <cell r="A163" t="str">
            <v>010800</v>
          </cell>
          <cell r="B163" t="str">
            <v>DOMO CIRCULAR         1.4</v>
          </cell>
          <cell r="C163" t="str">
            <v>Und</v>
          </cell>
          <cell r="D163">
            <v>1</v>
          </cell>
          <cell r="E163">
            <v>127050</v>
          </cell>
          <cell r="F163">
            <v>24139.5</v>
          </cell>
          <cell r="G163">
            <v>151189.5</v>
          </cell>
        </row>
        <row r="164">
          <cell r="A164" t="str">
            <v>010801</v>
          </cell>
          <cell r="B164" t="str">
            <v>Detonador comun N° 8 Aluminio Sh</v>
          </cell>
          <cell r="C164" t="str">
            <v>Und</v>
          </cell>
          <cell r="E164">
            <v>1500</v>
          </cell>
          <cell r="F164">
            <v>285</v>
          </cell>
          <cell r="G164">
            <v>1785</v>
          </cell>
        </row>
        <row r="165">
          <cell r="A165" t="str">
            <v>010802</v>
          </cell>
          <cell r="B165" t="str">
            <v>Dinamita indugel Plus AP Tipo B 26x250</v>
          </cell>
          <cell r="C165" t="str">
            <v>Kg</v>
          </cell>
          <cell r="D165">
            <v>1</v>
          </cell>
          <cell r="E165">
            <v>16000</v>
          </cell>
          <cell r="F165">
            <v>3040</v>
          </cell>
          <cell r="G165">
            <v>19040</v>
          </cell>
        </row>
        <row r="166">
          <cell r="A166" t="str">
            <v>010810</v>
          </cell>
          <cell r="B166" t="str">
            <v>Enrredadera trinitaria H=1.3 mts</v>
          </cell>
          <cell r="C166" t="str">
            <v>Und</v>
          </cell>
          <cell r="D166">
            <v>1</v>
          </cell>
          <cell r="E166">
            <v>45700</v>
          </cell>
          <cell r="F166">
            <v>8683</v>
          </cell>
          <cell r="G166">
            <v>54383</v>
          </cell>
        </row>
        <row r="167">
          <cell r="A167" t="str">
            <v>010820</v>
          </cell>
          <cell r="B167" t="str">
            <v>EMULSION  ASFALTICA</v>
          </cell>
          <cell r="C167" t="str">
            <v>Und</v>
          </cell>
          <cell r="D167">
            <v>1</v>
          </cell>
          <cell r="E167">
            <v>47264</v>
          </cell>
          <cell r="F167">
            <v>8980.16</v>
          </cell>
          <cell r="G167">
            <v>56244.160000000003</v>
          </cell>
        </row>
        <row r="168">
          <cell r="A168" t="str">
            <v>010830</v>
          </cell>
          <cell r="B168" t="str">
            <v>Ensayo.  De res Concreto Cilindro</v>
          </cell>
          <cell r="C168" t="str">
            <v>Und</v>
          </cell>
          <cell r="D168">
            <v>1</v>
          </cell>
          <cell r="E168">
            <v>8000</v>
          </cell>
          <cell r="G168">
            <v>8000</v>
          </cell>
        </row>
        <row r="169">
          <cell r="A169" t="str">
            <v>010840</v>
          </cell>
          <cell r="B169" t="str">
            <v>Ensayos densidad terreno</v>
          </cell>
          <cell r="C169" t="str">
            <v>dia</v>
          </cell>
          <cell r="D169">
            <v>1</v>
          </cell>
          <cell r="E169">
            <v>500000</v>
          </cell>
          <cell r="G169">
            <v>500000</v>
          </cell>
        </row>
        <row r="170">
          <cell r="A170" t="str">
            <v>010850</v>
          </cell>
          <cell r="B170" t="str">
            <v>Ensayos proctor</v>
          </cell>
          <cell r="C170" t="str">
            <v>Und</v>
          </cell>
          <cell r="D170">
            <v>1</v>
          </cell>
          <cell r="E170">
            <v>100000</v>
          </cell>
          <cell r="G170">
            <v>100000</v>
          </cell>
        </row>
        <row r="171">
          <cell r="A171" t="str">
            <v>010890</v>
          </cell>
          <cell r="B171" t="str">
            <v xml:space="preserve">Empaque de caucho con tornillo de 8 x 1-1/2" </v>
          </cell>
          <cell r="C171" t="str">
            <v>Und</v>
          </cell>
          <cell r="D171">
            <v>1</v>
          </cell>
          <cell r="E171">
            <v>8500</v>
          </cell>
          <cell r="F171">
            <v>1615</v>
          </cell>
          <cell r="G171">
            <v>10115</v>
          </cell>
        </row>
        <row r="172">
          <cell r="A172" t="str">
            <v>010900</v>
          </cell>
          <cell r="B172" t="str">
            <v>ESCAYOLA SUSPEN      VISTA</v>
          </cell>
          <cell r="C172" t="str">
            <v>Und</v>
          </cell>
          <cell r="D172">
            <v>1</v>
          </cell>
          <cell r="E172">
            <v>36575</v>
          </cell>
          <cell r="F172">
            <v>6949.25</v>
          </cell>
          <cell r="G172">
            <v>43524.25</v>
          </cell>
        </row>
        <row r="173">
          <cell r="A173" t="str">
            <v>010910</v>
          </cell>
          <cell r="B173" t="str">
            <v>ESCUADRA PARA PERFIL</v>
          </cell>
          <cell r="C173" t="str">
            <v>Und</v>
          </cell>
          <cell r="D173">
            <v>1</v>
          </cell>
          <cell r="E173">
            <v>600</v>
          </cell>
          <cell r="F173">
            <v>114</v>
          </cell>
          <cell r="G173">
            <v>714</v>
          </cell>
        </row>
        <row r="174">
          <cell r="A174" t="str">
            <v>010920</v>
          </cell>
          <cell r="B174" t="str">
            <v>ESQUINERO CON SALIDA ETERNIT</v>
          </cell>
          <cell r="C174" t="str">
            <v>Und</v>
          </cell>
          <cell r="D174">
            <v>1</v>
          </cell>
          <cell r="E174">
            <v>4710</v>
          </cell>
          <cell r="F174">
            <v>894.9</v>
          </cell>
          <cell r="G174">
            <v>5604.9</v>
          </cell>
        </row>
        <row r="175">
          <cell r="A175" t="str">
            <v>010930</v>
          </cell>
          <cell r="B175" t="str">
            <v>ESQUINERO SIN SALIDA ETERNIT</v>
          </cell>
          <cell r="C175" t="str">
            <v>Und</v>
          </cell>
          <cell r="D175">
            <v>1</v>
          </cell>
          <cell r="E175">
            <v>4695</v>
          </cell>
          <cell r="F175">
            <v>892.05</v>
          </cell>
          <cell r="G175">
            <v>5587.05</v>
          </cell>
        </row>
        <row r="176">
          <cell r="A176" t="str">
            <v>010940</v>
          </cell>
          <cell r="B176" t="str">
            <v xml:space="preserve">Estructura metalica para apoyo del cortasol en perfileria estructural IPE 140 </v>
          </cell>
          <cell r="C176" t="str">
            <v>Kg</v>
          </cell>
          <cell r="D176">
            <v>1</v>
          </cell>
          <cell r="E176">
            <v>10500</v>
          </cell>
          <cell r="F176">
            <v>1995</v>
          </cell>
          <cell r="G176">
            <v>12495</v>
          </cell>
        </row>
        <row r="177">
          <cell r="A177" t="str">
            <v>010941</v>
          </cell>
          <cell r="B177" t="str">
            <v>Estopa</v>
          </cell>
          <cell r="C177" t="str">
            <v>Kg</v>
          </cell>
          <cell r="D177">
            <v>1</v>
          </cell>
          <cell r="E177">
            <v>1000</v>
          </cell>
          <cell r="F177">
            <v>190</v>
          </cell>
          <cell r="G177">
            <v>1190</v>
          </cell>
        </row>
        <row r="178">
          <cell r="A178" t="str">
            <v>010942</v>
          </cell>
          <cell r="B178" t="str">
            <v>Estopa de goma</v>
          </cell>
          <cell r="C178" t="str">
            <v>Ml</v>
          </cell>
          <cell r="D178">
            <v>1</v>
          </cell>
          <cell r="E178">
            <v>1680.6722689075634</v>
          </cell>
          <cell r="F178">
            <v>319.32773109243703</v>
          </cell>
          <cell r="G178">
            <v>2000.0000000000005</v>
          </cell>
        </row>
        <row r="179">
          <cell r="A179" t="str">
            <v>010950</v>
          </cell>
          <cell r="B179" t="str">
            <v>Excavación manual en material común de 0 - 2 m</v>
          </cell>
          <cell r="C179" t="str">
            <v>M3</v>
          </cell>
          <cell r="D179">
            <v>1</v>
          </cell>
          <cell r="E179">
            <v>31814</v>
          </cell>
          <cell r="F179">
            <v>0</v>
          </cell>
          <cell r="G179">
            <v>31814</v>
          </cell>
        </row>
        <row r="180">
          <cell r="A180" t="str">
            <v>011010</v>
          </cell>
          <cell r="B180" t="str">
            <v>FORMALETA SARDINEL</v>
          </cell>
          <cell r="C180" t="str">
            <v>DD</v>
          </cell>
          <cell r="D180">
            <v>1</v>
          </cell>
          <cell r="E180">
            <v>8</v>
          </cell>
          <cell r="F180">
            <v>1.52</v>
          </cell>
          <cell r="G180">
            <v>9.52</v>
          </cell>
        </row>
        <row r="181">
          <cell r="A181" t="str">
            <v>011020</v>
          </cell>
          <cell r="B181" t="str">
            <v>FORMALETA TAPAS</v>
          </cell>
          <cell r="C181" t="str">
            <v>M2</v>
          </cell>
          <cell r="D181">
            <v>1</v>
          </cell>
          <cell r="E181">
            <v>28710</v>
          </cell>
          <cell r="F181">
            <v>5454.9</v>
          </cell>
          <cell r="G181">
            <v>34164.9</v>
          </cell>
        </row>
        <row r="182">
          <cell r="A182" t="str">
            <v>011021</v>
          </cell>
          <cell r="B182" t="str">
            <v>Fluidificante para concreto</v>
          </cell>
          <cell r="C182" t="str">
            <v>Kg</v>
          </cell>
          <cell r="E182">
            <v>7563.0252100840335</v>
          </cell>
          <cell r="F182">
            <v>1436.9747899159663</v>
          </cell>
          <cell r="G182">
            <v>9000</v>
          </cell>
        </row>
        <row r="183">
          <cell r="A183" t="str">
            <v>011030</v>
          </cell>
          <cell r="B183" t="str">
            <v>GABINETES WC DE SERVICIO</v>
          </cell>
          <cell r="C183" t="str">
            <v>UND</v>
          </cell>
          <cell r="D183">
            <v>1</v>
          </cell>
          <cell r="E183">
            <v>29000</v>
          </cell>
          <cell r="F183">
            <v>5510</v>
          </cell>
          <cell r="G183">
            <v>34510</v>
          </cell>
        </row>
        <row r="184">
          <cell r="A184" t="str">
            <v>011040</v>
          </cell>
          <cell r="B184" t="str">
            <v>Flanche metalico en platina de 8 mm 0.40 x 0.40 mts.</v>
          </cell>
          <cell r="C184" t="str">
            <v>Und</v>
          </cell>
          <cell r="D184">
            <v>1</v>
          </cell>
          <cell r="E184">
            <v>150000</v>
          </cell>
          <cell r="F184">
            <v>28500</v>
          </cell>
          <cell r="G184">
            <v>178500</v>
          </cell>
        </row>
        <row r="185">
          <cell r="A185" t="str">
            <v>011050</v>
          </cell>
          <cell r="B185" t="str">
            <v>Ganchos para teja onduladas</v>
          </cell>
          <cell r="C185" t="str">
            <v>UND</v>
          </cell>
          <cell r="D185">
            <v>1</v>
          </cell>
          <cell r="E185">
            <v>500</v>
          </cell>
          <cell r="F185">
            <v>95</v>
          </cell>
          <cell r="G185">
            <v>595</v>
          </cell>
        </row>
        <row r="186">
          <cell r="A186" t="str">
            <v>011060</v>
          </cell>
          <cell r="B186" t="str">
            <v>GRAMA SEMILLA</v>
          </cell>
          <cell r="C186" t="str">
            <v>M2</v>
          </cell>
          <cell r="D186">
            <v>1</v>
          </cell>
          <cell r="E186">
            <v>1850</v>
          </cell>
          <cell r="F186">
            <v>351.5</v>
          </cell>
          <cell r="G186">
            <v>2201.5</v>
          </cell>
        </row>
        <row r="187">
          <cell r="A187" t="str">
            <v>011061</v>
          </cell>
          <cell r="B187" t="str">
            <v>Gasolina</v>
          </cell>
          <cell r="C187" t="str">
            <v>Lts</v>
          </cell>
          <cell r="D187">
            <v>1</v>
          </cell>
          <cell r="E187">
            <v>2737</v>
          </cell>
          <cell r="G187">
            <v>2737</v>
          </cell>
        </row>
        <row r="188">
          <cell r="A188" t="str">
            <v>011070</v>
          </cell>
          <cell r="B188" t="str">
            <v>Gravilla seleccionada para filtro</v>
          </cell>
          <cell r="C188" t="str">
            <v>M3</v>
          </cell>
          <cell r="D188">
            <v>1</v>
          </cell>
          <cell r="E188">
            <v>60000</v>
          </cell>
          <cell r="F188">
            <v>11400</v>
          </cell>
          <cell r="G188">
            <v>71400</v>
          </cell>
        </row>
        <row r="189">
          <cell r="A189" t="str">
            <v>011071</v>
          </cell>
          <cell r="B189" t="str">
            <v>Grava mona # 1 #2 o #3 Saco x 20K</v>
          </cell>
          <cell r="C189" t="str">
            <v>Sc</v>
          </cell>
          <cell r="D189">
            <v>1</v>
          </cell>
          <cell r="E189">
            <v>9000</v>
          </cell>
          <cell r="F189">
            <v>1710</v>
          </cell>
          <cell r="G189">
            <v>10710</v>
          </cell>
        </row>
        <row r="190">
          <cell r="A190" t="str">
            <v>011080</v>
          </cell>
          <cell r="B190" t="str">
            <v xml:space="preserve">Grama natural </v>
          </cell>
          <cell r="C190" t="str">
            <v>M2</v>
          </cell>
          <cell r="D190">
            <v>1</v>
          </cell>
          <cell r="E190">
            <v>6350</v>
          </cell>
          <cell r="F190">
            <v>1206.5</v>
          </cell>
          <cell r="G190">
            <v>7556.5</v>
          </cell>
        </row>
        <row r="191">
          <cell r="A191" t="str">
            <v>011081</v>
          </cell>
          <cell r="B191" t="str">
            <v>Gravilla #2 SACO X 20K</v>
          </cell>
          <cell r="C191" t="str">
            <v>Sc</v>
          </cell>
          <cell r="D191">
            <v>1</v>
          </cell>
          <cell r="E191">
            <v>8900</v>
          </cell>
          <cell r="F191">
            <v>1691</v>
          </cell>
          <cell r="G191">
            <v>10591</v>
          </cell>
        </row>
        <row r="192">
          <cell r="A192" t="str">
            <v>011082</v>
          </cell>
          <cell r="B192" t="str">
            <v>Grafil 5,5 mm</v>
          </cell>
          <cell r="C192" t="str">
            <v>M2</v>
          </cell>
          <cell r="D192">
            <v>1</v>
          </cell>
          <cell r="E192">
            <v>580</v>
          </cell>
          <cell r="F192">
            <v>110.2</v>
          </cell>
          <cell r="G192">
            <v>690.2</v>
          </cell>
        </row>
        <row r="193">
          <cell r="A193" t="str">
            <v>011090</v>
          </cell>
          <cell r="B193" t="str">
            <v>GUARDAESCOBA VINISOL 6.8 CM</v>
          </cell>
          <cell r="C193" t="str">
            <v>ML</v>
          </cell>
          <cell r="D193">
            <v>1</v>
          </cell>
          <cell r="E193">
            <v>1500</v>
          </cell>
          <cell r="F193">
            <v>285</v>
          </cell>
          <cell r="G193">
            <v>1785</v>
          </cell>
        </row>
        <row r="194">
          <cell r="A194" t="str">
            <v>011100</v>
          </cell>
          <cell r="B194" t="str">
            <v>GUARDALUZ 3 CM</v>
          </cell>
          <cell r="C194" t="str">
            <v>UND</v>
          </cell>
          <cell r="D194">
            <v>1</v>
          </cell>
          <cell r="E194">
            <v>3768</v>
          </cell>
          <cell r="F194">
            <v>715.92</v>
          </cell>
          <cell r="G194">
            <v>4483.92</v>
          </cell>
        </row>
        <row r="195">
          <cell r="A195" t="str">
            <v>011110</v>
          </cell>
          <cell r="B195" t="str">
            <v>GUAYA EN ACERO GALVANIZADO DE 1/2"</v>
          </cell>
          <cell r="C195" t="str">
            <v>ML</v>
          </cell>
          <cell r="D195">
            <v>1</v>
          </cell>
          <cell r="E195">
            <v>1450</v>
          </cell>
          <cell r="F195">
            <v>275.5</v>
          </cell>
          <cell r="G195">
            <v>1725.5</v>
          </cell>
        </row>
        <row r="196">
          <cell r="A196" t="str">
            <v>011130</v>
          </cell>
          <cell r="B196" t="str">
            <v>HIERRO  37.000  FIGURADO</v>
          </cell>
          <cell r="C196" t="str">
            <v>TN</v>
          </cell>
          <cell r="D196">
            <v>1</v>
          </cell>
          <cell r="E196">
            <v>1163100</v>
          </cell>
          <cell r="F196">
            <v>220989</v>
          </cell>
          <cell r="G196">
            <v>1384089</v>
          </cell>
        </row>
        <row r="197">
          <cell r="A197" t="str">
            <v>011140</v>
          </cell>
          <cell r="B197" t="str">
            <v>HIERRO CHIPA 1/4"</v>
          </cell>
          <cell r="C197" t="str">
            <v>KG</v>
          </cell>
          <cell r="D197">
            <v>1</v>
          </cell>
          <cell r="E197">
            <v>1800</v>
          </cell>
          <cell r="F197">
            <v>342</v>
          </cell>
          <cell r="G197">
            <v>2142</v>
          </cell>
        </row>
        <row r="198">
          <cell r="A198" t="str">
            <v>011150</v>
          </cell>
          <cell r="B198" t="str">
            <v>HIERRO CHIPA 3/8"</v>
          </cell>
          <cell r="C198" t="str">
            <v>KG</v>
          </cell>
          <cell r="D198">
            <v>1</v>
          </cell>
          <cell r="E198">
            <v>1800</v>
          </cell>
          <cell r="F198">
            <v>342</v>
          </cell>
          <cell r="G198">
            <v>2142</v>
          </cell>
        </row>
        <row r="199">
          <cell r="A199" t="str">
            <v>011170</v>
          </cell>
          <cell r="B199" t="str">
            <v>ICOPOR</v>
          </cell>
          <cell r="C199" t="str">
            <v>LAM</v>
          </cell>
          <cell r="D199">
            <v>1</v>
          </cell>
          <cell r="E199">
            <v>5382</v>
          </cell>
          <cell r="F199">
            <v>1022.58</v>
          </cell>
          <cell r="G199">
            <v>6404.58</v>
          </cell>
        </row>
        <row r="200">
          <cell r="A200" t="str">
            <v>011180</v>
          </cell>
          <cell r="B200" t="str">
            <v>IGAS GRIS        UNDx 5 KG</v>
          </cell>
          <cell r="C200" t="str">
            <v>KG</v>
          </cell>
          <cell r="D200">
            <v>1</v>
          </cell>
          <cell r="E200">
            <v>4100</v>
          </cell>
          <cell r="F200">
            <v>779</v>
          </cell>
          <cell r="G200">
            <v>4879</v>
          </cell>
        </row>
        <row r="201">
          <cell r="A201" t="str">
            <v>011190</v>
          </cell>
          <cell r="B201" t="str">
            <v>IGASOL    UNDx16  KG</v>
          </cell>
          <cell r="C201" t="str">
            <v>KG</v>
          </cell>
          <cell r="D201">
            <v>1</v>
          </cell>
          <cell r="E201">
            <v>6010</v>
          </cell>
          <cell r="F201">
            <v>1141.9000000000001</v>
          </cell>
          <cell r="G201">
            <v>7151.9</v>
          </cell>
        </row>
        <row r="202">
          <cell r="A202" t="str">
            <v>011200</v>
          </cell>
          <cell r="B202" t="str">
            <v>Imprimante liquido asfaltico</v>
          </cell>
          <cell r="C202" t="str">
            <v>GLN</v>
          </cell>
          <cell r="D202">
            <v>1</v>
          </cell>
          <cell r="E202">
            <v>32800</v>
          </cell>
          <cell r="F202">
            <v>6232</v>
          </cell>
          <cell r="G202">
            <v>39032</v>
          </cell>
        </row>
        <row r="203">
          <cell r="A203" t="str">
            <v>011210</v>
          </cell>
          <cell r="B203" t="str">
            <v>Impermeabilizante para concretos</v>
          </cell>
          <cell r="C203" t="str">
            <v>KG</v>
          </cell>
          <cell r="D203">
            <v>1</v>
          </cell>
          <cell r="E203">
            <v>11583</v>
          </cell>
          <cell r="F203">
            <v>2200.77</v>
          </cell>
          <cell r="G203">
            <v>13783.77</v>
          </cell>
        </row>
        <row r="204">
          <cell r="A204" t="str">
            <v>011211</v>
          </cell>
          <cell r="B204" t="str">
            <v>Impermebilizante bituminoso para cubiertas</v>
          </cell>
          <cell r="C204" t="str">
            <v>Kg</v>
          </cell>
          <cell r="D204">
            <v>1</v>
          </cell>
          <cell r="E204">
            <v>7500</v>
          </cell>
          <cell r="F204">
            <v>1425</v>
          </cell>
          <cell r="G204">
            <v>8925</v>
          </cell>
        </row>
        <row r="205">
          <cell r="A205" t="str">
            <v>011220</v>
          </cell>
          <cell r="B205" t="str">
            <v>INST. PISO VINILO C/ PEGANTE</v>
          </cell>
          <cell r="C205" t="str">
            <v>M2</v>
          </cell>
          <cell r="D205">
            <v>1</v>
          </cell>
          <cell r="E205">
            <v>1500</v>
          </cell>
          <cell r="F205">
            <v>285</v>
          </cell>
          <cell r="G205">
            <v>1785</v>
          </cell>
        </row>
        <row r="206">
          <cell r="A206" t="str">
            <v>011230</v>
          </cell>
          <cell r="B206" t="str">
            <v>INSTALACION MOLDURAS DE YESO</v>
          </cell>
          <cell r="C206" t="str">
            <v>UND</v>
          </cell>
          <cell r="D206">
            <v>1</v>
          </cell>
          <cell r="E206">
            <v>1500</v>
          </cell>
          <cell r="F206">
            <v>285</v>
          </cell>
          <cell r="G206">
            <v>1785</v>
          </cell>
        </row>
        <row r="207">
          <cell r="A207" t="str">
            <v>011240</v>
          </cell>
          <cell r="B207" t="str">
            <v>JABONER GRANDE ACUACER</v>
          </cell>
          <cell r="C207" t="str">
            <v>UND</v>
          </cell>
          <cell r="D207">
            <v>1</v>
          </cell>
          <cell r="E207">
            <v>6600</v>
          </cell>
          <cell r="F207">
            <v>1254</v>
          </cell>
          <cell r="G207">
            <v>7854</v>
          </cell>
        </row>
        <row r="208">
          <cell r="A208" t="str">
            <v>011250</v>
          </cell>
          <cell r="B208" t="str">
            <v>JUEGOS  DE  INCR. COMPLETO  ACUARIO</v>
          </cell>
          <cell r="C208" t="str">
            <v>JGO</v>
          </cell>
          <cell r="D208">
            <v>1</v>
          </cell>
          <cell r="E208">
            <v>16500</v>
          </cell>
          <cell r="F208">
            <v>3135</v>
          </cell>
          <cell r="G208">
            <v>19635</v>
          </cell>
        </row>
        <row r="209">
          <cell r="A209" t="str">
            <v>011251</v>
          </cell>
          <cell r="B209" t="str">
            <v>Juego de estructura multiple Movible (micro-baloncesto), elaborada en tuberia agua negra de primera calidad ,de diametro interior de 2½ pulgadas la porteria, el resto de la estructura de1½ pulgadas, tablero en acrilico de 10mm. color cristal de medidas 1.20x1.80mts. debidamente demarcado con aro, incluye mallas para aro y porteria. Movible: con ruedas y sobrepeso</v>
          </cell>
          <cell r="C209" t="str">
            <v>Und</v>
          </cell>
          <cell r="D209">
            <v>1</v>
          </cell>
          <cell r="E209">
            <v>2485000</v>
          </cell>
          <cell r="F209">
            <v>472150</v>
          </cell>
          <cell r="G209">
            <v>2957150</v>
          </cell>
        </row>
        <row r="210">
          <cell r="A210" t="str">
            <v>011260</v>
          </cell>
          <cell r="B210" t="str">
            <v>Kit capelote t. española tornillo #12 2 x 1 1/2"</v>
          </cell>
          <cell r="C210" t="str">
            <v>Und</v>
          </cell>
          <cell r="D210">
            <v>1</v>
          </cell>
          <cell r="E210">
            <v>2200</v>
          </cell>
          <cell r="F210">
            <v>418</v>
          </cell>
          <cell r="G210">
            <v>2618</v>
          </cell>
        </row>
        <row r="211">
          <cell r="A211" t="str">
            <v>011270</v>
          </cell>
          <cell r="B211" t="str">
            <v>Ladrillo de 20 x 10 x 6 cms</v>
          </cell>
          <cell r="C211" t="str">
            <v>Und</v>
          </cell>
          <cell r="D211">
            <v>1</v>
          </cell>
          <cell r="E211">
            <v>700</v>
          </cell>
          <cell r="G211">
            <v>700</v>
          </cell>
        </row>
        <row r="212">
          <cell r="A212" t="str">
            <v>011280</v>
          </cell>
          <cell r="B212" t="str">
            <v>Ladrillo tolete 27x14x7 cms comun</v>
          </cell>
          <cell r="C212" t="str">
            <v>Und</v>
          </cell>
          <cell r="D212">
            <v>1</v>
          </cell>
          <cell r="E212">
            <v>850</v>
          </cell>
          <cell r="G212">
            <v>850</v>
          </cell>
        </row>
        <row r="213">
          <cell r="A213" t="str">
            <v>011281</v>
          </cell>
          <cell r="B213" t="str">
            <v>Ladrillo farol pandereta e = 0,10 m</v>
          </cell>
          <cell r="C213" t="str">
            <v>Und</v>
          </cell>
          <cell r="D213">
            <v>1</v>
          </cell>
          <cell r="E213">
            <v>800</v>
          </cell>
          <cell r="G213">
            <v>800</v>
          </cell>
        </row>
        <row r="214">
          <cell r="A214" t="str">
            <v>011282</v>
          </cell>
          <cell r="B214" t="str">
            <v>Ladrillo farol rayado de 0,12 x 0,20 x 0,30 m</v>
          </cell>
          <cell r="C214" t="str">
            <v>Und</v>
          </cell>
          <cell r="D214">
            <v>1</v>
          </cell>
          <cell r="E214">
            <v>850</v>
          </cell>
          <cell r="G214">
            <v>850</v>
          </cell>
        </row>
        <row r="215">
          <cell r="A215" t="str">
            <v>011283</v>
          </cell>
          <cell r="B215" t="str">
            <v>Bloque piedra de 0,39 x 0,19 x 0,14 m</v>
          </cell>
          <cell r="C215" t="str">
            <v>Und</v>
          </cell>
          <cell r="D215">
            <v>1</v>
          </cell>
          <cell r="E215">
            <v>3500</v>
          </cell>
          <cell r="G215">
            <v>3500</v>
          </cell>
        </row>
        <row r="216">
          <cell r="A216" t="str">
            <v>011284</v>
          </cell>
          <cell r="B216" t="str">
            <v>Calados de 20 x 20 x 10 cm en gres</v>
          </cell>
          <cell r="C216" t="str">
            <v>Und</v>
          </cell>
          <cell r="D216">
            <v>1</v>
          </cell>
          <cell r="E216">
            <v>1200</v>
          </cell>
          <cell r="G216">
            <v>1200</v>
          </cell>
        </row>
        <row r="217">
          <cell r="A217" t="str">
            <v>011285</v>
          </cell>
          <cell r="B217" t="str">
            <v>Calados en concreto 12x20x40 (12 un/m2)</v>
          </cell>
          <cell r="C217" t="str">
            <v>M2</v>
          </cell>
          <cell r="D217">
            <v>1</v>
          </cell>
          <cell r="E217">
            <v>48000</v>
          </cell>
          <cell r="G217">
            <v>48000</v>
          </cell>
        </row>
        <row r="218">
          <cell r="A218" t="str">
            <v>011286</v>
          </cell>
          <cell r="B218" t="str">
            <v>Calados en mortero Tipo ojo de buey</v>
          </cell>
          <cell r="C218" t="str">
            <v>Und</v>
          </cell>
          <cell r="D218">
            <v>1</v>
          </cell>
          <cell r="E218">
            <v>1200</v>
          </cell>
          <cell r="G218">
            <v>1200</v>
          </cell>
        </row>
        <row r="219">
          <cell r="A219" t="str">
            <v>011290</v>
          </cell>
          <cell r="B219" t="str">
            <v>Ladrillo prensado tipo Santa Fe 24,5 x 12 x 5,5 cm</v>
          </cell>
          <cell r="C219" t="str">
            <v>Und</v>
          </cell>
          <cell r="D219">
            <v>1</v>
          </cell>
          <cell r="E219">
            <v>900</v>
          </cell>
          <cell r="G219">
            <v>900</v>
          </cell>
        </row>
        <row r="220">
          <cell r="A220" t="str">
            <v>011300</v>
          </cell>
          <cell r="B220" t="str">
            <v>Bloque de cemento de 0,09 x 0,18 x 0,38 m</v>
          </cell>
          <cell r="C220" t="str">
            <v>Und</v>
          </cell>
          <cell r="D220">
            <v>1</v>
          </cell>
          <cell r="E220">
            <v>1200</v>
          </cell>
          <cell r="G220">
            <v>1200</v>
          </cell>
        </row>
        <row r="221">
          <cell r="A221" t="str">
            <v>011301</v>
          </cell>
          <cell r="B221" t="str">
            <v>Grafil 5.5 mm</v>
          </cell>
          <cell r="C221" t="str">
            <v>Kg</v>
          </cell>
          <cell r="D221">
            <v>1</v>
          </cell>
          <cell r="E221">
            <v>600</v>
          </cell>
          <cell r="F221">
            <v>114</v>
          </cell>
          <cell r="G221">
            <v>714</v>
          </cell>
        </row>
        <row r="222">
          <cell r="A222" t="str">
            <v>011302</v>
          </cell>
          <cell r="B222" t="str">
            <v>Bloque de cemento de 0,14 x 0,19 x 0,39 m estructural</v>
          </cell>
          <cell r="C222" t="str">
            <v>Und</v>
          </cell>
          <cell r="D222">
            <v>1</v>
          </cell>
          <cell r="E222">
            <v>3000</v>
          </cell>
          <cell r="G222">
            <v>3000</v>
          </cell>
        </row>
        <row r="223">
          <cell r="A223" t="str">
            <v>011303</v>
          </cell>
          <cell r="B223" t="str">
            <v>Bloque macizo 8x10x20 cm</v>
          </cell>
          <cell r="C223" t="str">
            <v>Und</v>
          </cell>
          <cell r="D223">
            <v>1</v>
          </cell>
          <cell r="E223">
            <v>1300</v>
          </cell>
          <cell r="G223">
            <v>1300</v>
          </cell>
        </row>
        <row r="224">
          <cell r="A224" t="str">
            <v>011310</v>
          </cell>
          <cell r="B224" t="str">
            <v>Lámina de fibrocemento e = 8mm</v>
          </cell>
          <cell r="C224" t="str">
            <v>M2</v>
          </cell>
          <cell r="D224">
            <v>1</v>
          </cell>
          <cell r="E224">
            <v>14500</v>
          </cell>
          <cell r="F224">
            <v>2755</v>
          </cell>
          <cell r="G224">
            <v>17255</v>
          </cell>
        </row>
        <row r="225">
          <cell r="A225" t="str">
            <v>011311</v>
          </cell>
          <cell r="B225" t="str">
            <v>Lámina de fibrocemento de 10 mm</v>
          </cell>
          <cell r="C225" t="str">
            <v>M3</v>
          </cell>
          <cell r="D225">
            <v>1</v>
          </cell>
          <cell r="E225">
            <v>20800</v>
          </cell>
          <cell r="F225">
            <v>3952</v>
          </cell>
          <cell r="G225">
            <v>24752</v>
          </cell>
        </row>
        <row r="226">
          <cell r="A226" t="str">
            <v>011312</v>
          </cell>
          <cell r="B226" t="str">
            <v>Lamina en PVC, incluye accesorios</v>
          </cell>
          <cell r="C226" t="str">
            <v>UND</v>
          </cell>
          <cell r="D226">
            <v>1</v>
          </cell>
          <cell r="E226">
            <v>24000</v>
          </cell>
          <cell r="F226">
            <v>4560</v>
          </cell>
          <cell r="G226">
            <v>28560</v>
          </cell>
        </row>
        <row r="227">
          <cell r="A227" t="str">
            <v>011313</v>
          </cell>
          <cell r="B227" t="str">
            <v>Lámina de icopor perlita lisa 1,2 * 0,6 m</v>
          </cell>
          <cell r="C227" t="str">
            <v>UND</v>
          </cell>
          <cell r="D227">
            <v>1</v>
          </cell>
          <cell r="E227">
            <v>3781.5126050420195</v>
          </cell>
          <cell r="F227">
            <v>718.48739495798372</v>
          </cell>
          <cell r="G227">
            <v>4500.0000000000036</v>
          </cell>
        </row>
        <row r="228">
          <cell r="A228" t="str">
            <v>011320</v>
          </cell>
          <cell r="B228" t="str">
            <v>LAMINA GALVANIZADA 16 / 401521 1x2m</v>
          </cell>
          <cell r="C228" t="str">
            <v>M2</v>
          </cell>
          <cell r="D228">
            <v>1</v>
          </cell>
          <cell r="E228">
            <v>44175</v>
          </cell>
          <cell r="F228">
            <v>8393.25</v>
          </cell>
          <cell r="G228">
            <v>52568.25</v>
          </cell>
        </row>
        <row r="229">
          <cell r="A229" t="str">
            <v>011330</v>
          </cell>
          <cell r="B229" t="str">
            <v>Lamina galvanizada C 20 / 401517  1x2m</v>
          </cell>
          <cell r="C229" t="str">
            <v>M2</v>
          </cell>
          <cell r="D229">
            <v>1</v>
          </cell>
          <cell r="E229">
            <v>24075</v>
          </cell>
          <cell r="F229">
            <v>4574.25</v>
          </cell>
          <cell r="G229">
            <v>28649.25</v>
          </cell>
        </row>
        <row r="230">
          <cell r="A230" t="str">
            <v>011340</v>
          </cell>
          <cell r="B230" t="str">
            <v>Lámina galvanizada C 22</v>
          </cell>
          <cell r="C230" t="str">
            <v>M2</v>
          </cell>
          <cell r="D230">
            <v>1</v>
          </cell>
          <cell r="E230">
            <v>17800</v>
          </cell>
          <cell r="F230">
            <v>3382</v>
          </cell>
          <cell r="G230">
            <v>21182</v>
          </cell>
        </row>
        <row r="231">
          <cell r="A231" t="str">
            <v>011350</v>
          </cell>
          <cell r="B231" t="str">
            <v>LAMINA GALVANIZADA 24 / 401513  1x2m</v>
          </cell>
          <cell r="C231" t="str">
            <v>UND</v>
          </cell>
          <cell r="D231">
            <v>1</v>
          </cell>
          <cell r="E231">
            <v>16010</v>
          </cell>
          <cell r="F231">
            <v>3041.9</v>
          </cell>
          <cell r="G231">
            <v>19051.900000000001</v>
          </cell>
        </row>
        <row r="232">
          <cell r="A232" t="str">
            <v>011351</v>
          </cell>
          <cell r="B232" t="str">
            <v>Lamina galvanizada C 26  1x 2 m</v>
          </cell>
          <cell r="C232" t="str">
            <v>M2</v>
          </cell>
          <cell r="D232">
            <v>1</v>
          </cell>
          <cell r="E232">
            <v>8500</v>
          </cell>
          <cell r="F232">
            <v>1615</v>
          </cell>
          <cell r="G232">
            <v>10115</v>
          </cell>
        </row>
        <row r="233">
          <cell r="A233" t="str">
            <v>011360</v>
          </cell>
          <cell r="B233" t="str">
            <v>LAMINA ICOPOR DE 1.2x0.6x 0.02</v>
          </cell>
          <cell r="C233" t="str">
            <v>M2</v>
          </cell>
          <cell r="D233">
            <v>1</v>
          </cell>
          <cell r="E233">
            <v>3364</v>
          </cell>
          <cell r="F233">
            <v>639.16</v>
          </cell>
          <cell r="G233">
            <v>4003.16</v>
          </cell>
        </row>
        <row r="234">
          <cell r="A234" t="str">
            <v>011370</v>
          </cell>
          <cell r="B234" t="str">
            <v>LAMINA LISA  90  x 210  CAL.  26</v>
          </cell>
          <cell r="C234" t="str">
            <v>UND</v>
          </cell>
          <cell r="D234">
            <v>1</v>
          </cell>
          <cell r="E234">
            <v>26700</v>
          </cell>
          <cell r="F234">
            <v>5073</v>
          </cell>
          <cell r="G234">
            <v>31773</v>
          </cell>
        </row>
        <row r="235">
          <cell r="A235" t="str">
            <v>011380</v>
          </cell>
          <cell r="B235" t="str">
            <v>LAMINA LISA  90  x 210  CAL. 33</v>
          </cell>
          <cell r="C235" t="str">
            <v>UND</v>
          </cell>
          <cell r="D235">
            <v>1</v>
          </cell>
          <cell r="E235">
            <v>9390</v>
          </cell>
          <cell r="F235">
            <v>1784.1</v>
          </cell>
          <cell r="G235">
            <v>11174.1</v>
          </cell>
        </row>
        <row r="236">
          <cell r="A236" t="str">
            <v>011381</v>
          </cell>
          <cell r="B236" t="str">
            <v>Lámina de yeso 1,22 m x 2,44 m e = 12,7 mm</v>
          </cell>
          <cell r="C236" t="str">
            <v>M2</v>
          </cell>
          <cell r="D236">
            <v>1</v>
          </cell>
          <cell r="E236">
            <v>6800</v>
          </cell>
          <cell r="F236">
            <v>1292</v>
          </cell>
          <cell r="G236">
            <v>8092</v>
          </cell>
        </row>
        <row r="237">
          <cell r="A237" t="str">
            <v>011382</v>
          </cell>
          <cell r="B237" t="str">
            <v>Lámina duracustic 1,2 * 0,6 m</v>
          </cell>
          <cell r="C237" t="str">
            <v>UND</v>
          </cell>
          <cell r="D237">
            <v>1</v>
          </cell>
          <cell r="E237">
            <v>27250</v>
          </cell>
          <cell r="F237">
            <v>5177.5</v>
          </cell>
          <cell r="G237">
            <v>32427.5</v>
          </cell>
        </row>
        <row r="238">
          <cell r="A238" t="str">
            <v>011390</v>
          </cell>
          <cell r="B238" t="str">
            <v>Limatesa, limahoya de fibrocemento</v>
          </cell>
          <cell r="C238" t="str">
            <v>ML</v>
          </cell>
          <cell r="D238">
            <v>1</v>
          </cell>
          <cell r="E238">
            <v>46500</v>
          </cell>
          <cell r="F238">
            <v>8835</v>
          </cell>
          <cell r="G238">
            <v>55335</v>
          </cell>
        </row>
        <row r="239">
          <cell r="A239" t="str">
            <v>011400</v>
          </cell>
          <cell r="B239" t="str">
            <v>Limateza terminal</v>
          </cell>
          <cell r="C239" t="str">
            <v>UND</v>
          </cell>
          <cell r="D239">
            <v>1</v>
          </cell>
          <cell r="E239">
            <v>19800</v>
          </cell>
          <cell r="F239">
            <v>3762</v>
          </cell>
          <cell r="G239">
            <v>23562</v>
          </cell>
        </row>
        <row r="240">
          <cell r="A240" t="str">
            <v>011410</v>
          </cell>
          <cell r="B240" t="str">
            <v>Luminarias led solar todo en uno 40W 4000 LM</v>
          </cell>
          <cell r="C240" t="str">
            <v>Und</v>
          </cell>
          <cell r="D240">
            <v>1</v>
          </cell>
          <cell r="E240">
            <v>1890000</v>
          </cell>
          <cell r="F240">
            <v>359100</v>
          </cell>
          <cell r="G240">
            <v>2249100</v>
          </cell>
        </row>
        <row r="241">
          <cell r="A241" t="str">
            <v>011420</v>
          </cell>
          <cell r="B241" t="str">
            <v>Liston de madera en roble 1-1/2 x 3 "</v>
          </cell>
          <cell r="C241" t="str">
            <v>ML</v>
          </cell>
          <cell r="D241">
            <v>1</v>
          </cell>
          <cell r="E241">
            <v>12380</v>
          </cell>
          <cell r="F241">
            <v>2352.1999999999998</v>
          </cell>
          <cell r="G241">
            <v>14732.2</v>
          </cell>
        </row>
        <row r="242">
          <cell r="A242" t="str">
            <v>011430</v>
          </cell>
          <cell r="B242" t="str">
            <v>Liston de madera en roble 1-1/2 x 2 "</v>
          </cell>
          <cell r="C242" t="str">
            <v>Ml</v>
          </cell>
          <cell r="D242">
            <v>1</v>
          </cell>
          <cell r="E242">
            <v>10200</v>
          </cell>
          <cell r="F242">
            <v>1938</v>
          </cell>
          <cell r="G242">
            <v>12138</v>
          </cell>
        </row>
        <row r="243">
          <cell r="A243" t="str">
            <v>011450</v>
          </cell>
          <cell r="B243" t="str">
            <v>Limatesa colonial /limahoya</v>
          </cell>
          <cell r="C243" t="str">
            <v>Und</v>
          </cell>
          <cell r="D243">
            <v>1</v>
          </cell>
          <cell r="E243">
            <v>16000</v>
          </cell>
          <cell r="F243">
            <v>3040</v>
          </cell>
          <cell r="G243">
            <v>19040</v>
          </cell>
        </row>
        <row r="244">
          <cell r="A244" t="str">
            <v>011460</v>
          </cell>
          <cell r="B244" t="str">
            <v>Limatesa diagonal T.Española 27 x 104 cms</v>
          </cell>
          <cell r="C244" t="str">
            <v>Und</v>
          </cell>
          <cell r="D244">
            <v>1</v>
          </cell>
          <cell r="E244">
            <v>25200</v>
          </cell>
          <cell r="F244">
            <v>4788</v>
          </cell>
          <cell r="G244">
            <v>29988</v>
          </cell>
        </row>
        <row r="245">
          <cell r="A245" t="str">
            <v>011470</v>
          </cell>
          <cell r="B245" t="str">
            <v>Limatesa terminal colonial</v>
          </cell>
          <cell r="C245" t="str">
            <v>Und</v>
          </cell>
          <cell r="D245">
            <v>1</v>
          </cell>
          <cell r="E245">
            <v>16000</v>
          </cell>
          <cell r="F245">
            <v>3040</v>
          </cell>
          <cell r="G245">
            <v>19040</v>
          </cell>
        </row>
        <row r="246">
          <cell r="A246" t="str">
            <v>011480</v>
          </cell>
          <cell r="B246" t="str">
            <v>Union caballete / limatesa</v>
          </cell>
          <cell r="C246" t="str">
            <v>Und</v>
          </cell>
          <cell r="D246">
            <v>1</v>
          </cell>
          <cell r="E246">
            <v>43500</v>
          </cell>
          <cell r="F246">
            <v>8265</v>
          </cell>
          <cell r="G246">
            <v>51765</v>
          </cell>
        </row>
        <row r="247">
          <cell r="A247" t="str">
            <v>011481</v>
          </cell>
          <cell r="B247" t="str">
            <v>Kit ojo buey+bombillo led 5 w luz fria/amarilla</v>
          </cell>
          <cell r="C247" t="str">
            <v>Und</v>
          </cell>
          <cell r="D247">
            <v>1</v>
          </cell>
          <cell r="E247">
            <v>16100</v>
          </cell>
          <cell r="F247">
            <v>3059</v>
          </cell>
          <cell r="G247">
            <v>19159</v>
          </cell>
        </row>
        <row r="248">
          <cell r="A248" t="str">
            <v>011482</v>
          </cell>
          <cell r="B248" t="str">
            <v>Luces ojo de buey Gu 10 350</v>
          </cell>
          <cell r="C248" t="str">
            <v>Und</v>
          </cell>
          <cell r="D248">
            <v>1</v>
          </cell>
          <cell r="E248">
            <v>20400</v>
          </cell>
          <cell r="F248">
            <v>3876</v>
          </cell>
          <cell r="G248">
            <v>24276</v>
          </cell>
        </row>
        <row r="249">
          <cell r="A249" t="str">
            <v>011483</v>
          </cell>
          <cell r="B249" t="str">
            <v>Luz led dicroico 5w 3 intensidades</v>
          </cell>
          <cell r="C249" t="str">
            <v>Und</v>
          </cell>
          <cell r="D249">
            <v>1</v>
          </cell>
          <cell r="E249">
            <v>27800</v>
          </cell>
          <cell r="F249">
            <v>5282</v>
          </cell>
          <cell r="G249">
            <v>33082</v>
          </cell>
        </row>
        <row r="250">
          <cell r="A250" t="str">
            <v>011484</v>
          </cell>
          <cell r="B250" t="str">
            <v xml:space="preserve">Bombillo led 3W luz dia </v>
          </cell>
          <cell r="C250" t="str">
            <v>Und</v>
          </cell>
          <cell r="D250">
            <v>1</v>
          </cell>
          <cell r="E250">
            <v>11600</v>
          </cell>
          <cell r="F250">
            <v>2204</v>
          </cell>
          <cell r="G250">
            <v>13804</v>
          </cell>
        </row>
        <row r="251">
          <cell r="A251" t="str">
            <v>011485</v>
          </cell>
          <cell r="B251" t="str">
            <v>Bombillo led Gu 10 350 lm 4W</v>
          </cell>
          <cell r="C251" t="str">
            <v>Und</v>
          </cell>
          <cell r="D251">
            <v>1</v>
          </cell>
          <cell r="E251">
            <v>12600</v>
          </cell>
          <cell r="F251">
            <v>2394</v>
          </cell>
          <cell r="G251">
            <v>14994</v>
          </cell>
        </row>
        <row r="252">
          <cell r="A252" t="str">
            <v>011486</v>
          </cell>
          <cell r="B252" t="str">
            <v>Bombillo led 40W E27 Luz blanca</v>
          </cell>
          <cell r="C252" t="str">
            <v>Und</v>
          </cell>
          <cell r="D252">
            <v>1</v>
          </cell>
          <cell r="E252">
            <v>30400</v>
          </cell>
          <cell r="F252">
            <v>5776</v>
          </cell>
          <cell r="G252">
            <v>36176</v>
          </cell>
        </row>
        <row r="253">
          <cell r="A253" t="str">
            <v>011490</v>
          </cell>
          <cell r="B253" t="str">
            <v>Malla con vena de 0,53 x 2,00 m C 24</v>
          </cell>
          <cell r="C253" t="str">
            <v>M2</v>
          </cell>
          <cell r="D253">
            <v>1</v>
          </cell>
          <cell r="E253">
            <v>3950</v>
          </cell>
          <cell r="F253">
            <v>750.5</v>
          </cell>
          <cell r="G253">
            <v>4700.5</v>
          </cell>
        </row>
        <row r="254">
          <cell r="A254" t="str">
            <v>011500</v>
          </cell>
          <cell r="B254" t="str">
            <v>Malla electrosoldada ojo 0,15 x 0,15 m 6,0 m 2,35 m de 4 mm</v>
          </cell>
          <cell r="C254" t="str">
            <v>M2</v>
          </cell>
          <cell r="D254">
            <v>1</v>
          </cell>
          <cell r="E254">
            <v>5150</v>
          </cell>
          <cell r="F254">
            <v>978.5</v>
          </cell>
          <cell r="G254">
            <v>6128.5</v>
          </cell>
        </row>
        <row r="255">
          <cell r="A255" t="str">
            <v>011510</v>
          </cell>
          <cell r="B255" t="str">
            <v>Loseta cuadrada lisa en colores</v>
          </cell>
          <cell r="C255" t="str">
            <v>M2</v>
          </cell>
          <cell r="D255">
            <v>1</v>
          </cell>
          <cell r="E255">
            <v>44800</v>
          </cell>
          <cell r="F255">
            <v>8512</v>
          </cell>
          <cell r="G255">
            <v>53312</v>
          </cell>
        </row>
        <row r="256">
          <cell r="A256" t="str">
            <v>011520</v>
          </cell>
          <cell r="B256" t="str">
            <v xml:space="preserve">Manto force Pro 3 </v>
          </cell>
          <cell r="C256" t="str">
            <v>M2</v>
          </cell>
          <cell r="D256">
            <v>1</v>
          </cell>
          <cell r="E256">
            <v>17890.756302521007</v>
          </cell>
          <cell r="F256">
            <v>3399.2436974789916</v>
          </cell>
          <cell r="G256">
            <v>21290</v>
          </cell>
        </row>
        <row r="257">
          <cell r="A257" t="str">
            <v>011521</v>
          </cell>
          <cell r="B257" t="str">
            <v>Manto impermeabilizante con base en asfálto</v>
          </cell>
          <cell r="C257" t="str">
            <v>M2</v>
          </cell>
          <cell r="D257">
            <v>1</v>
          </cell>
          <cell r="E257">
            <v>18720</v>
          </cell>
          <cell r="F257">
            <v>3556.8</v>
          </cell>
          <cell r="G257">
            <v>22276.799999999999</v>
          </cell>
        </row>
        <row r="258">
          <cell r="A258" t="str">
            <v>011530</v>
          </cell>
          <cell r="B258" t="str">
            <v>Baldosa grano de marmol blanco huila  30x30</v>
          </cell>
          <cell r="C258" t="str">
            <v>M2</v>
          </cell>
          <cell r="D258">
            <v>1</v>
          </cell>
          <cell r="E258">
            <v>43613.445378151257</v>
          </cell>
          <cell r="F258">
            <v>8286.554621848738</v>
          </cell>
          <cell r="G258">
            <v>51899.999999999993</v>
          </cell>
        </row>
        <row r="259">
          <cell r="A259" t="str">
            <v>011531</v>
          </cell>
          <cell r="B259" t="str">
            <v>Marmol para meson/piso</v>
          </cell>
          <cell r="C259" t="str">
            <v>M2</v>
          </cell>
          <cell r="D259">
            <v>1</v>
          </cell>
          <cell r="E259">
            <v>176470.5882352941</v>
          </cell>
          <cell r="F259">
            <v>33529.411764705881</v>
          </cell>
          <cell r="G259">
            <v>209999.99999999997</v>
          </cell>
        </row>
        <row r="260">
          <cell r="A260" t="str">
            <v>011540</v>
          </cell>
          <cell r="B260" t="str">
            <v>MARMOL NEGRO  30x30</v>
          </cell>
          <cell r="C260" t="str">
            <v>M2</v>
          </cell>
          <cell r="D260">
            <v>1</v>
          </cell>
          <cell r="E260">
            <v>85782</v>
          </cell>
          <cell r="F260">
            <v>16298.58</v>
          </cell>
          <cell r="G260">
            <v>102080.58</v>
          </cell>
        </row>
        <row r="261">
          <cell r="A261" t="str">
            <v>011541</v>
          </cell>
          <cell r="B261" t="str">
            <v>Masilla topex joint</v>
          </cell>
          <cell r="C261" t="str">
            <v>GAL</v>
          </cell>
          <cell r="D261">
            <v>1</v>
          </cell>
          <cell r="E261">
            <v>10500</v>
          </cell>
          <cell r="F261">
            <v>1995</v>
          </cell>
          <cell r="G261">
            <v>12495</v>
          </cell>
        </row>
        <row r="262">
          <cell r="A262" t="str">
            <v>011542</v>
          </cell>
          <cell r="B262" t="str">
            <v>Masilla para vidrios</v>
          </cell>
          <cell r="C262" t="str">
            <v>Kg</v>
          </cell>
          <cell r="D262">
            <v>1</v>
          </cell>
          <cell r="E262">
            <v>3000</v>
          </cell>
          <cell r="F262">
            <v>570</v>
          </cell>
          <cell r="G262">
            <v>3570</v>
          </cell>
        </row>
        <row r="263">
          <cell r="A263" t="str">
            <v>011560</v>
          </cell>
          <cell r="B263" t="str">
            <v>Polvo mineral (Color)</v>
          </cell>
          <cell r="C263" t="str">
            <v>KG</v>
          </cell>
          <cell r="D263">
            <v>1</v>
          </cell>
          <cell r="E263">
            <v>5000</v>
          </cell>
          <cell r="F263">
            <v>950</v>
          </cell>
          <cell r="G263">
            <v>5950</v>
          </cell>
        </row>
        <row r="264">
          <cell r="A264" t="str">
            <v>011570</v>
          </cell>
          <cell r="B264" t="str">
            <v>Molino de viento (Motor, Rueda y Cola) tipo Aermotor-Fiasa) 12´</v>
          </cell>
          <cell r="C264" t="str">
            <v>Und</v>
          </cell>
          <cell r="D264">
            <v>1</v>
          </cell>
          <cell r="E264">
            <v>20245521.008403361</v>
          </cell>
          <cell r="F264">
            <v>3846648.9915966387</v>
          </cell>
          <cell r="G264">
            <v>24092170</v>
          </cell>
        </row>
        <row r="265">
          <cell r="A265" t="str">
            <v>011580</v>
          </cell>
          <cell r="B265" t="str">
            <v>Molino de viento (Motor, Rueda y Cola) tipo Aermotor-Fiasa) 10´</v>
          </cell>
          <cell r="C265" t="str">
            <v>Und</v>
          </cell>
          <cell r="D265">
            <v>1</v>
          </cell>
          <cell r="E265">
            <v>12260500</v>
          </cell>
          <cell r="F265">
            <v>2329495</v>
          </cell>
          <cell r="G265">
            <v>14589995</v>
          </cell>
        </row>
        <row r="266">
          <cell r="A266" t="str">
            <v>011590</v>
          </cell>
          <cell r="B266" t="str">
            <v>Mortero  1 : 2</v>
          </cell>
          <cell r="C266" t="str">
            <v>M3</v>
          </cell>
          <cell r="D266">
            <v>1</v>
          </cell>
          <cell r="E266">
            <v>570517</v>
          </cell>
          <cell r="G266">
            <v>570517</v>
          </cell>
        </row>
        <row r="267">
          <cell r="A267" t="str">
            <v>011600</v>
          </cell>
          <cell r="B267" t="str">
            <v>Mortero  1 : 3</v>
          </cell>
          <cell r="C267" t="str">
            <v>M3</v>
          </cell>
          <cell r="D267">
            <v>1</v>
          </cell>
          <cell r="E267">
            <v>481723</v>
          </cell>
          <cell r="G267">
            <v>481723</v>
          </cell>
        </row>
        <row r="268">
          <cell r="A268" t="str">
            <v>011610</v>
          </cell>
          <cell r="B268" t="str">
            <v>Mortero  1 : 4</v>
          </cell>
          <cell r="C268" t="str">
            <v>M3</v>
          </cell>
          <cell r="D268">
            <v>1</v>
          </cell>
          <cell r="E268">
            <v>438449</v>
          </cell>
          <cell r="G268">
            <v>438449</v>
          </cell>
        </row>
        <row r="269">
          <cell r="A269" t="str">
            <v>011620</v>
          </cell>
          <cell r="B269" t="str">
            <v>Mortero  1 : 5</v>
          </cell>
          <cell r="C269" t="str">
            <v>M3</v>
          </cell>
          <cell r="D269">
            <v>1</v>
          </cell>
          <cell r="E269">
            <v>406191</v>
          </cell>
          <cell r="G269">
            <v>406191</v>
          </cell>
        </row>
        <row r="270">
          <cell r="A270" t="str">
            <v>011630</v>
          </cell>
          <cell r="B270" t="str">
            <v>Mortero  1 : 4 (impermeabilizado)</v>
          </cell>
          <cell r="C270" t="str">
            <v>M3</v>
          </cell>
          <cell r="D270">
            <v>1</v>
          </cell>
          <cell r="E270">
            <v>512596</v>
          </cell>
          <cell r="G270">
            <v>512596</v>
          </cell>
        </row>
        <row r="271">
          <cell r="A271" t="str">
            <v>011631</v>
          </cell>
          <cell r="B271" t="str">
            <v>Mortero 1 : 3 ( Impermeabilizado )</v>
          </cell>
          <cell r="C271" t="str">
            <v>M3</v>
          </cell>
          <cell r="D271">
            <v>1</v>
          </cell>
          <cell r="E271">
            <v>632923</v>
          </cell>
          <cell r="G271">
            <v>632923</v>
          </cell>
        </row>
        <row r="272">
          <cell r="A272" t="str">
            <v>011632</v>
          </cell>
          <cell r="B272" t="str">
            <v>Mortero para bloques de vidrio</v>
          </cell>
          <cell r="C272" t="str">
            <v>Kg</v>
          </cell>
          <cell r="D272">
            <v>1</v>
          </cell>
          <cell r="E272">
            <v>2800</v>
          </cell>
          <cell r="F272">
            <v>532</v>
          </cell>
          <cell r="G272">
            <v>3332</v>
          </cell>
        </row>
        <row r="273">
          <cell r="A273" t="str">
            <v>011633</v>
          </cell>
          <cell r="B273" t="str">
            <v>Omega en 63 liviana en 2,4</v>
          </cell>
          <cell r="C273" t="str">
            <v>UND</v>
          </cell>
          <cell r="D273">
            <v>1</v>
          </cell>
          <cell r="E273">
            <v>3781.5126050420167</v>
          </cell>
          <cell r="F273">
            <v>718.48739495798316</v>
          </cell>
          <cell r="G273">
            <v>4500</v>
          </cell>
        </row>
        <row r="274">
          <cell r="A274" t="str">
            <v>011641</v>
          </cell>
          <cell r="B274" t="str">
            <v>Papel Colgadura 53cmsx10mts</v>
          </cell>
          <cell r="C274" t="str">
            <v>Rll</v>
          </cell>
          <cell r="D274">
            <v>10</v>
          </cell>
          <cell r="E274">
            <v>27190</v>
          </cell>
          <cell r="F274">
            <v>5166.1000000000004</v>
          </cell>
          <cell r="G274">
            <v>32356.1</v>
          </cell>
        </row>
        <row r="275">
          <cell r="A275" t="str">
            <v>011650</v>
          </cell>
          <cell r="B275" t="str">
            <v>Palma amarge (chingale)</v>
          </cell>
          <cell r="C275" t="str">
            <v>Und</v>
          </cell>
          <cell r="D275">
            <v>1</v>
          </cell>
          <cell r="E275">
            <v>2200</v>
          </cell>
          <cell r="G275">
            <v>2200</v>
          </cell>
        </row>
        <row r="276">
          <cell r="A276" t="str">
            <v>011651</v>
          </cell>
          <cell r="B276" t="str">
            <v>Piso porcelanato beige cristal 60 x 60 cms</v>
          </cell>
          <cell r="C276" t="str">
            <v>M2</v>
          </cell>
          <cell r="D276">
            <v>1</v>
          </cell>
          <cell r="E276">
            <v>30400</v>
          </cell>
          <cell r="F276">
            <v>5776</v>
          </cell>
          <cell r="G276">
            <v>36176</v>
          </cell>
        </row>
        <row r="277">
          <cell r="A277" t="str">
            <v>011652</v>
          </cell>
          <cell r="B277" t="str">
            <v>Piso porcelanato pulido cristal 60 x 60 cms</v>
          </cell>
          <cell r="C277" t="str">
            <v>M2</v>
          </cell>
          <cell r="D277">
            <v>1</v>
          </cell>
          <cell r="E277">
            <v>30500</v>
          </cell>
          <cell r="F277">
            <v>5795</v>
          </cell>
          <cell r="G277">
            <v>36295</v>
          </cell>
        </row>
        <row r="278">
          <cell r="A278" t="str">
            <v>011653</v>
          </cell>
          <cell r="B278" t="str">
            <v>Piso porcelanato cristal  balnco 80 x 80 cms</v>
          </cell>
          <cell r="C278" t="str">
            <v>M2</v>
          </cell>
          <cell r="D278">
            <v>1</v>
          </cell>
          <cell r="E278">
            <v>38700</v>
          </cell>
          <cell r="F278">
            <v>7353</v>
          </cell>
          <cell r="G278">
            <v>46053</v>
          </cell>
        </row>
        <row r="279">
          <cell r="A279" t="str">
            <v>011654</v>
          </cell>
          <cell r="B279" t="str">
            <v>Piso porcelanato natura roble  20 x 120 cms</v>
          </cell>
          <cell r="C279" t="str">
            <v>M2</v>
          </cell>
          <cell r="D279">
            <v>1</v>
          </cell>
          <cell r="E279">
            <v>85500</v>
          </cell>
          <cell r="F279">
            <v>16245</v>
          </cell>
          <cell r="G279">
            <v>101745</v>
          </cell>
        </row>
        <row r="280">
          <cell r="A280" t="str">
            <v>011655</v>
          </cell>
          <cell r="B280" t="str">
            <v>Piso porcelanato arabesco 58 x 58 cms</v>
          </cell>
          <cell r="C280" t="str">
            <v>M2</v>
          </cell>
          <cell r="D280">
            <v>1</v>
          </cell>
          <cell r="E280">
            <v>26500</v>
          </cell>
          <cell r="F280">
            <v>5035</v>
          </cell>
          <cell r="G280">
            <v>31535</v>
          </cell>
        </row>
        <row r="281">
          <cell r="A281" t="str">
            <v>011660</v>
          </cell>
          <cell r="B281" t="str">
            <v>Piso porcelanato veta beige 60 x 60 cms</v>
          </cell>
          <cell r="C281" t="str">
            <v>M2</v>
          </cell>
          <cell r="D281">
            <v>1</v>
          </cell>
          <cell r="E281">
            <v>31200</v>
          </cell>
          <cell r="F281">
            <v>5928</v>
          </cell>
          <cell r="G281">
            <v>37128</v>
          </cell>
        </row>
        <row r="282">
          <cell r="A282" t="str">
            <v>011661</v>
          </cell>
          <cell r="B282" t="str">
            <v>Pegante papel colgadura</v>
          </cell>
          <cell r="C282" t="str">
            <v>Und</v>
          </cell>
          <cell r="E282">
            <v>19900</v>
          </cell>
          <cell r="F282">
            <v>3781</v>
          </cell>
          <cell r="G282">
            <v>23681</v>
          </cell>
        </row>
        <row r="283">
          <cell r="A283" t="str">
            <v>011670</v>
          </cell>
          <cell r="B283" t="str">
            <v>Pegacor corona x 25 KG</v>
          </cell>
          <cell r="C283" t="str">
            <v>Kg</v>
          </cell>
          <cell r="D283">
            <v>1</v>
          </cell>
          <cell r="E283">
            <v>1825</v>
          </cell>
          <cell r="F283">
            <v>346.75</v>
          </cell>
          <cell r="G283">
            <v>2171.75</v>
          </cell>
        </row>
        <row r="284">
          <cell r="A284" t="str">
            <v>011671</v>
          </cell>
          <cell r="B284" t="str">
            <v>Perfil C GR36 150x50x1.2 mm Negro</v>
          </cell>
          <cell r="C284" t="str">
            <v>Ml</v>
          </cell>
          <cell r="D284">
            <v>1</v>
          </cell>
          <cell r="E284">
            <v>9257.7030812325011</v>
          </cell>
          <cell r="F284">
            <v>1758.9635854341752</v>
          </cell>
          <cell r="G284">
            <v>11016.666666666677</v>
          </cell>
        </row>
        <row r="285">
          <cell r="A285" t="str">
            <v>011680</v>
          </cell>
          <cell r="B285" t="str">
            <v>Perfil C GR36 120x50x2.0 mm Negro</v>
          </cell>
          <cell r="C285" t="str">
            <v>Ml</v>
          </cell>
          <cell r="D285">
            <v>1</v>
          </cell>
          <cell r="E285">
            <v>17500</v>
          </cell>
          <cell r="F285">
            <v>3325</v>
          </cell>
          <cell r="G285">
            <v>20825</v>
          </cell>
        </row>
        <row r="286">
          <cell r="A286" t="str">
            <v>011681</v>
          </cell>
          <cell r="B286" t="str">
            <v>Perfil C GR36 120x50x1.5 mm Negro</v>
          </cell>
          <cell r="C286" t="str">
            <v>Ml</v>
          </cell>
          <cell r="D286">
            <v>1</v>
          </cell>
          <cell r="E286">
            <v>10700.280112044817</v>
          </cell>
          <cell r="F286">
            <v>2033.0532212885153</v>
          </cell>
          <cell r="G286">
            <v>12733.333333333332</v>
          </cell>
        </row>
        <row r="287">
          <cell r="A287" t="str">
            <v>011682</v>
          </cell>
          <cell r="B287" t="str">
            <v>Perfil C GR36 120x60x1.2 mm Negro</v>
          </cell>
          <cell r="C287" t="str">
            <v>Ml</v>
          </cell>
          <cell r="D287">
            <v>1</v>
          </cell>
          <cell r="E287">
            <v>8921.5686274509844</v>
          </cell>
          <cell r="F287">
            <v>1695.0980392156871</v>
          </cell>
          <cell r="G287">
            <v>10616.666666666672</v>
          </cell>
        </row>
        <row r="288">
          <cell r="A288" t="str">
            <v>011684</v>
          </cell>
          <cell r="B288" t="str">
            <v>Perfil C GR50 100x50x2.0 mm Negro</v>
          </cell>
          <cell r="C288" t="str">
            <v>Ml</v>
          </cell>
          <cell r="D288">
            <v>1</v>
          </cell>
          <cell r="E288">
            <v>13438.37535014005</v>
          </cell>
          <cell r="F288">
            <v>2553.2913165266095</v>
          </cell>
          <cell r="G288">
            <v>15991.666666666659</v>
          </cell>
        </row>
        <row r="289">
          <cell r="A289" t="str">
            <v>011685</v>
          </cell>
          <cell r="B289" t="str">
            <v>Perfil C GR50 100x50x1.5 mm Negro</v>
          </cell>
          <cell r="C289" t="str">
            <v>Ml</v>
          </cell>
          <cell r="D289">
            <v>1</v>
          </cell>
          <cell r="E289">
            <v>10448.179271708683</v>
          </cell>
          <cell r="F289">
            <v>1985.1540616246498</v>
          </cell>
          <cell r="G289">
            <v>12433.333333333332</v>
          </cell>
        </row>
        <row r="290">
          <cell r="A290" t="str">
            <v>011686</v>
          </cell>
          <cell r="B290" t="str">
            <v>Perfil C GR50 120x60x1.5 mm Negro</v>
          </cell>
          <cell r="C290" t="str">
            <v>Ml</v>
          </cell>
          <cell r="D290">
            <v>1</v>
          </cell>
          <cell r="E290">
            <v>12577.030812324934</v>
          </cell>
          <cell r="F290">
            <v>2389.6358543417377</v>
          </cell>
          <cell r="G290">
            <v>14966.666666666672</v>
          </cell>
        </row>
        <row r="291">
          <cell r="A291" t="str">
            <v>011687</v>
          </cell>
          <cell r="B291" t="str">
            <v>Perfil C GR50 220x80x2.0 mm Negro</v>
          </cell>
          <cell r="C291" t="str">
            <v>Ml</v>
          </cell>
          <cell r="D291">
            <v>1</v>
          </cell>
          <cell r="E291">
            <v>25154.061624649836</v>
          </cell>
          <cell r="F291">
            <v>4779.2717086834691</v>
          </cell>
          <cell r="G291">
            <v>29933.333333333307</v>
          </cell>
        </row>
        <row r="292">
          <cell r="A292" t="str">
            <v>011688</v>
          </cell>
          <cell r="B292" t="str">
            <v>Perfil C GR50 220x80x2.0 mm anticorrosivo</v>
          </cell>
          <cell r="C292" t="str">
            <v>Ml</v>
          </cell>
          <cell r="E292">
            <v>26344.537815126052</v>
          </cell>
          <cell r="F292">
            <v>5005.4621848739498</v>
          </cell>
          <cell r="G292">
            <v>31350</v>
          </cell>
        </row>
        <row r="293">
          <cell r="A293" t="str">
            <v>011690</v>
          </cell>
          <cell r="B293" t="str">
            <v>Perfil en aluminio (Bla) 5020 VP 144 (Marco)</v>
          </cell>
          <cell r="C293" t="str">
            <v>Ml</v>
          </cell>
          <cell r="D293">
            <v>1</v>
          </cell>
          <cell r="E293">
            <v>6300</v>
          </cell>
          <cell r="F293">
            <v>1197</v>
          </cell>
          <cell r="G293">
            <v>7497</v>
          </cell>
        </row>
        <row r="294">
          <cell r="A294" t="str">
            <v>011700</v>
          </cell>
          <cell r="B294" t="str">
            <v>Perfil en aluminio (Bro) 5020 VP 144 (Marco)</v>
          </cell>
          <cell r="C294" t="str">
            <v>Ml</v>
          </cell>
          <cell r="D294">
            <v>1</v>
          </cell>
          <cell r="E294">
            <v>5600</v>
          </cell>
          <cell r="F294">
            <v>1064</v>
          </cell>
          <cell r="G294">
            <v>6664</v>
          </cell>
        </row>
        <row r="295">
          <cell r="A295" t="str">
            <v>011701</v>
          </cell>
          <cell r="B295" t="str">
            <v>Perfil en aluminio (Nat) 5020 VP 144 (Marco)</v>
          </cell>
          <cell r="C295" t="str">
            <v>Ml</v>
          </cell>
          <cell r="D295">
            <v>1</v>
          </cell>
          <cell r="E295">
            <v>6400</v>
          </cell>
          <cell r="F295">
            <v>1216</v>
          </cell>
          <cell r="G295">
            <v>7616</v>
          </cell>
        </row>
        <row r="296">
          <cell r="A296" t="str">
            <v>011702</v>
          </cell>
          <cell r="B296" t="str">
            <v>Perfil en aluminio (Bla) 5020 VP 147 (Vent)</v>
          </cell>
          <cell r="C296" t="str">
            <v>Ml</v>
          </cell>
          <cell r="D296">
            <v>1</v>
          </cell>
          <cell r="E296">
            <v>6300</v>
          </cell>
          <cell r="F296">
            <v>1197</v>
          </cell>
          <cell r="G296">
            <v>7497</v>
          </cell>
        </row>
        <row r="297">
          <cell r="A297" t="str">
            <v>011703</v>
          </cell>
          <cell r="B297" t="str">
            <v>Perfil en aluminio (Bro) 5020 VP 194 (Vent)</v>
          </cell>
          <cell r="C297" t="str">
            <v>Ml</v>
          </cell>
          <cell r="D297">
            <v>1</v>
          </cell>
          <cell r="E297">
            <v>5553.333333333333</v>
          </cell>
          <cell r="F297">
            <v>1055.1333333333332</v>
          </cell>
          <cell r="G297">
            <v>6608.4666666666662</v>
          </cell>
        </row>
        <row r="298">
          <cell r="A298" t="str">
            <v>011704</v>
          </cell>
          <cell r="B298" t="str">
            <v>Perfil en aluminio (Nat) 5020 VP 147 (Vent)</v>
          </cell>
          <cell r="C298" t="str">
            <v>Ml</v>
          </cell>
          <cell r="D298">
            <v>1</v>
          </cell>
          <cell r="E298">
            <v>5820</v>
          </cell>
          <cell r="F298">
            <v>1105.8</v>
          </cell>
          <cell r="G298">
            <v>6925.8</v>
          </cell>
        </row>
        <row r="299">
          <cell r="A299" t="str">
            <v>011705</v>
          </cell>
          <cell r="B299" t="str">
            <v>Perfil en hierro Cuadrado de 1" x 4 mm</v>
          </cell>
          <cell r="C299" t="str">
            <v>Ml</v>
          </cell>
          <cell r="D299">
            <v>1</v>
          </cell>
          <cell r="E299">
            <v>4500</v>
          </cell>
          <cell r="F299">
            <v>855</v>
          </cell>
          <cell r="G299">
            <v>5355</v>
          </cell>
        </row>
        <row r="300">
          <cell r="A300" t="str">
            <v>011706</v>
          </cell>
          <cell r="B300" t="str">
            <v>Perfil C GR50 220 x 80 x 2.5mm Negro</v>
          </cell>
          <cell r="C300" t="str">
            <v>Ml</v>
          </cell>
          <cell r="D300">
            <v>1</v>
          </cell>
          <cell r="E300">
            <v>31358.543417366996</v>
          </cell>
          <cell r="F300">
            <v>5958.1232492997297</v>
          </cell>
          <cell r="G300">
            <v>37316.66666666673</v>
          </cell>
        </row>
        <row r="301">
          <cell r="A301" t="str">
            <v>011710</v>
          </cell>
          <cell r="B301" t="str">
            <v>Perfil C GR50 220 x 80 x 2.0mm x 6m galvanizado</v>
          </cell>
          <cell r="C301" t="str">
            <v>Ml</v>
          </cell>
          <cell r="D301">
            <v>1</v>
          </cell>
          <cell r="E301">
            <v>34550</v>
          </cell>
          <cell r="F301">
            <v>6564.5</v>
          </cell>
          <cell r="G301">
            <v>41114.5</v>
          </cell>
        </row>
        <row r="302">
          <cell r="A302" t="str">
            <v>011720</v>
          </cell>
          <cell r="B302" t="str">
            <v>Perfil C Gr50 150 x 50 x 1.5mm x 6m Galvanizado</v>
          </cell>
          <cell r="C302" t="str">
            <v>Ml</v>
          </cell>
          <cell r="D302">
            <v>1</v>
          </cell>
          <cell r="E302">
            <v>18240</v>
          </cell>
          <cell r="F302">
            <v>3465.6</v>
          </cell>
          <cell r="G302">
            <v>21705.599999999999</v>
          </cell>
        </row>
        <row r="303">
          <cell r="A303" t="str">
            <v>011721</v>
          </cell>
          <cell r="B303" t="str">
            <v>Perfil C Gr50 100 x 50 x 1.5mm x 6m Galvanizado</v>
          </cell>
          <cell r="C303" t="str">
            <v>Ml</v>
          </cell>
          <cell r="D303">
            <v>1</v>
          </cell>
          <cell r="E303">
            <v>14950</v>
          </cell>
          <cell r="F303">
            <v>2840.5</v>
          </cell>
          <cell r="G303">
            <v>17790.5</v>
          </cell>
        </row>
        <row r="304">
          <cell r="A304" t="str">
            <v>011722</v>
          </cell>
          <cell r="B304" t="str">
            <v>Perfil C GR50 160 x 60 x 1.5mm x 6m galvanizado</v>
          </cell>
          <cell r="C304" t="str">
            <v>Ml</v>
          </cell>
          <cell r="D304">
            <v>1</v>
          </cell>
          <cell r="E304">
            <v>20300</v>
          </cell>
          <cell r="F304">
            <v>3857</v>
          </cell>
          <cell r="G304">
            <v>24157</v>
          </cell>
        </row>
        <row r="305">
          <cell r="A305" t="str">
            <v>011723</v>
          </cell>
          <cell r="B305" t="str">
            <v>Perfil C GR50 160 x 60 x 2.0mm x 6m galvanizado</v>
          </cell>
          <cell r="C305" t="str">
            <v>Ml</v>
          </cell>
          <cell r="D305">
            <v>1</v>
          </cell>
          <cell r="E305">
            <v>26030</v>
          </cell>
          <cell r="F305">
            <v>4945.7</v>
          </cell>
          <cell r="G305">
            <v>30975.7</v>
          </cell>
        </row>
        <row r="306">
          <cell r="A306" t="str">
            <v>011724</v>
          </cell>
          <cell r="B306" t="str">
            <v>Perfil Placafacil 1.5 mm x 18.8 Kg</v>
          </cell>
          <cell r="C306" t="str">
            <v>Ml</v>
          </cell>
          <cell r="D306">
            <v>1</v>
          </cell>
          <cell r="E306">
            <v>18775</v>
          </cell>
          <cell r="F306">
            <v>3567.25</v>
          </cell>
          <cell r="G306">
            <v>22342.25</v>
          </cell>
        </row>
        <row r="307">
          <cell r="A307" t="str">
            <v>011725</v>
          </cell>
          <cell r="B307" t="str">
            <v>Perfil Placafacil 1.5 mm x 28.26 Kg</v>
          </cell>
          <cell r="C307" t="str">
            <v>Ml</v>
          </cell>
          <cell r="D307">
            <v>1</v>
          </cell>
          <cell r="E307">
            <v>21750</v>
          </cell>
          <cell r="F307">
            <v>4132.5</v>
          </cell>
          <cell r="G307">
            <v>25882.5</v>
          </cell>
        </row>
        <row r="308">
          <cell r="A308" t="str">
            <v>011726</v>
          </cell>
          <cell r="B308" t="str">
            <v>Perfil Placafacil 1.5 mm x 28.08 Kg Galv</v>
          </cell>
          <cell r="C308" t="str">
            <v>Ml</v>
          </cell>
          <cell r="D308">
            <v>1</v>
          </cell>
          <cell r="E308">
            <v>27866.666666666668</v>
          </cell>
          <cell r="F308">
            <v>5294.666666666667</v>
          </cell>
          <cell r="G308">
            <v>33161.333333333336</v>
          </cell>
        </row>
        <row r="309">
          <cell r="A309" t="str">
            <v>011730</v>
          </cell>
          <cell r="B309" t="str">
            <v>Piedra de rio (redondeada)</v>
          </cell>
          <cell r="C309" t="str">
            <v>M3</v>
          </cell>
          <cell r="D309">
            <v>1</v>
          </cell>
          <cell r="E309">
            <v>35800</v>
          </cell>
          <cell r="G309">
            <v>35800</v>
          </cell>
        </row>
        <row r="310">
          <cell r="A310" t="str">
            <v>011740</v>
          </cell>
          <cell r="B310" t="str">
            <v>Piedra china #2 #3 x 2kg</v>
          </cell>
          <cell r="C310" t="str">
            <v>Sc</v>
          </cell>
          <cell r="D310">
            <v>1</v>
          </cell>
          <cell r="E310">
            <v>2100</v>
          </cell>
          <cell r="F310">
            <v>399</v>
          </cell>
          <cell r="G310">
            <v>2499</v>
          </cell>
        </row>
        <row r="311">
          <cell r="A311" t="str">
            <v>011760</v>
          </cell>
          <cell r="B311" t="str">
            <v>PIRAGUA ALUMINIO NATURALx 6mts</v>
          </cell>
          <cell r="C311" t="str">
            <v>UND</v>
          </cell>
          <cell r="D311">
            <v>1</v>
          </cell>
          <cell r="E311">
            <v>5300</v>
          </cell>
          <cell r="F311">
            <v>1007</v>
          </cell>
          <cell r="G311">
            <v>6307</v>
          </cell>
        </row>
        <row r="312">
          <cell r="A312" t="str">
            <v>011770</v>
          </cell>
          <cell r="B312" t="str">
            <v>PIRAGUA ANOLOCK x 6mts</v>
          </cell>
          <cell r="C312" t="str">
            <v>UND</v>
          </cell>
          <cell r="D312">
            <v>1</v>
          </cell>
          <cell r="E312">
            <v>7200</v>
          </cell>
          <cell r="F312">
            <v>1368</v>
          </cell>
          <cell r="G312">
            <v>8568</v>
          </cell>
        </row>
        <row r="313">
          <cell r="A313" t="str">
            <v>011771</v>
          </cell>
          <cell r="B313" t="str">
            <v>Pirlan de bronce</v>
          </cell>
          <cell r="C313" t="str">
            <v>ML</v>
          </cell>
          <cell r="D313">
            <v>1</v>
          </cell>
          <cell r="E313">
            <v>18100</v>
          </cell>
          <cell r="F313">
            <v>3439</v>
          </cell>
          <cell r="G313">
            <v>21539</v>
          </cell>
        </row>
        <row r="314">
          <cell r="A314" t="str">
            <v>011780</v>
          </cell>
          <cell r="B314" t="str">
            <v>PIRLAN ALUMINIO DORADO</v>
          </cell>
          <cell r="C314" t="str">
            <v>UND</v>
          </cell>
          <cell r="D314">
            <v>1</v>
          </cell>
          <cell r="E314">
            <v>8500</v>
          </cell>
          <cell r="F314">
            <v>1615</v>
          </cell>
          <cell r="G314">
            <v>10115</v>
          </cell>
        </row>
        <row r="315">
          <cell r="A315" t="str">
            <v>011781</v>
          </cell>
          <cell r="B315" t="str">
            <v>Piso tipo Duropiso de 33 x 33 cm</v>
          </cell>
          <cell r="C315" t="str">
            <v>M2</v>
          </cell>
          <cell r="D315">
            <v>1</v>
          </cell>
          <cell r="E315">
            <v>30800</v>
          </cell>
          <cell r="F315">
            <v>5852</v>
          </cell>
          <cell r="G315">
            <v>36652</v>
          </cell>
        </row>
        <row r="316">
          <cell r="A316" t="str">
            <v>011782</v>
          </cell>
          <cell r="B316" t="str">
            <v>Pisofuerte tipo Corona  tráfico 5</v>
          </cell>
          <cell r="C316" t="str">
            <v>M2</v>
          </cell>
          <cell r="D316">
            <v>1</v>
          </cell>
          <cell r="E316">
            <v>32600</v>
          </cell>
          <cell r="F316">
            <v>6194</v>
          </cell>
          <cell r="G316">
            <v>38794</v>
          </cell>
        </row>
        <row r="317">
          <cell r="A317" t="str">
            <v>011783</v>
          </cell>
          <cell r="B317" t="str">
            <v>Piso tipo Mayólica</v>
          </cell>
          <cell r="C317" t="str">
            <v>M2</v>
          </cell>
          <cell r="D317">
            <v>1</v>
          </cell>
          <cell r="E317">
            <v>20000</v>
          </cell>
          <cell r="F317">
            <v>3800</v>
          </cell>
          <cell r="G317">
            <v>23800</v>
          </cell>
        </row>
        <row r="318">
          <cell r="A318" t="str">
            <v>011784</v>
          </cell>
          <cell r="B318" t="str">
            <v>Piso vinilico antideslizante, tráfico 5 e = 2 mm</v>
          </cell>
          <cell r="C318" t="str">
            <v>M2</v>
          </cell>
          <cell r="D318">
            <v>1</v>
          </cell>
          <cell r="E318">
            <v>80000</v>
          </cell>
          <cell r="F318">
            <v>15200</v>
          </cell>
          <cell r="G318">
            <v>95200</v>
          </cell>
        </row>
        <row r="319">
          <cell r="A319" t="str">
            <v>011785</v>
          </cell>
          <cell r="B319" t="str">
            <v>Piso en lámina de vinilo C 1,6 mm.</v>
          </cell>
          <cell r="C319" t="str">
            <v>M2</v>
          </cell>
          <cell r="D319">
            <v>1</v>
          </cell>
          <cell r="E319">
            <v>28400</v>
          </cell>
          <cell r="F319">
            <v>5396</v>
          </cell>
          <cell r="G319">
            <v>33796</v>
          </cell>
        </row>
        <row r="320">
          <cell r="A320" t="str">
            <v>011786</v>
          </cell>
          <cell r="B320" t="str">
            <v>Piso en granito pulido</v>
          </cell>
          <cell r="C320" t="str">
            <v>M2</v>
          </cell>
          <cell r="D320">
            <v>1</v>
          </cell>
          <cell r="E320">
            <v>101549</v>
          </cell>
          <cell r="G320">
            <v>101549</v>
          </cell>
        </row>
        <row r="321">
          <cell r="A321" t="str">
            <v>011790</v>
          </cell>
          <cell r="B321" t="str">
            <v>CEMENTO BLANCO NARE</v>
          </cell>
          <cell r="C321" t="str">
            <v>BTO</v>
          </cell>
          <cell r="D321">
            <v>1</v>
          </cell>
          <cell r="E321">
            <v>25800</v>
          </cell>
          <cell r="F321">
            <v>4902</v>
          </cell>
          <cell r="G321">
            <v>30702</v>
          </cell>
        </row>
        <row r="322">
          <cell r="A322" t="str">
            <v>011800</v>
          </cell>
          <cell r="B322" t="str">
            <v>PISO PARED MANCESA EGEO 20x20</v>
          </cell>
          <cell r="C322" t="str">
            <v>M2</v>
          </cell>
          <cell r="D322">
            <v>1</v>
          </cell>
          <cell r="E322">
            <v>10900</v>
          </cell>
          <cell r="F322">
            <v>2071</v>
          </cell>
          <cell r="G322">
            <v>12971</v>
          </cell>
        </row>
        <row r="323">
          <cell r="A323" t="str">
            <v>011811</v>
          </cell>
          <cell r="B323" t="str">
            <v>Polietileno 3mmX3MTS Negro</v>
          </cell>
          <cell r="C323" t="str">
            <v>Ml</v>
          </cell>
          <cell r="E323">
            <v>1550</v>
          </cell>
          <cell r="F323">
            <v>294.5</v>
          </cell>
          <cell r="G323">
            <v>1844.5</v>
          </cell>
        </row>
        <row r="324">
          <cell r="A324" t="str">
            <v>011812</v>
          </cell>
          <cell r="B324" t="str">
            <v>Polietileno 5mmX6mts Negro</v>
          </cell>
          <cell r="C324" t="str">
            <v>Ml</v>
          </cell>
          <cell r="E324">
            <v>5950</v>
          </cell>
          <cell r="F324">
            <v>1130.5</v>
          </cell>
          <cell r="G324">
            <v>7080.5</v>
          </cell>
        </row>
        <row r="325">
          <cell r="A325" t="str">
            <v>011813</v>
          </cell>
          <cell r="B325" t="str">
            <v>Polietileno 3MTx5mm Negro</v>
          </cell>
          <cell r="C325" t="str">
            <v>Und</v>
          </cell>
          <cell r="E325">
            <v>2500</v>
          </cell>
          <cell r="F325">
            <v>475</v>
          </cell>
          <cell r="G325">
            <v>2975</v>
          </cell>
        </row>
        <row r="326">
          <cell r="A326" t="str">
            <v>011820</v>
          </cell>
          <cell r="B326" t="str">
            <v>PLACA PLANA ICOPOR  0.61x 1.22x 4CM</v>
          </cell>
          <cell r="C326" t="str">
            <v>UND</v>
          </cell>
          <cell r="D326">
            <v>1</v>
          </cell>
          <cell r="E326">
            <v>5120</v>
          </cell>
          <cell r="F326">
            <v>972.8</v>
          </cell>
          <cell r="G326">
            <v>6092.8</v>
          </cell>
        </row>
        <row r="327">
          <cell r="A327" t="str">
            <v>011830</v>
          </cell>
          <cell r="B327" t="str">
            <v>PLACA PLANA ICOPOR  0.62x 1.22x 6CM</v>
          </cell>
          <cell r="C327" t="str">
            <v>UND</v>
          </cell>
          <cell r="D327">
            <v>1</v>
          </cell>
          <cell r="E327">
            <v>6590</v>
          </cell>
          <cell r="F327">
            <v>1252.0999999999999</v>
          </cell>
          <cell r="G327">
            <v>7842.1</v>
          </cell>
        </row>
        <row r="328">
          <cell r="A328" t="str">
            <v>011840</v>
          </cell>
          <cell r="B328" t="str">
            <v>PLACA PLANA ICOPOR  1.22x 1.22x 4CM</v>
          </cell>
          <cell r="C328" t="str">
            <v>UND</v>
          </cell>
          <cell r="D328">
            <v>1</v>
          </cell>
          <cell r="E328">
            <v>10430</v>
          </cell>
          <cell r="F328">
            <v>1981.7</v>
          </cell>
          <cell r="G328">
            <v>12411.7</v>
          </cell>
        </row>
        <row r="329">
          <cell r="A329" t="str">
            <v>011841</v>
          </cell>
          <cell r="B329" t="str">
            <v>Perlín promedio (0,12 x 0,6 C 16</v>
          </cell>
          <cell r="C329" t="str">
            <v>ML</v>
          </cell>
          <cell r="D329">
            <v>1</v>
          </cell>
          <cell r="E329">
            <v>11200</v>
          </cell>
          <cell r="F329">
            <v>2128</v>
          </cell>
          <cell r="G329">
            <v>13328</v>
          </cell>
        </row>
        <row r="330">
          <cell r="A330" t="str">
            <v>011850</v>
          </cell>
          <cell r="B330" t="str">
            <v>Perfileria metalica PHR colmena asesco</v>
          </cell>
          <cell r="C330" t="str">
            <v>Kg</v>
          </cell>
          <cell r="D330">
            <v>1</v>
          </cell>
          <cell r="E330">
            <v>3529.4117647058847</v>
          </cell>
          <cell r="F330">
            <v>670.58823529411814</v>
          </cell>
          <cell r="G330">
            <v>4200.0000000000027</v>
          </cell>
        </row>
        <row r="331">
          <cell r="A331" t="str">
            <v>011851</v>
          </cell>
          <cell r="B331" t="str">
            <v>Perfiln aluminio blanco TL= 6m</v>
          </cell>
          <cell r="C331" t="str">
            <v>UND</v>
          </cell>
          <cell r="D331">
            <v>1</v>
          </cell>
          <cell r="E331">
            <v>10084.033613445376</v>
          </cell>
          <cell r="F331">
            <v>1915.9663865546213</v>
          </cell>
          <cell r="G331">
            <v>11999.999999999996</v>
          </cell>
        </row>
        <row r="332">
          <cell r="A332" t="str">
            <v>011852</v>
          </cell>
          <cell r="B332" t="str">
            <v>Perfil aluminio blanco angulo L= 6m</v>
          </cell>
          <cell r="C332" t="str">
            <v>UND</v>
          </cell>
          <cell r="D332">
            <v>1</v>
          </cell>
          <cell r="E332">
            <v>9243.6974789915967</v>
          </cell>
          <cell r="F332">
            <v>1756.3025210084033</v>
          </cell>
          <cell r="G332">
            <v>11000</v>
          </cell>
        </row>
        <row r="333">
          <cell r="A333" t="str">
            <v>011853</v>
          </cell>
          <cell r="B333" t="str">
            <v>Perfil aluminio natural T L = 6 m</v>
          </cell>
          <cell r="C333" t="str">
            <v>UND</v>
          </cell>
          <cell r="D333">
            <v>1</v>
          </cell>
          <cell r="E333">
            <v>9243.6974789915967</v>
          </cell>
          <cell r="F333">
            <v>1756.3025210084033</v>
          </cell>
          <cell r="G333">
            <v>11000</v>
          </cell>
        </row>
        <row r="334">
          <cell r="A334" t="str">
            <v>011854</v>
          </cell>
          <cell r="B334" t="str">
            <v>Perfil aluminio natural ángulo L = 6 m</v>
          </cell>
          <cell r="C334" t="str">
            <v>UND</v>
          </cell>
          <cell r="D334">
            <v>1</v>
          </cell>
          <cell r="E334">
            <v>10084.033613445376</v>
          </cell>
          <cell r="F334">
            <v>1915.9663865546213</v>
          </cell>
          <cell r="G334">
            <v>11999.999999999996</v>
          </cell>
        </row>
        <row r="335">
          <cell r="A335" t="str">
            <v>011855</v>
          </cell>
          <cell r="B335" t="str">
            <v>Perfil aluminio anoloc T L = 6 m</v>
          </cell>
          <cell r="C335" t="str">
            <v>UND</v>
          </cell>
          <cell r="D335">
            <v>1</v>
          </cell>
          <cell r="E335">
            <v>9243.6974789915967</v>
          </cell>
          <cell r="F335">
            <v>1756.3025210084033</v>
          </cell>
          <cell r="G335">
            <v>11000</v>
          </cell>
        </row>
        <row r="336">
          <cell r="A336" t="str">
            <v>011856</v>
          </cell>
          <cell r="B336" t="str">
            <v>Perfil aluminio anoloc ángulo L = 6 m</v>
          </cell>
          <cell r="C336" t="str">
            <v>UND</v>
          </cell>
          <cell r="D336">
            <v>1</v>
          </cell>
          <cell r="E336">
            <v>9243.6974789915967</v>
          </cell>
          <cell r="F336">
            <v>1756.3025210084033</v>
          </cell>
          <cell r="G336">
            <v>11000</v>
          </cell>
        </row>
        <row r="337">
          <cell r="A337" t="str">
            <v>011857</v>
          </cell>
          <cell r="B337" t="str">
            <v>Polietileno negro C 4 a = 3 m</v>
          </cell>
          <cell r="G337">
            <v>0</v>
          </cell>
        </row>
        <row r="338">
          <cell r="A338" t="str">
            <v>011860</v>
          </cell>
          <cell r="B338" t="str">
            <v>PLATINA  3/16x3/4"</v>
          </cell>
          <cell r="C338" t="str">
            <v>UND</v>
          </cell>
          <cell r="D338">
            <v>1</v>
          </cell>
          <cell r="E338">
            <v>57600</v>
          </cell>
          <cell r="F338">
            <v>10944</v>
          </cell>
          <cell r="G338">
            <v>68544</v>
          </cell>
        </row>
        <row r="339">
          <cell r="A339" t="str">
            <v>011870</v>
          </cell>
          <cell r="B339" t="str">
            <v>PLATINA DE HIERRO  2 x 1/2" x 1/4"</v>
          </cell>
          <cell r="C339" t="str">
            <v>ML</v>
          </cell>
          <cell r="D339">
            <v>1</v>
          </cell>
          <cell r="E339">
            <v>3667</v>
          </cell>
          <cell r="F339">
            <v>696.73</v>
          </cell>
          <cell r="G339">
            <v>4363.7299999999996</v>
          </cell>
        </row>
        <row r="340">
          <cell r="A340" t="str">
            <v>011871</v>
          </cell>
          <cell r="B340" t="str">
            <v>Platinas para claraboya</v>
          </cell>
          <cell r="C340" t="str">
            <v>Juego</v>
          </cell>
          <cell r="D340">
            <v>1</v>
          </cell>
          <cell r="E340">
            <v>2000</v>
          </cell>
          <cell r="F340">
            <v>380</v>
          </cell>
          <cell r="G340">
            <v>2380</v>
          </cell>
        </row>
        <row r="341">
          <cell r="A341" t="str">
            <v>011900</v>
          </cell>
          <cell r="B341" t="str">
            <v>PULIDA PISO  GRANITO</v>
          </cell>
          <cell r="C341" t="str">
            <v>M2</v>
          </cell>
          <cell r="D341">
            <v>1</v>
          </cell>
          <cell r="E341">
            <v>20034.27</v>
          </cell>
          <cell r="F341">
            <v>3806.5113000000001</v>
          </cell>
          <cell r="G341">
            <v>23840.781300000002</v>
          </cell>
        </row>
        <row r="342">
          <cell r="A342" t="str">
            <v>011910</v>
          </cell>
          <cell r="B342" t="str">
            <v>REJILLA CON SOSCO  3x2</v>
          </cell>
          <cell r="C342" t="str">
            <v>UND</v>
          </cell>
          <cell r="D342">
            <v>1</v>
          </cell>
          <cell r="E342">
            <v>7100</v>
          </cell>
          <cell r="F342">
            <v>1349</v>
          </cell>
          <cell r="G342">
            <v>8449</v>
          </cell>
        </row>
        <row r="343">
          <cell r="A343" t="str">
            <v>011920</v>
          </cell>
          <cell r="B343" t="str">
            <v>REJILLAS PLAT. SOSCO  3x2</v>
          </cell>
          <cell r="C343" t="str">
            <v>UND</v>
          </cell>
          <cell r="D343">
            <v>1</v>
          </cell>
          <cell r="E343">
            <v>2800</v>
          </cell>
          <cell r="F343">
            <v>532</v>
          </cell>
          <cell r="G343">
            <v>3332</v>
          </cell>
        </row>
        <row r="344">
          <cell r="A344" t="str">
            <v>011930</v>
          </cell>
          <cell r="B344" t="str">
            <v>REJILLAS SIFON 4.5x3.5</v>
          </cell>
          <cell r="C344" t="str">
            <v>UND</v>
          </cell>
          <cell r="D344">
            <v>1</v>
          </cell>
          <cell r="E344">
            <v>4800</v>
          </cell>
          <cell r="F344">
            <v>912</v>
          </cell>
          <cell r="G344">
            <v>5712</v>
          </cell>
        </row>
        <row r="345">
          <cell r="A345" t="str">
            <v>011940</v>
          </cell>
          <cell r="B345" t="str">
            <v>REJILLAS SIFON PC 20x20</v>
          </cell>
          <cell r="C345" t="str">
            <v>UND</v>
          </cell>
          <cell r="D345">
            <v>1</v>
          </cell>
          <cell r="E345">
            <v>9200</v>
          </cell>
          <cell r="F345">
            <v>1748</v>
          </cell>
          <cell r="G345">
            <v>10948</v>
          </cell>
        </row>
        <row r="346">
          <cell r="A346" t="str">
            <v>011941</v>
          </cell>
          <cell r="B346" t="str">
            <v>Remache de aluminio</v>
          </cell>
          <cell r="C346" t="str">
            <v>UND</v>
          </cell>
          <cell r="D346">
            <v>1</v>
          </cell>
          <cell r="E346">
            <v>147.05882352941177</v>
          </cell>
          <cell r="F346">
            <v>27.941176470588236</v>
          </cell>
          <cell r="G346">
            <v>175</v>
          </cell>
        </row>
        <row r="347">
          <cell r="A347" t="str">
            <v>011960</v>
          </cell>
          <cell r="B347" t="str">
            <v>SUBCONTRATO REVISION PUNTOS DE GAS</v>
          </cell>
          <cell r="C347" t="str">
            <v>UND</v>
          </cell>
          <cell r="D347">
            <v>1</v>
          </cell>
          <cell r="E347">
            <v>325634.40000000002</v>
          </cell>
          <cell r="F347">
            <v>61870.536000000007</v>
          </cell>
          <cell r="G347">
            <v>387504.93600000005</v>
          </cell>
        </row>
        <row r="348">
          <cell r="A348" t="str">
            <v>011970</v>
          </cell>
          <cell r="B348" t="str">
            <v>RODADURA  ASFALTICA  B- 1350</v>
          </cell>
          <cell r="C348" t="str">
            <v>M3</v>
          </cell>
          <cell r="D348">
            <v>1</v>
          </cell>
          <cell r="E348">
            <v>7100</v>
          </cell>
          <cell r="F348">
            <v>1349</v>
          </cell>
          <cell r="G348">
            <v>8449</v>
          </cell>
        </row>
        <row r="349">
          <cell r="A349" t="str">
            <v>011980</v>
          </cell>
          <cell r="B349" t="str">
            <v>SELLADOR USO GENERAL  /12x300  ml</v>
          </cell>
          <cell r="C349" t="str">
            <v>UND</v>
          </cell>
          <cell r="D349">
            <v>1</v>
          </cell>
          <cell r="E349">
            <v>5000</v>
          </cell>
          <cell r="F349">
            <v>950</v>
          </cell>
          <cell r="G349">
            <v>5950</v>
          </cell>
        </row>
        <row r="350">
          <cell r="A350" t="str">
            <v>011981</v>
          </cell>
          <cell r="B350" t="str">
            <v>Separador plástico para bloques de vidrio</v>
          </cell>
          <cell r="C350" t="str">
            <v>UND</v>
          </cell>
          <cell r="D350">
            <v>1</v>
          </cell>
          <cell r="E350">
            <v>350</v>
          </cell>
          <cell r="F350">
            <v>66.5</v>
          </cell>
          <cell r="G350">
            <v>416.5</v>
          </cell>
        </row>
        <row r="351">
          <cell r="A351" t="str">
            <v>011990</v>
          </cell>
          <cell r="B351" t="str">
            <v>SIKA  1  IMPERMEABLIZANTE  INTEGRAL</v>
          </cell>
          <cell r="C351" t="str">
            <v>KG</v>
          </cell>
          <cell r="D351">
            <v>1</v>
          </cell>
          <cell r="E351">
            <v>1950</v>
          </cell>
          <cell r="F351">
            <v>370.5</v>
          </cell>
          <cell r="G351">
            <v>2320.5</v>
          </cell>
        </row>
        <row r="352">
          <cell r="A352" t="str">
            <v>012000</v>
          </cell>
          <cell r="B352" t="str">
            <v>SIKA EMULSION</v>
          </cell>
          <cell r="C352" t="str">
            <v>KG</v>
          </cell>
          <cell r="D352">
            <v>1</v>
          </cell>
          <cell r="E352">
            <v>45500</v>
          </cell>
          <cell r="F352">
            <v>8645</v>
          </cell>
          <cell r="G352">
            <v>54145</v>
          </cell>
        </row>
        <row r="353">
          <cell r="A353" t="str">
            <v>012010</v>
          </cell>
          <cell r="B353" t="str">
            <v>SIKA MORTERO</v>
          </cell>
          <cell r="C353" t="str">
            <v>KG</v>
          </cell>
          <cell r="D353">
            <v>1</v>
          </cell>
          <cell r="E353">
            <v>9411.7647058823568</v>
          </cell>
          <cell r="F353">
            <v>1788.2352941176478</v>
          </cell>
          <cell r="G353">
            <v>11200.000000000004</v>
          </cell>
        </row>
        <row r="354">
          <cell r="A354" t="str">
            <v>012020</v>
          </cell>
          <cell r="B354" t="str">
            <v>CINTA ASFALTICA AUTOADHESIVA MULTISEAL</v>
          </cell>
          <cell r="C354" t="str">
            <v>ML</v>
          </cell>
          <cell r="D354">
            <v>1</v>
          </cell>
          <cell r="E354">
            <v>7625</v>
          </cell>
          <cell r="F354">
            <v>1448.75</v>
          </cell>
          <cell r="G354">
            <v>9073.75</v>
          </cell>
        </row>
        <row r="355">
          <cell r="A355" t="str">
            <v>012030</v>
          </cell>
          <cell r="B355" t="str">
            <v>Silicona transparente sellador de vidrios</v>
          </cell>
          <cell r="C355" t="str">
            <v>TUBO</v>
          </cell>
          <cell r="D355">
            <v>1</v>
          </cell>
          <cell r="E355">
            <v>5200</v>
          </cell>
          <cell r="F355">
            <v>988</v>
          </cell>
          <cell r="G355">
            <v>6188</v>
          </cell>
        </row>
        <row r="356">
          <cell r="A356" t="str">
            <v>012040</v>
          </cell>
          <cell r="B356" t="str">
            <v>Soladdura electrica West arco E:70-18</v>
          </cell>
          <cell r="C356" t="str">
            <v>Kg</v>
          </cell>
          <cell r="D356">
            <v>1</v>
          </cell>
          <cell r="E356">
            <v>6722.6890756302519</v>
          </cell>
          <cell r="F356">
            <v>1277.3109243697479</v>
          </cell>
          <cell r="G356">
            <v>8000</v>
          </cell>
        </row>
        <row r="357">
          <cell r="A357" t="str">
            <v>012050</v>
          </cell>
          <cell r="B357" t="str">
            <v>SOPORTE ANOLOCK  1"</v>
          </cell>
          <cell r="C357" t="str">
            <v>UND</v>
          </cell>
          <cell r="D357">
            <v>1</v>
          </cell>
          <cell r="E357">
            <v>410</v>
          </cell>
          <cell r="F357">
            <v>77.900000000000006</v>
          </cell>
          <cell r="G357">
            <v>487.9</v>
          </cell>
        </row>
        <row r="358">
          <cell r="A358" t="str">
            <v>012060</v>
          </cell>
          <cell r="B358" t="str">
            <v>SOPORTE ANOLOCK  1.3/4"</v>
          </cell>
          <cell r="C358" t="str">
            <v>UND</v>
          </cell>
          <cell r="D358">
            <v>1</v>
          </cell>
          <cell r="E358">
            <v>480</v>
          </cell>
          <cell r="F358">
            <v>91.2</v>
          </cell>
          <cell r="G358">
            <v>571.20000000000005</v>
          </cell>
        </row>
        <row r="359">
          <cell r="A359" t="str">
            <v>012070</v>
          </cell>
          <cell r="B359" t="str">
            <v>SOPORTE ANOLOCK  1/2"</v>
          </cell>
          <cell r="C359" t="str">
            <v>UND</v>
          </cell>
          <cell r="D359">
            <v>1</v>
          </cell>
          <cell r="E359">
            <v>400</v>
          </cell>
          <cell r="F359">
            <v>76</v>
          </cell>
          <cell r="G359">
            <v>476</v>
          </cell>
        </row>
        <row r="360">
          <cell r="A360" t="str">
            <v>012080</v>
          </cell>
          <cell r="B360" t="str">
            <v>SOPORTE ANOLOCK  3/4"</v>
          </cell>
          <cell r="C360" t="str">
            <v>UND</v>
          </cell>
          <cell r="D360">
            <v>1</v>
          </cell>
          <cell r="E360">
            <v>410</v>
          </cell>
          <cell r="F360">
            <v>77.900000000000006</v>
          </cell>
          <cell r="G360">
            <v>487.9</v>
          </cell>
        </row>
        <row r="361">
          <cell r="A361" t="str">
            <v>012090</v>
          </cell>
          <cell r="B361" t="str">
            <v>SPACATTO TRAVERTINO BOSCONIA</v>
          </cell>
          <cell r="C361" t="str">
            <v>M2</v>
          </cell>
          <cell r="D361">
            <v>1</v>
          </cell>
          <cell r="E361">
            <v>36200</v>
          </cell>
          <cell r="F361">
            <v>6878</v>
          </cell>
          <cell r="G361">
            <v>43078</v>
          </cell>
        </row>
        <row r="362">
          <cell r="A362" t="str">
            <v>012140</v>
          </cell>
          <cell r="B362" t="str">
            <v>SUMIDERO VIAL  68x33x10</v>
          </cell>
          <cell r="C362" t="str">
            <v>UND</v>
          </cell>
          <cell r="D362">
            <v>1</v>
          </cell>
          <cell r="E362">
            <v>94885</v>
          </cell>
          <cell r="F362">
            <v>18028.150000000001</v>
          </cell>
          <cell r="G362">
            <v>112913.15</v>
          </cell>
        </row>
        <row r="363">
          <cell r="A363" t="str">
            <v>012150</v>
          </cell>
          <cell r="B363" t="str">
            <v>SUPERCEL   ETERNIT</v>
          </cell>
          <cell r="C363" t="str">
            <v>UND</v>
          </cell>
          <cell r="D363">
            <v>1</v>
          </cell>
          <cell r="E363">
            <v>18200</v>
          </cell>
          <cell r="F363">
            <v>3458</v>
          </cell>
          <cell r="G363">
            <v>21658</v>
          </cell>
        </row>
        <row r="364">
          <cell r="A364" t="str">
            <v>012160</v>
          </cell>
          <cell r="B364" t="str">
            <v>Tablero Roble Vintage Resistente A La Humedad 15mmX1.83X2.44m</v>
          </cell>
          <cell r="C364" t="str">
            <v>M2</v>
          </cell>
          <cell r="D364">
            <v>1</v>
          </cell>
          <cell r="E364">
            <v>100290</v>
          </cell>
          <cell r="F364">
            <v>19055.099999999999</v>
          </cell>
          <cell r="G364">
            <v>119345.1</v>
          </cell>
        </row>
        <row r="365">
          <cell r="A365" t="str">
            <v>012161</v>
          </cell>
          <cell r="B365" t="str">
            <v>Tablero Roble humo 15mmX1.83X2.44m</v>
          </cell>
          <cell r="C365" t="str">
            <v>M2</v>
          </cell>
          <cell r="D365">
            <v>1</v>
          </cell>
          <cell r="E365">
            <v>94800</v>
          </cell>
          <cell r="F365">
            <v>18012</v>
          </cell>
          <cell r="G365">
            <v>112812</v>
          </cell>
        </row>
        <row r="366">
          <cell r="A366" t="str">
            <v>012170</v>
          </cell>
          <cell r="B366" t="str">
            <v xml:space="preserve">TABLETA  ALFA RUSTICA 25x7 ETRUSCA ROJA </v>
          </cell>
          <cell r="C366" t="str">
            <v>M2</v>
          </cell>
          <cell r="D366">
            <v>1</v>
          </cell>
          <cell r="E366">
            <v>7350</v>
          </cell>
          <cell r="F366">
            <v>1396.5</v>
          </cell>
          <cell r="G366">
            <v>8746.5</v>
          </cell>
        </row>
        <row r="367">
          <cell r="A367" t="str">
            <v>012180</v>
          </cell>
          <cell r="B367" t="str">
            <v>Tableta etrusca roja superior 7 x 25 cms</v>
          </cell>
          <cell r="C367" t="str">
            <v>M2</v>
          </cell>
          <cell r="D367">
            <v>1</v>
          </cell>
          <cell r="E367">
            <v>19500</v>
          </cell>
          <cell r="F367">
            <v>3705</v>
          </cell>
          <cell r="G367">
            <v>23205</v>
          </cell>
        </row>
        <row r="368">
          <cell r="A368" t="str">
            <v>012190</v>
          </cell>
          <cell r="B368" t="str">
            <v>Tableta egipcia de 0,10 x 0,10 m roja</v>
          </cell>
          <cell r="C368" t="str">
            <v>M2</v>
          </cell>
          <cell r="D368">
            <v>1</v>
          </cell>
          <cell r="E368">
            <v>10800</v>
          </cell>
          <cell r="F368">
            <v>2052</v>
          </cell>
          <cell r="G368">
            <v>12852</v>
          </cell>
        </row>
        <row r="369">
          <cell r="A369" t="str">
            <v>012200</v>
          </cell>
          <cell r="B369" t="str">
            <v>TABLETA 20 NATURAL 20x10</v>
          </cell>
          <cell r="C369" t="str">
            <v>M2</v>
          </cell>
          <cell r="D369">
            <v>1</v>
          </cell>
          <cell r="E369">
            <v>10120</v>
          </cell>
          <cell r="F369">
            <v>1922.8</v>
          </cell>
          <cell r="G369">
            <v>12042.8</v>
          </cell>
        </row>
        <row r="370">
          <cell r="A370" t="str">
            <v>012210</v>
          </cell>
          <cell r="B370" t="str">
            <v>TABLEX  PIZANO              9 MM</v>
          </cell>
          <cell r="C370" t="str">
            <v>UND</v>
          </cell>
          <cell r="D370">
            <v>1</v>
          </cell>
          <cell r="E370">
            <v>19789</v>
          </cell>
          <cell r="F370">
            <v>3759.91</v>
          </cell>
          <cell r="G370">
            <v>23548.91</v>
          </cell>
        </row>
        <row r="371">
          <cell r="A371" t="str">
            <v>012220</v>
          </cell>
          <cell r="B371" t="str">
            <v>TABLILLA          No    10</v>
          </cell>
          <cell r="C371" t="str">
            <v>ML</v>
          </cell>
          <cell r="D371">
            <v>1.03</v>
          </cell>
          <cell r="E371">
            <v>1500</v>
          </cell>
          <cell r="F371">
            <v>285</v>
          </cell>
          <cell r="G371">
            <v>1785</v>
          </cell>
        </row>
        <row r="372">
          <cell r="A372" t="str">
            <v>012221</v>
          </cell>
          <cell r="B372" t="str">
            <v>Tablón tipo Andino de 0,10 x 0,20 m</v>
          </cell>
          <cell r="C372" t="str">
            <v>M2</v>
          </cell>
          <cell r="D372">
            <v>1</v>
          </cell>
          <cell r="E372">
            <v>25000</v>
          </cell>
          <cell r="F372">
            <v>4750</v>
          </cell>
          <cell r="G372">
            <v>29750</v>
          </cell>
        </row>
        <row r="373">
          <cell r="A373" t="str">
            <v>012230</v>
          </cell>
          <cell r="B373" t="str">
            <v>Tablon trad rojo 30.5 x 30.5 cms</v>
          </cell>
          <cell r="C373" t="str">
            <v>M2</v>
          </cell>
          <cell r="D373">
            <v>1</v>
          </cell>
          <cell r="E373">
            <v>20800</v>
          </cell>
          <cell r="F373">
            <v>3952</v>
          </cell>
          <cell r="G373">
            <v>24752</v>
          </cell>
        </row>
        <row r="374">
          <cell r="A374" t="str">
            <v>012231</v>
          </cell>
          <cell r="B374" t="str">
            <v>Tablón porcelagres o similar de 0,20 x 0,20 m</v>
          </cell>
          <cell r="C374" t="str">
            <v>M2</v>
          </cell>
          <cell r="D374">
            <v>1</v>
          </cell>
          <cell r="E374">
            <v>26700</v>
          </cell>
          <cell r="F374">
            <v>5073</v>
          </cell>
          <cell r="G374">
            <v>31773</v>
          </cell>
        </row>
        <row r="375">
          <cell r="A375" t="str">
            <v>012240</v>
          </cell>
          <cell r="B375" t="str">
            <v xml:space="preserve">TABLON DE CEDRO 2"x10"X3mts </v>
          </cell>
          <cell r="C375" t="str">
            <v>UND</v>
          </cell>
          <cell r="D375">
            <v>1</v>
          </cell>
          <cell r="E375">
            <v>50000</v>
          </cell>
          <cell r="F375">
            <v>9500</v>
          </cell>
          <cell r="G375">
            <v>59500</v>
          </cell>
        </row>
        <row r="376">
          <cell r="A376" t="str">
            <v>012250</v>
          </cell>
          <cell r="B376" t="str">
            <v>TABLON DE GRES CLARO / P-34 30x30</v>
          </cell>
          <cell r="C376" t="str">
            <v>M2</v>
          </cell>
          <cell r="D376">
            <v>1</v>
          </cell>
          <cell r="E376">
            <v>29050</v>
          </cell>
          <cell r="F376">
            <v>5519.5</v>
          </cell>
          <cell r="G376">
            <v>34569.5</v>
          </cell>
        </row>
        <row r="377">
          <cell r="A377" t="str">
            <v>012251</v>
          </cell>
          <cell r="B377" t="str">
            <v>Tablón de 0,20 x 0,20 m tipo sahara</v>
          </cell>
          <cell r="C377" t="str">
            <v>M2</v>
          </cell>
          <cell r="D377">
            <v>1</v>
          </cell>
          <cell r="E377">
            <v>27500</v>
          </cell>
          <cell r="F377">
            <v>5225</v>
          </cell>
          <cell r="G377">
            <v>32725</v>
          </cell>
        </row>
        <row r="378">
          <cell r="A378" t="str">
            <v>012252</v>
          </cell>
          <cell r="B378" t="str">
            <v>Tableta tipo Tradicional de 0,30 x 0,30 m</v>
          </cell>
          <cell r="C378" t="str">
            <v>M2</v>
          </cell>
          <cell r="D378">
            <v>1</v>
          </cell>
          <cell r="E378">
            <v>19200</v>
          </cell>
          <cell r="F378">
            <v>3648</v>
          </cell>
          <cell r="G378">
            <v>22848</v>
          </cell>
        </row>
        <row r="379">
          <cell r="A379" t="str">
            <v>012253</v>
          </cell>
          <cell r="B379" t="str">
            <v>Binda boquilla</v>
          </cell>
          <cell r="C379" t="str">
            <v>Kg</v>
          </cell>
          <cell r="D379">
            <v>1</v>
          </cell>
          <cell r="E379">
            <v>3848.7394957983192</v>
          </cell>
          <cell r="F379">
            <v>731.26050420168065</v>
          </cell>
          <cell r="G379">
            <v>4580</v>
          </cell>
        </row>
        <row r="380">
          <cell r="A380" t="str">
            <v>012254</v>
          </cell>
          <cell r="B380" t="str">
            <v>Tablón de 0,20 x 0,20 m rojo</v>
          </cell>
          <cell r="C380" t="str">
            <v>m2</v>
          </cell>
          <cell r="E380">
            <v>18000</v>
          </cell>
          <cell r="F380">
            <v>3420</v>
          </cell>
          <cell r="G380">
            <v>21420</v>
          </cell>
        </row>
        <row r="381">
          <cell r="A381" t="str">
            <v>012260</v>
          </cell>
          <cell r="B381" t="str">
            <v xml:space="preserve">TABLON SAJO 2"x10"x 3mts  </v>
          </cell>
          <cell r="C381" t="str">
            <v>ML</v>
          </cell>
          <cell r="D381">
            <v>1</v>
          </cell>
          <cell r="E381">
            <v>13425</v>
          </cell>
          <cell r="F381">
            <v>2550.75</v>
          </cell>
          <cell r="G381">
            <v>15975.75</v>
          </cell>
        </row>
        <row r="382">
          <cell r="A382" t="str">
            <v>012270</v>
          </cell>
          <cell r="B382" t="str">
            <v>TABLON VITRIFICADO DE GRES 0.25x0.25</v>
          </cell>
          <cell r="C382" t="str">
            <v>M2</v>
          </cell>
          <cell r="D382">
            <v>1</v>
          </cell>
          <cell r="E382">
            <v>29603</v>
          </cell>
          <cell r="F382">
            <v>5624.57</v>
          </cell>
          <cell r="G382">
            <v>35227.57</v>
          </cell>
        </row>
        <row r="383">
          <cell r="A383" t="str">
            <v>012271</v>
          </cell>
          <cell r="B383" t="str">
            <v>Tablón de 0,20 x 0,20 m rojo</v>
          </cell>
          <cell r="C383" t="str">
            <v>M2</v>
          </cell>
          <cell r="D383">
            <v>1</v>
          </cell>
          <cell r="E383">
            <v>18400</v>
          </cell>
          <cell r="F383">
            <v>3496</v>
          </cell>
          <cell r="G383">
            <v>21896</v>
          </cell>
        </row>
        <row r="384">
          <cell r="A384" t="str">
            <v>012290</v>
          </cell>
          <cell r="B384" t="str">
            <v>Tanque plastico 1000LT  Ecoplast o similar</v>
          </cell>
          <cell r="C384" t="str">
            <v>Und</v>
          </cell>
          <cell r="D384">
            <v>1</v>
          </cell>
          <cell r="E384">
            <v>267000</v>
          </cell>
          <cell r="F384">
            <v>50730</v>
          </cell>
          <cell r="G384">
            <v>317730</v>
          </cell>
        </row>
        <row r="385">
          <cell r="A385" t="str">
            <v>012300</v>
          </cell>
          <cell r="B385" t="str">
            <v>Tanque plastico 500LT  Ecoplast o similar</v>
          </cell>
          <cell r="C385" t="str">
            <v>Und</v>
          </cell>
          <cell r="D385">
            <v>1</v>
          </cell>
          <cell r="E385">
            <v>166200</v>
          </cell>
          <cell r="F385">
            <v>31578</v>
          </cell>
          <cell r="G385">
            <v>197778</v>
          </cell>
        </row>
        <row r="386">
          <cell r="A386" t="str">
            <v>012310</v>
          </cell>
          <cell r="B386" t="str">
            <v>Tanque plastico 250LT  Ecorplast o similar</v>
          </cell>
          <cell r="C386" t="str">
            <v>Und</v>
          </cell>
          <cell r="D386">
            <v>1</v>
          </cell>
          <cell r="E386">
            <v>68300</v>
          </cell>
          <cell r="F386">
            <v>12977</v>
          </cell>
          <cell r="G386">
            <v>81277</v>
          </cell>
        </row>
        <row r="387">
          <cell r="A387" t="str">
            <v>012320</v>
          </cell>
          <cell r="B387" t="str">
            <v>Tanque subterraneo</v>
          </cell>
          <cell r="C387" t="str">
            <v>M3</v>
          </cell>
          <cell r="D387">
            <v>1</v>
          </cell>
          <cell r="E387">
            <v>413916</v>
          </cell>
          <cell r="F387">
            <v>78644.040000000008</v>
          </cell>
          <cell r="G387">
            <v>492560.04000000004</v>
          </cell>
        </row>
        <row r="388">
          <cell r="A388" t="str">
            <v>012330</v>
          </cell>
          <cell r="B388" t="str">
            <v>TAPA  PARA  TRAFICO  PESADO</v>
          </cell>
          <cell r="C388" t="str">
            <v>UND</v>
          </cell>
          <cell r="D388">
            <v>1</v>
          </cell>
          <cell r="E388">
            <v>58998</v>
          </cell>
          <cell r="F388">
            <v>11209.62</v>
          </cell>
          <cell r="G388">
            <v>70207.62</v>
          </cell>
        </row>
        <row r="389">
          <cell r="A389" t="str">
            <v>012340</v>
          </cell>
          <cell r="B389" t="str">
            <v>Tapa registro 20 x 20 cms Aluminio</v>
          </cell>
          <cell r="C389" t="str">
            <v>Und</v>
          </cell>
          <cell r="D389">
            <v>1</v>
          </cell>
          <cell r="E389">
            <v>30168.067226890758</v>
          </cell>
          <cell r="F389">
            <v>5731.9327731092444</v>
          </cell>
          <cell r="G389">
            <v>35900</v>
          </cell>
        </row>
        <row r="390">
          <cell r="A390" t="str">
            <v>012341</v>
          </cell>
          <cell r="B390" t="str">
            <v>Tapa registro 20 x 20 cms Plastica</v>
          </cell>
          <cell r="C390" t="str">
            <v>Und</v>
          </cell>
          <cell r="D390">
            <v>1</v>
          </cell>
          <cell r="E390">
            <v>7100</v>
          </cell>
          <cell r="F390">
            <v>1349</v>
          </cell>
          <cell r="G390">
            <v>8449</v>
          </cell>
        </row>
        <row r="391">
          <cell r="A391" t="str">
            <v>012350</v>
          </cell>
          <cell r="B391" t="str">
            <v>TAPAS REGISTRO  6x6</v>
          </cell>
          <cell r="C391" t="str">
            <v>UND</v>
          </cell>
          <cell r="D391">
            <v>1</v>
          </cell>
          <cell r="E391">
            <v>4100</v>
          </cell>
          <cell r="F391">
            <v>779</v>
          </cell>
          <cell r="G391">
            <v>4879</v>
          </cell>
        </row>
        <row r="392">
          <cell r="A392" t="str">
            <v>012360</v>
          </cell>
          <cell r="B392" t="str">
            <v>TE 1/2" ALUMINIO ANOLOCK x 6mts</v>
          </cell>
          <cell r="C392" t="str">
            <v>UND</v>
          </cell>
          <cell r="D392">
            <v>1</v>
          </cell>
          <cell r="E392">
            <v>5400</v>
          </cell>
          <cell r="F392">
            <v>1026</v>
          </cell>
          <cell r="G392">
            <v>6426</v>
          </cell>
        </row>
        <row r="393">
          <cell r="A393" t="str">
            <v>012370</v>
          </cell>
          <cell r="B393" t="str">
            <v>TE 1/2" ALUMINIOx6 mts</v>
          </cell>
          <cell r="C393" t="str">
            <v>UND</v>
          </cell>
          <cell r="D393">
            <v>1</v>
          </cell>
          <cell r="E393">
            <v>5930</v>
          </cell>
          <cell r="F393">
            <v>1126.7</v>
          </cell>
          <cell r="G393">
            <v>7056.7</v>
          </cell>
        </row>
        <row r="394">
          <cell r="A394" t="str">
            <v>012380</v>
          </cell>
          <cell r="B394" t="str">
            <v>TE 3/4" ALUMINIO ANOLOCK x 6mts</v>
          </cell>
          <cell r="C394" t="str">
            <v>UND</v>
          </cell>
          <cell r="D394">
            <v>1</v>
          </cell>
          <cell r="E394">
            <v>7050</v>
          </cell>
          <cell r="F394">
            <v>1339.5</v>
          </cell>
          <cell r="G394">
            <v>8389.5</v>
          </cell>
        </row>
        <row r="395">
          <cell r="A395" t="str">
            <v>012390</v>
          </cell>
          <cell r="B395" t="str">
            <v>TE 3/4" ALUMINIOx6 mts</v>
          </cell>
          <cell r="C395" t="str">
            <v>UND</v>
          </cell>
          <cell r="D395">
            <v>1</v>
          </cell>
          <cell r="E395">
            <v>6870</v>
          </cell>
          <cell r="F395">
            <v>1305.3</v>
          </cell>
          <cell r="G395">
            <v>8175.3</v>
          </cell>
        </row>
        <row r="396">
          <cell r="A396" t="str">
            <v>012400</v>
          </cell>
          <cell r="B396" t="str">
            <v>Canaleta 90 en fibrocemento x 7 mts</v>
          </cell>
          <cell r="C396" t="str">
            <v>UND</v>
          </cell>
          <cell r="D396">
            <v>1</v>
          </cell>
          <cell r="E396">
            <v>310450</v>
          </cell>
          <cell r="F396">
            <v>58985.5</v>
          </cell>
          <cell r="G396">
            <v>369435.5</v>
          </cell>
        </row>
        <row r="397">
          <cell r="A397" t="str">
            <v>012401</v>
          </cell>
          <cell r="B397" t="str">
            <v>Teja thermoacustic S - A360</v>
          </cell>
          <cell r="C397" t="str">
            <v>M2</v>
          </cell>
          <cell r="D397">
            <v>1</v>
          </cell>
          <cell r="E397">
            <v>40100</v>
          </cell>
          <cell r="F397">
            <v>7619</v>
          </cell>
          <cell r="G397">
            <v>47719</v>
          </cell>
        </row>
        <row r="398">
          <cell r="A398" t="str">
            <v>012410</v>
          </cell>
          <cell r="B398" t="str">
            <v>Teja ajover #4 120*92</v>
          </cell>
          <cell r="C398" t="str">
            <v>UND</v>
          </cell>
          <cell r="D398">
            <v>1</v>
          </cell>
          <cell r="E398">
            <v>21000</v>
          </cell>
          <cell r="F398">
            <v>3990</v>
          </cell>
          <cell r="G398">
            <v>24990</v>
          </cell>
        </row>
        <row r="399">
          <cell r="A399" t="str">
            <v>012420</v>
          </cell>
          <cell r="B399" t="str">
            <v>Teja ajover #6 183*92</v>
          </cell>
          <cell r="C399" t="str">
            <v>UND</v>
          </cell>
          <cell r="D399">
            <v>1</v>
          </cell>
          <cell r="E399">
            <v>32000</v>
          </cell>
          <cell r="F399">
            <v>6080</v>
          </cell>
          <cell r="G399">
            <v>38080</v>
          </cell>
        </row>
        <row r="400">
          <cell r="A400" t="str">
            <v>012430</v>
          </cell>
          <cell r="B400" t="str">
            <v>Teja ajover #8 240*92</v>
          </cell>
          <cell r="C400" t="str">
            <v>UND</v>
          </cell>
          <cell r="D400">
            <v>1</v>
          </cell>
          <cell r="E400">
            <v>42000</v>
          </cell>
          <cell r="F400">
            <v>7980</v>
          </cell>
          <cell r="G400">
            <v>49980</v>
          </cell>
        </row>
        <row r="401">
          <cell r="A401" t="str">
            <v>012440</v>
          </cell>
          <cell r="B401" t="str">
            <v>Teja Trasluc.etenit#4</v>
          </cell>
          <cell r="C401" t="str">
            <v>UND</v>
          </cell>
          <cell r="D401">
            <v>1</v>
          </cell>
          <cell r="E401">
            <v>17000</v>
          </cell>
          <cell r="F401">
            <v>3230</v>
          </cell>
          <cell r="G401">
            <v>20230</v>
          </cell>
        </row>
        <row r="402">
          <cell r="A402" t="str">
            <v>012450</v>
          </cell>
          <cell r="B402" t="str">
            <v>Teja Trasluc.etenit#6</v>
          </cell>
          <cell r="C402" t="str">
            <v>UND</v>
          </cell>
          <cell r="D402">
            <v>1</v>
          </cell>
          <cell r="E402">
            <v>23000</v>
          </cell>
          <cell r="F402">
            <v>4370</v>
          </cell>
          <cell r="G402">
            <v>27370</v>
          </cell>
        </row>
        <row r="403">
          <cell r="A403" t="str">
            <v>012460</v>
          </cell>
          <cell r="B403" t="str">
            <v>Teja Trasluc.etenit#8</v>
          </cell>
          <cell r="C403" t="str">
            <v>UND</v>
          </cell>
          <cell r="D403">
            <v>1</v>
          </cell>
          <cell r="E403">
            <v>32000</v>
          </cell>
          <cell r="F403">
            <v>6080</v>
          </cell>
          <cell r="G403">
            <v>38080</v>
          </cell>
        </row>
        <row r="404">
          <cell r="A404" t="str">
            <v>012470</v>
          </cell>
          <cell r="B404" t="str">
            <v>Teja thermoacustic S - A360 Marino a= 0.82 mts</v>
          </cell>
          <cell r="C404" t="str">
            <v>Ml</v>
          </cell>
          <cell r="D404">
            <v>1</v>
          </cell>
          <cell r="E404">
            <v>41500</v>
          </cell>
          <cell r="F404">
            <v>7885</v>
          </cell>
          <cell r="G404">
            <v>49385</v>
          </cell>
        </row>
        <row r="405">
          <cell r="A405" t="str">
            <v>012480</v>
          </cell>
          <cell r="B405" t="str">
            <v>Teja española  UPVC  2.3 mm 1.08 x 4.92</v>
          </cell>
          <cell r="C405" t="str">
            <v>M2</v>
          </cell>
          <cell r="D405">
            <v>1</v>
          </cell>
          <cell r="E405">
            <v>45000</v>
          </cell>
          <cell r="F405">
            <v>8550</v>
          </cell>
          <cell r="G405">
            <v>53550</v>
          </cell>
        </row>
        <row r="406">
          <cell r="A406" t="str">
            <v>012490</v>
          </cell>
          <cell r="B406" t="str">
            <v>TEJA CINDU DE 2.4x0.87 ZATU2011 - 240089 CAL. 2.0mm</v>
          </cell>
          <cell r="C406" t="str">
            <v>UND</v>
          </cell>
          <cell r="D406">
            <v>1</v>
          </cell>
          <cell r="E406">
            <v>76800</v>
          </cell>
          <cell r="F406">
            <v>14592</v>
          </cell>
          <cell r="G406">
            <v>91392</v>
          </cell>
        </row>
        <row r="407">
          <cell r="A407" t="str">
            <v>012500</v>
          </cell>
          <cell r="B407" t="str">
            <v>TEJA CINDU DE 2.4x0.87 ZATU2511 - 240089 CAL. 2.5mm</v>
          </cell>
          <cell r="C407" t="str">
            <v>UND</v>
          </cell>
          <cell r="D407">
            <v>1</v>
          </cell>
          <cell r="E407">
            <v>96000</v>
          </cell>
          <cell r="F407">
            <v>18240</v>
          </cell>
          <cell r="G407">
            <v>114240</v>
          </cell>
        </row>
        <row r="408">
          <cell r="A408" t="str">
            <v>012510</v>
          </cell>
          <cell r="B408" t="str">
            <v>TEJA CINDU DE 2.4x0.87 ZATU3011 - 240089 CAL. 3.0mm</v>
          </cell>
          <cell r="C408" t="str">
            <v>UND</v>
          </cell>
          <cell r="D408">
            <v>1</v>
          </cell>
          <cell r="E408">
            <v>112941</v>
          </cell>
          <cell r="F408">
            <v>21458.79</v>
          </cell>
          <cell r="G408">
            <v>134399.79</v>
          </cell>
        </row>
        <row r="409">
          <cell r="A409" t="str">
            <v>012520</v>
          </cell>
          <cell r="B409" t="str">
            <v>Teja S l = 0,40 m a = 0,17 m (Barro )</v>
          </cell>
          <cell r="C409" t="str">
            <v>UND</v>
          </cell>
          <cell r="D409">
            <v>1</v>
          </cell>
          <cell r="E409">
            <v>820</v>
          </cell>
          <cell r="F409">
            <v>155.80000000000001</v>
          </cell>
          <cell r="G409">
            <v>975.8</v>
          </cell>
        </row>
        <row r="410">
          <cell r="A410" t="str">
            <v>012530</v>
          </cell>
          <cell r="B410" t="str">
            <v>Tej.española.0.74 S/G</v>
          </cell>
          <cell r="C410" t="str">
            <v>UND</v>
          </cell>
          <cell r="D410">
            <v>1</v>
          </cell>
          <cell r="E410">
            <v>33606</v>
          </cell>
          <cell r="F410">
            <v>6385.14</v>
          </cell>
          <cell r="G410">
            <v>39991.14</v>
          </cell>
        </row>
        <row r="411">
          <cell r="A411" t="str">
            <v>012540</v>
          </cell>
          <cell r="B411" t="str">
            <v>TEJA ESPAÑ. 1,34 S/G</v>
          </cell>
          <cell r="C411" t="str">
            <v>UND</v>
          </cell>
          <cell r="D411">
            <v>1</v>
          </cell>
          <cell r="E411">
            <v>52100</v>
          </cell>
          <cell r="F411">
            <v>9899</v>
          </cell>
          <cell r="G411">
            <v>61999</v>
          </cell>
        </row>
        <row r="412">
          <cell r="A412" t="str">
            <v>012570</v>
          </cell>
          <cell r="B412" t="str">
            <v>Teja ondulada de fibrocemento. No 4</v>
          </cell>
          <cell r="C412" t="str">
            <v>UND</v>
          </cell>
          <cell r="D412">
            <v>1.06</v>
          </cell>
          <cell r="E412">
            <v>16600</v>
          </cell>
          <cell r="F412">
            <v>3154</v>
          </cell>
          <cell r="G412">
            <v>19754</v>
          </cell>
        </row>
        <row r="413">
          <cell r="A413" t="str">
            <v>012590</v>
          </cell>
          <cell r="B413" t="str">
            <v>Teja ondulada de fibrocemento. No 6</v>
          </cell>
          <cell r="C413" t="str">
            <v>UND</v>
          </cell>
          <cell r="D413">
            <v>0.68</v>
          </cell>
          <cell r="E413">
            <v>24823</v>
          </cell>
          <cell r="F413">
            <v>4716.37</v>
          </cell>
          <cell r="G413">
            <v>29539.37</v>
          </cell>
        </row>
        <row r="414">
          <cell r="A414" t="str">
            <v>012591</v>
          </cell>
          <cell r="B414" t="str">
            <v>Teja ondulada de fibrocemento. No 8</v>
          </cell>
          <cell r="C414" t="str">
            <v>UND</v>
          </cell>
          <cell r="D414">
            <v>0.5</v>
          </cell>
          <cell r="E414">
            <v>33120</v>
          </cell>
          <cell r="F414">
            <v>6292.8</v>
          </cell>
          <cell r="G414">
            <v>39412.800000000003</v>
          </cell>
        </row>
        <row r="415">
          <cell r="A415" t="str">
            <v>012600</v>
          </cell>
          <cell r="B415" t="str">
            <v>TEJA GALVANIZADA  No  2.44</v>
          </cell>
          <cell r="C415" t="str">
            <v>UND</v>
          </cell>
          <cell r="D415">
            <v>1</v>
          </cell>
          <cell r="E415">
            <v>10300</v>
          </cell>
          <cell r="F415">
            <v>1957</v>
          </cell>
          <cell r="G415">
            <v>12257</v>
          </cell>
        </row>
        <row r="416">
          <cell r="A416" t="str">
            <v>012610</v>
          </cell>
          <cell r="B416" t="str">
            <v xml:space="preserve">TEJA SIN TRASLAPO </v>
          </cell>
          <cell r="C416" t="str">
            <v>UND</v>
          </cell>
          <cell r="D416">
            <v>1</v>
          </cell>
          <cell r="E416">
            <v>22500</v>
          </cell>
          <cell r="F416">
            <v>4275</v>
          </cell>
          <cell r="G416">
            <v>26775</v>
          </cell>
        </row>
        <row r="417">
          <cell r="A417" t="str">
            <v>012611</v>
          </cell>
          <cell r="B417" t="str">
            <v xml:space="preserve">Tierra arenosa  (Amarilla) </v>
          </cell>
          <cell r="C417" t="str">
            <v>M3</v>
          </cell>
          <cell r="D417">
            <v>1</v>
          </cell>
          <cell r="E417">
            <v>10000</v>
          </cell>
          <cell r="G417">
            <v>10000</v>
          </cell>
        </row>
        <row r="418">
          <cell r="A418" t="str">
            <v>012620</v>
          </cell>
          <cell r="B418" t="str">
            <v xml:space="preserve">Tierra negra (Jardin) </v>
          </cell>
          <cell r="C418" t="str">
            <v>M3</v>
          </cell>
          <cell r="D418">
            <v>1</v>
          </cell>
          <cell r="E418">
            <v>15000</v>
          </cell>
          <cell r="G418">
            <v>15000</v>
          </cell>
        </row>
        <row r="419">
          <cell r="A419" t="str">
            <v>012621</v>
          </cell>
          <cell r="B419" t="str">
            <v>Tirilla en madera canteada para guarda escoba a=0.08 m</v>
          </cell>
          <cell r="C419" t="str">
            <v>Ml</v>
          </cell>
          <cell r="D419">
            <v>1</v>
          </cell>
          <cell r="E419">
            <v>8500</v>
          </cell>
          <cell r="F419">
            <v>1615</v>
          </cell>
          <cell r="G419">
            <v>10115</v>
          </cell>
        </row>
        <row r="420">
          <cell r="A420" t="str">
            <v>012630</v>
          </cell>
          <cell r="B420" t="str">
            <v>Tornillo fijador  C-90</v>
          </cell>
          <cell r="C420" t="str">
            <v>UND</v>
          </cell>
          <cell r="D420">
            <v>1</v>
          </cell>
          <cell r="E420">
            <v>3350</v>
          </cell>
          <cell r="F420">
            <v>636.5</v>
          </cell>
          <cell r="G420">
            <v>3986.5</v>
          </cell>
        </row>
        <row r="421">
          <cell r="A421" t="str">
            <v>012631</v>
          </cell>
          <cell r="B421" t="str">
            <v>Torre en hierro galv. para molinos de viento de 12 y 10´</v>
          </cell>
          <cell r="C421" t="str">
            <v>Und</v>
          </cell>
          <cell r="D421">
            <v>1</v>
          </cell>
          <cell r="E421">
            <v>5810722.6890756302</v>
          </cell>
          <cell r="F421">
            <v>1104037.3109243698</v>
          </cell>
          <cell r="G421">
            <v>6914760</v>
          </cell>
        </row>
        <row r="422">
          <cell r="A422" t="str">
            <v>012640</v>
          </cell>
          <cell r="B422" t="str">
            <v>Triturado Pavimentos  3/4"</v>
          </cell>
          <cell r="C422" t="str">
            <v>M3</v>
          </cell>
          <cell r="D422">
            <v>1</v>
          </cell>
          <cell r="E422">
            <v>75528</v>
          </cell>
          <cell r="G422">
            <v>75528</v>
          </cell>
        </row>
        <row r="423">
          <cell r="A423" t="str">
            <v>012650</v>
          </cell>
          <cell r="B423" t="str">
            <v>Triturado Estrctuctural &lt;=1/2"</v>
          </cell>
          <cell r="C423" t="str">
            <v>M3</v>
          </cell>
          <cell r="D423">
            <v>1</v>
          </cell>
          <cell r="E423">
            <v>75528</v>
          </cell>
          <cell r="G423">
            <v>75528</v>
          </cell>
        </row>
        <row r="424">
          <cell r="A424" t="str">
            <v>012651</v>
          </cell>
          <cell r="B424" t="str">
            <v>Material granular (recebo) Cantera</v>
          </cell>
          <cell r="C424" t="str">
            <v>M3</v>
          </cell>
          <cell r="D424">
            <v>1</v>
          </cell>
          <cell r="E424">
            <v>19200</v>
          </cell>
          <cell r="F424">
            <v>3648</v>
          </cell>
          <cell r="G424">
            <v>22848</v>
          </cell>
        </row>
        <row r="425">
          <cell r="A425" t="str">
            <v>012652</v>
          </cell>
          <cell r="B425" t="str">
            <v>Material seleccionado para filtro</v>
          </cell>
          <cell r="C425" t="str">
            <v>M3</v>
          </cell>
          <cell r="D425">
            <v>1</v>
          </cell>
          <cell r="E425">
            <v>37800</v>
          </cell>
          <cell r="G425">
            <v>37800</v>
          </cell>
        </row>
        <row r="426">
          <cell r="A426" t="str">
            <v>012700</v>
          </cell>
          <cell r="B426" t="str">
            <v>VINILO MURAL  T/COL</v>
          </cell>
          <cell r="C426" t="str">
            <v>GL</v>
          </cell>
          <cell r="D426">
            <v>1</v>
          </cell>
          <cell r="E426">
            <v>5700</v>
          </cell>
          <cell r="F426">
            <v>1083</v>
          </cell>
          <cell r="G426">
            <v>6783</v>
          </cell>
        </row>
        <row r="427">
          <cell r="A427" t="str">
            <v>012710</v>
          </cell>
          <cell r="B427" t="str">
            <v>VINISOL COMERCIAL  2 MM</v>
          </cell>
          <cell r="C427" t="str">
            <v>M2</v>
          </cell>
          <cell r="D427">
            <v>1</v>
          </cell>
          <cell r="E427">
            <v>15500</v>
          </cell>
          <cell r="F427">
            <v>2945</v>
          </cell>
          <cell r="G427">
            <v>18445</v>
          </cell>
        </row>
        <row r="428">
          <cell r="A428" t="str">
            <v>012720</v>
          </cell>
          <cell r="B428" t="str">
            <v>VINISOL TRAFICO PESADO 3 MM</v>
          </cell>
          <cell r="C428" t="str">
            <v>M2</v>
          </cell>
          <cell r="D428">
            <v>1</v>
          </cell>
          <cell r="E428">
            <v>20000</v>
          </cell>
          <cell r="F428">
            <v>3800</v>
          </cell>
          <cell r="G428">
            <v>23800</v>
          </cell>
        </row>
        <row r="429">
          <cell r="A429" t="str">
            <v>012750</v>
          </cell>
          <cell r="B429" t="str">
            <v>Yotojoro (corazon de cactus)</v>
          </cell>
          <cell r="C429" t="str">
            <v>M2</v>
          </cell>
          <cell r="D429">
            <v>1</v>
          </cell>
          <cell r="E429">
            <v>15200</v>
          </cell>
          <cell r="G429">
            <v>15200</v>
          </cell>
        </row>
        <row r="430">
          <cell r="A430" t="str">
            <v>012760</v>
          </cell>
          <cell r="B430" t="str">
            <v>ZOCALO MARMOL  GRIS</v>
          </cell>
          <cell r="C430" t="str">
            <v>UND</v>
          </cell>
          <cell r="D430">
            <v>1</v>
          </cell>
          <cell r="E430">
            <v>6500</v>
          </cell>
          <cell r="F430">
            <v>1235</v>
          </cell>
          <cell r="G430">
            <v>7735</v>
          </cell>
        </row>
        <row r="431">
          <cell r="A431" t="str">
            <v>012770</v>
          </cell>
          <cell r="B431" t="str">
            <v>ZOCALO MARMOL  NEGRO</v>
          </cell>
          <cell r="C431" t="str">
            <v>UND</v>
          </cell>
          <cell r="D431">
            <v>1</v>
          </cell>
          <cell r="E431">
            <v>6500</v>
          </cell>
          <cell r="F431">
            <v>1235</v>
          </cell>
          <cell r="G431">
            <v>7735</v>
          </cell>
        </row>
        <row r="432">
          <cell r="A432" t="str">
            <v>012780</v>
          </cell>
          <cell r="B432" t="str">
            <v>ZOCALO MARMOL TRAVERT.</v>
          </cell>
          <cell r="C432" t="str">
            <v>ML</v>
          </cell>
          <cell r="D432">
            <v>1</v>
          </cell>
          <cell r="E432">
            <v>8450</v>
          </cell>
          <cell r="F432">
            <v>1605.5</v>
          </cell>
          <cell r="G432">
            <v>10055.5</v>
          </cell>
        </row>
        <row r="433">
          <cell r="A433" t="str">
            <v>012790</v>
          </cell>
          <cell r="B433" t="str">
            <v>SUMIDERO VIAL  95x45x10</v>
          </cell>
          <cell r="C433" t="str">
            <v>UND</v>
          </cell>
          <cell r="D433">
            <v>1</v>
          </cell>
          <cell r="E433">
            <v>177632</v>
          </cell>
          <cell r="F433">
            <v>33750.080000000002</v>
          </cell>
          <cell r="G433">
            <v>211382.08000000002</v>
          </cell>
        </row>
        <row r="434">
          <cell r="A434" t="str">
            <v>012800</v>
          </cell>
          <cell r="B434" t="str">
            <v xml:space="preserve">ENTREP. CASETON CON VIGAS </v>
          </cell>
          <cell r="C434" t="str">
            <v>M2</v>
          </cell>
          <cell r="D434">
            <v>1</v>
          </cell>
          <cell r="E434">
            <v>79400</v>
          </cell>
          <cell r="F434">
            <v>15086</v>
          </cell>
          <cell r="G434">
            <v>94486</v>
          </cell>
        </row>
        <row r="435">
          <cell r="A435" t="str">
            <v>012830</v>
          </cell>
          <cell r="B435" t="str">
            <v>REFUEZO  MALLA</v>
          </cell>
          <cell r="C435" t="str">
            <v>KG</v>
          </cell>
          <cell r="D435">
            <v>1</v>
          </cell>
          <cell r="E435">
            <v>1073.32</v>
          </cell>
          <cell r="F435">
            <v>203.93079999999998</v>
          </cell>
          <cell r="G435">
            <v>1277.2507999999998</v>
          </cell>
        </row>
        <row r="436">
          <cell r="A436" t="str">
            <v>012840</v>
          </cell>
          <cell r="B436" t="str">
            <v>PLACA  PLANA  ETERNIT  0,6x1,2x4mm</v>
          </cell>
          <cell r="C436" t="str">
            <v>UND</v>
          </cell>
          <cell r="D436">
            <v>1</v>
          </cell>
          <cell r="E436">
            <v>5824</v>
          </cell>
          <cell r="F436">
            <v>1106.56</v>
          </cell>
          <cell r="G436">
            <v>6930.5599999999995</v>
          </cell>
        </row>
        <row r="437">
          <cell r="A437" t="str">
            <v>012850</v>
          </cell>
          <cell r="B437" t="str">
            <v>Steeldeck, C 22 0,94 x 5,60 m e = 0,75 mm, perfil e = 1,5 mm 90 x 130 mm</v>
          </cell>
          <cell r="C437" t="str">
            <v>M2</v>
          </cell>
          <cell r="D437">
            <v>1</v>
          </cell>
          <cell r="E437">
            <v>38500</v>
          </cell>
          <cell r="F437">
            <v>7315</v>
          </cell>
          <cell r="G437">
            <v>45815</v>
          </cell>
        </row>
        <row r="438">
          <cell r="A438" t="str">
            <v>012910</v>
          </cell>
          <cell r="B438" t="str">
            <v>Teja de zinc Ondulada 2.13 x 0.80 mts. Cal 24</v>
          </cell>
          <cell r="C438" t="str">
            <v>M2</v>
          </cell>
          <cell r="D438">
            <v>1</v>
          </cell>
          <cell r="E438">
            <v>6348</v>
          </cell>
          <cell r="F438">
            <v>1206.1200000000001</v>
          </cell>
          <cell r="G438">
            <v>7554.12</v>
          </cell>
        </row>
        <row r="439">
          <cell r="A439" t="str">
            <v>012920</v>
          </cell>
          <cell r="B439" t="str">
            <v>Vigueta principal en 2,4</v>
          </cell>
          <cell r="C439" t="str">
            <v>Und</v>
          </cell>
          <cell r="D439">
            <v>1</v>
          </cell>
          <cell r="E439">
            <v>3150</v>
          </cell>
          <cell r="F439">
            <v>598.5</v>
          </cell>
          <cell r="G439">
            <v>3748.5</v>
          </cell>
        </row>
        <row r="440">
          <cell r="A440" t="str">
            <v>020380</v>
          </cell>
          <cell r="B440" t="str">
            <v>OTROS MATERIALES Y SUMINISTROS  PLOMERIA</v>
          </cell>
        </row>
        <row r="441">
          <cell r="A441" t="str">
            <v>020390</v>
          </cell>
          <cell r="B441" t="str">
            <v>Acido sulfimico</v>
          </cell>
          <cell r="C441" t="str">
            <v>Kg</v>
          </cell>
          <cell r="D441">
            <v>1</v>
          </cell>
          <cell r="E441">
            <v>30000</v>
          </cell>
          <cell r="F441">
            <v>5700</v>
          </cell>
          <cell r="G441">
            <v>35700</v>
          </cell>
        </row>
        <row r="442">
          <cell r="A442" t="str">
            <v>020400</v>
          </cell>
          <cell r="B442" t="str">
            <v>ACCESSORIOS 1/2" PRESION  PAVCO PVC</v>
          </cell>
          <cell r="C442" t="str">
            <v>UND</v>
          </cell>
          <cell r="D442">
            <v>1</v>
          </cell>
          <cell r="E442">
            <v>350</v>
          </cell>
          <cell r="F442">
            <v>66.5</v>
          </cell>
          <cell r="G442">
            <v>416.5</v>
          </cell>
        </row>
        <row r="443">
          <cell r="A443" t="str">
            <v>020410</v>
          </cell>
          <cell r="B443" t="str">
            <v>Accesorio de fijacion de puerta de aluminio</v>
          </cell>
          <cell r="C443" t="str">
            <v>Und</v>
          </cell>
          <cell r="D443">
            <v>1</v>
          </cell>
          <cell r="E443">
            <v>26890.756302521007</v>
          </cell>
          <cell r="F443">
            <v>5109.2436974789916</v>
          </cell>
          <cell r="G443">
            <v>32000</v>
          </cell>
        </row>
        <row r="444">
          <cell r="A444" t="str">
            <v>020411</v>
          </cell>
          <cell r="B444" t="str">
            <v>Accesorios para fijación de canal tipo metálico</v>
          </cell>
          <cell r="C444" t="str">
            <v>UND</v>
          </cell>
          <cell r="D444">
            <v>1</v>
          </cell>
          <cell r="E444">
            <v>6000</v>
          </cell>
          <cell r="F444">
            <v>1140</v>
          </cell>
          <cell r="G444">
            <v>7140</v>
          </cell>
        </row>
        <row r="445">
          <cell r="A445" t="str">
            <v>020412</v>
          </cell>
          <cell r="B445" t="str">
            <v>Accesorios PVC. (%tuberias)</v>
          </cell>
          <cell r="C445" t="str">
            <v>% Tub</v>
          </cell>
          <cell r="D445">
            <v>1</v>
          </cell>
          <cell r="E445">
            <v>0.17</v>
          </cell>
          <cell r="G445">
            <v>0.17</v>
          </cell>
        </row>
        <row r="446">
          <cell r="A446" t="str">
            <v>020413</v>
          </cell>
          <cell r="B446" t="str">
            <v>Accesorios PVC presión (% tubería)</v>
          </cell>
          <cell r="C446" t="str">
            <v>% Tub</v>
          </cell>
          <cell r="D446">
            <v>1</v>
          </cell>
          <cell r="E446">
            <v>0.05</v>
          </cell>
          <cell r="G446">
            <v>0.05</v>
          </cell>
        </row>
        <row r="447">
          <cell r="A447" t="str">
            <v>020422</v>
          </cell>
          <cell r="B447" t="str">
            <v>Acrilico 1.20 x 1.80 m</v>
          </cell>
          <cell r="C447" t="str">
            <v>M2</v>
          </cell>
          <cell r="D447">
            <v>1</v>
          </cell>
          <cell r="E447">
            <v>36540</v>
          </cell>
          <cell r="F447">
            <v>6942.6</v>
          </cell>
          <cell r="G447">
            <v>43482.6</v>
          </cell>
        </row>
        <row r="448">
          <cell r="A448" t="str">
            <v>020423</v>
          </cell>
          <cell r="B448" t="str">
            <v>Acrilico decorado 1.20 x 1.80 m</v>
          </cell>
          <cell r="C448" t="str">
            <v>M2</v>
          </cell>
          <cell r="D448">
            <v>1</v>
          </cell>
          <cell r="E448">
            <v>62824</v>
          </cell>
          <cell r="F448">
            <v>11936.56</v>
          </cell>
          <cell r="G448">
            <v>74760.56</v>
          </cell>
        </row>
        <row r="449">
          <cell r="A449" t="str">
            <v>020424</v>
          </cell>
          <cell r="B449" t="str">
            <v>Acrilico gaviota 1 .0 x 1.80 m</v>
          </cell>
          <cell r="C449" t="str">
            <v>M2</v>
          </cell>
          <cell r="D449">
            <v>1</v>
          </cell>
          <cell r="E449">
            <v>37834</v>
          </cell>
          <cell r="F449">
            <v>7188.46</v>
          </cell>
          <cell r="G449">
            <v>45022.46</v>
          </cell>
        </row>
        <row r="450">
          <cell r="A450" t="str">
            <v>020425</v>
          </cell>
          <cell r="B450" t="str">
            <v>Acrill mosaico humo 1.0 x 1.80 m</v>
          </cell>
          <cell r="C450" t="str">
            <v>M2</v>
          </cell>
          <cell r="D450">
            <v>1</v>
          </cell>
          <cell r="E450">
            <v>33834</v>
          </cell>
          <cell r="F450">
            <v>6428.46</v>
          </cell>
          <cell r="G450">
            <v>40262.46</v>
          </cell>
        </row>
        <row r="451">
          <cell r="A451" t="str">
            <v>020426</v>
          </cell>
          <cell r="B451" t="str">
            <v>Adaptador macho de cobre 3/8" 2360206000</v>
          </cell>
          <cell r="C451" t="str">
            <v>Und</v>
          </cell>
          <cell r="D451">
            <v>1</v>
          </cell>
          <cell r="E451">
            <v>1950</v>
          </cell>
          <cell r="F451">
            <v>370.5</v>
          </cell>
          <cell r="G451">
            <v>2320.5</v>
          </cell>
        </row>
        <row r="452">
          <cell r="A452" t="str">
            <v>020440</v>
          </cell>
          <cell r="B452" t="str">
            <v>Adaptador macho de cobre 1/2" 2360206001</v>
          </cell>
          <cell r="C452" t="str">
            <v>Und</v>
          </cell>
          <cell r="D452">
            <v>1</v>
          </cell>
          <cell r="E452">
            <v>2095</v>
          </cell>
          <cell r="F452">
            <v>398.05</v>
          </cell>
          <cell r="G452">
            <v>2493.0500000000002</v>
          </cell>
        </row>
        <row r="453">
          <cell r="A453" t="str">
            <v>020450</v>
          </cell>
          <cell r="B453" t="str">
            <v>Adap. Macho de cobre 3/4" 2360306001</v>
          </cell>
          <cell r="C453" t="str">
            <v>Und</v>
          </cell>
          <cell r="D453">
            <v>1</v>
          </cell>
          <cell r="E453">
            <v>3300</v>
          </cell>
          <cell r="F453">
            <v>627</v>
          </cell>
          <cell r="G453">
            <v>3927</v>
          </cell>
        </row>
        <row r="454">
          <cell r="A454" t="str">
            <v>020460</v>
          </cell>
          <cell r="B454" t="str">
            <v>Adaptador hembra de cobre  3/8"  2360204000</v>
          </cell>
          <cell r="C454" t="str">
            <v>Und</v>
          </cell>
          <cell r="D454">
            <v>1</v>
          </cell>
          <cell r="E454">
            <v>2100</v>
          </cell>
          <cell r="F454">
            <v>399</v>
          </cell>
          <cell r="G454">
            <v>2499</v>
          </cell>
        </row>
        <row r="455">
          <cell r="A455" t="str">
            <v>020470</v>
          </cell>
          <cell r="B455" t="str">
            <v>Adaptador hembra de cobre  1/2"  2360204001</v>
          </cell>
          <cell r="C455" t="str">
            <v>Und</v>
          </cell>
          <cell r="D455">
            <v>1</v>
          </cell>
          <cell r="E455">
            <v>2245</v>
          </cell>
          <cell r="F455">
            <v>426.55</v>
          </cell>
          <cell r="G455">
            <v>2671.55</v>
          </cell>
        </row>
        <row r="456">
          <cell r="A456" t="str">
            <v>020480</v>
          </cell>
          <cell r="B456" t="str">
            <v>Adaptador hembra de cobre  3/4"  2360204002</v>
          </cell>
          <cell r="C456" t="str">
            <v>Und</v>
          </cell>
          <cell r="D456">
            <v>1</v>
          </cell>
          <cell r="E456">
            <v>4500</v>
          </cell>
          <cell r="F456">
            <v>855</v>
          </cell>
          <cell r="G456">
            <v>5355</v>
          </cell>
        </row>
        <row r="457">
          <cell r="A457" t="str">
            <v>020490</v>
          </cell>
          <cell r="B457" t="str">
            <v xml:space="preserve">Adaptador hembra PVC Gris SHC 80 1-1/4" </v>
          </cell>
          <cell r="C457" t="str">
            <v>Und</v>
          </cell>
          <cell r="D457">
            <v>1</v>
          </cell>
          <cell r="E457">
            <v>20932.773109243695</v>
          </cell>
          <cell r="F457">
            <v>3977.2268907563021</v>
          </cell>
          <cell r="G457">
            <v>24909.999999999996</v>
          </cell>
        </row>
        <row r="458">
          <cell r="A458" t="str">
            <v>020491</v>
          </cell>
          <cell r="B458" t="str">
            <v xml:space="preserve">Adaptador hembra PVC Gris SHC 80 1-1/2" </v>
          </cell>
          <cell r="C458" t="str">
            <v>Und</v>
          </cell>
          <cell r="D458">
            <v>1</v>
          </cell>
          <cell r="E458">
            <v>25672.268907563026</v>
          </cell>
          <cell r="F458">
            <v>4877.7310924369749</v>
          </cell>
          <cell r="G458">
            <v>30550</v>
          </cell>
        </row>
        <row r="459">
          <cell r="A459" t="str">
            <v>020492</v>
          </cell>
          <cell r="B459" t="str">
            <v xml:space="preserve">Adaptador hembra PVC Gris SHC 80 2" </v>
          </cell>
          <cell r="C459" t="str">
            <v>Und</v>
          </cell>
          <cell r="D459">
            <v>1</v>
          </cell>
          <cell r="E459">
            <v>44752.100840336134</v>
          </cell>
          <cell r="F459">
            <v>8502.8991596638662</v>
          </cell>
          <cell r="G459">
            <v>53255</v>
          </cell>
        </row>
        <row r="460">
          <cell r="A460" t="str">
            <v>020493</v>
          </cell>
          <cell r="B460" t="str">
            <v xml:space="preserve">Adaptador hembra PVC Gris SHC 80 2-1/2" </v>
          </cell>
          <cell r="C460" t="str">
            <v>Und</v>
          </cell>
          <cell r="D460">
            <v>1</v>
          </cell>
          <cell r="E460">
            <v>70705.882352941175</v>
          </cell>
          <cell r="F460">
            <v>13434.117647058823</v>
          </cell>
          <cell r="G460">
            <v>84140</v>
          </cell>
        </row>
        <row r="461">
          <cell r="A461" t="str">
            <v>020494</v>
          </cell>
          <cell r="B461" t="str">
            <v xml:space="preserve">Adaptador hembra PVC Gris SHC 80 3" </v>
          </cell>
          <cell r="C461" t="str">
            <v>Und</v>
          </cell>
          <cell r="D461">
            <v>1</v>
          </cell>
          <cell r="E461">
            <v>79033.613445378141</v>
          </cell>
          <cell r="F461">
            <v>15016.386554621848</v>
          </cell>
          <cell r="G461">
            <v>94049.999999999985</v>
          </cell>
        </row>
        <row r="462">
          <cell r="A462" t="str">
            <v>020495</v>
          </cell>
          <cell r="B462" t="str">
            <v xml:space="preserve">Adaptador hembra PVC Gris SHC 80 4" </v>
          </cell>
          <cell r="C462" t="str">
            <v>Und</v>
          </cell>
          <cell r="D462">
            <v>1</v>
          </cell>
          <cell r="E462">
            <v>136815.12605042016</v>
          </cell>
          <cell r="F462">
            <v>25994.873949579833</v>
          </cell>
          <cell r="G462">
            <v>162810</v>
          </cell>
        </row>
        <row r="463">
          <cell r="A463" t="str">
            <v>020496</v>
          </cell>
          <cell r="B463" t="str">
            <v xml:space="preserve">Adaptador hembra CPVC Gris SHC 80 1" </v>
          </cell>
          <cell r="C463" t="str">
            <v>Und</v>
          </cell>
          <cell r="D463">
            <v>1</v>
          </cell>
          <cell r="E463">
            <v>27411.764705882353</v>
          </cell>
          <cell r="F463">
            <v>5208.2352941176468</v>
          </cell>
          <cell r="G463">
            <v>32620</v>
          </cell>
        </row>
        <row r="464">
          <cell r="A464" t="str">
            <v>020497</v>
          </cell>
          <cell r="B464" t="str">
            <v xml:space="preserve">Adaptador hembra CPVC Gris SHC 80 3/4" </v>
          </cell>
          <cell r="C464" t="str">
            <v>Und</v>
          </cell>
          <cell r="D464">
            <v>1</v>
          </cell>
          <cell r="E464">
            <v>13831.932773109243</v>
          </cell>
          <cell r="F464">
            <v>2628.0672268907565</v>
          </cell>
          <cell r="G464">
            <v>16460</v>
          </cell>
        </row>
        <row r="465">
          <cell r="A465" t="str">
            <v>020498</v>
          </cell>
          <cell r="B465" t="str">
            <v xml:space="preserve">Adaptador hembra CPVC Gris SHC 80 1/2" </v>
          </cell>
          <cell r="C465" t="str">
            <v>Und</v>
          </cell>
          <cell r="D465">
            <v>1</v>
          </cell>
          <cell r="E465">
            <v>12516.806722689074</v>
          </cell>
          <cell r="F465">
            <v>2378.1932773109243</v>
          </cell>
          <cell r="G465">
            <v>14894.999999999998</v>
          </cell>
        </row>
        <row r="466">
          <cell r="A466" t="str">
            <v>020500</v>
          </cell>
          <cell r="B466" t="str">
            <v>Adaptador hembra PVC 1/2" CxRos</v>
          </cell>
          <cell r="C466" t="str">
            <v>Und</v>
          </cell>
          <cell r="D466">
            <v>1</v>
          </cell>
          <cell r="E466">
            <v>15869.747899159664</v>
          </cell>
          <cell r="F466">
            <v>3015.252100840336</v>
          </cell>
          <cell r="G466">
            <v>18885</v>
          </cell>
        </row>
        <row r="467">
          <cell r="A467" t="str">
            <v>020501</v>
          </cell>
          <cell r="B467" t="str">
            <v>Adaptador hembra PVC 3/4" CxRos</v>
          </cell>
          <cell r="C467" t="str">
            <v>Und</v>
          </cell>
          <cell r="D467">
            <v>1</v>
          </cell>
          <cell r="E467">
            <v>25092.436974789918</v>
          </cell>
          <cell r="F467">
            <v>4767.5630252100846</v>
          </cell>
          <cell r="G467">
            <v>29860.000000000004</v>
          </cell>
        </row>
        <row r="468">
          <cell r="A468" t="str">
            <v>020502</v>
          </cell>
          <cell r="B468" t="str">
            <v xml:space="preserve">Adaptador hembra PVC 1" </v>
          </cell>
          <cell r="C468" t="str">
            <v>Und</v>
          </cell>
          <cell r="D468">
            <v>1</v>
          </cell>
          <cell r="E468">
            <v>1560</v>
          </cell>
          <cell r="F468">
            <v>296.39999999999998</v>
          </cell>
          <cell r="G468">
            <v>1856.4</v>
          </cell>
        </row>
        <row r="469">
          <cell r="A469" t="str">
            <v>020503</v>
          </cell>
          <cell r="B469" t="str">
            <v xml:space="preserve">Adaptador hembra PVC 3/4" </v>
          </cell>
          <cell r="C469" t="str">
            <v>Und</v>
          </cell>
          <cell r="D469">
            <v>1</v>
          </cell>
          <cell r="E469">
            <v>700</v>
          </cell>
          <cell r="F469">
            <v>133</v>
          </cell>
          <cell r="G469">
            <v>833</v>
          </cell>
        </row>
        <row r="470">
          <cell r="A470" t="str">
            <v>020504</v>
          </cell>
          <cell r="B470" t="str">
            <v xml:space="preserve">Adaptador hembra PVC 1/2" </v>
          </cell>
          <cell r="C470" t="str">
            <v>Und</v>
          </cell>
          <cell r="D470">
            <v>1</v>
          </cell>
          <cell r="E470">
            <v>400</v>
          </cell>
          <cell r="F470">
            <v>76</v>
          </cell>
          <cell r="G470">
            <v>476</v>
          </cell>
        </row>
        <row r="471">
          <cell r="A471" t="str">
            <v>020510</v>
          </cell>
          <cell r="B471" t="str">
            <v xml:space="preserve">Adaptador macho PVC Gris SHC 80 1-1/4" </v>
          </cell>
          <cell r="C471" t="str">
            <v>Und</v>
          </cell>
          <cell r="D471">
            <v>1</v>
          </cell>
          <cell r="E471">
            <v>16470.588235294119</v>
          </cell>
          <cell r="F471">
            <v>3129.4117647058824</v>
          </cell>
          <cell r="G471">
            <v>19600</v>
          </cell>
        </row>
        <row r="472">
          <cell r="A472" t="str">
            <v>020511</v>
          </cell>
          <cell r="B472" t="str">
            <v xml:space="preserve">Adaptador macho PVC Gris SHC 80 1-1/2" </v>
          </cell>
          <cell r="C472" t="str">
            <v>Und</v>
          </cell>
          <cell r="D472">
            <v>1</v>
          </cell>
          <cell r="E472">
            <v>22100.840336134454</v>
          </cell>
          <cell r="F472">
            <v>4199.1596638655465</v>
          </cell>
          <cell r="G472">
            <v>26300</v>
          </cell>
        </row>
        <row r="473">
          <cell r="A473" t="str">
            <v>020512</v>
          </cell>
          <cell r="B473" t="str">
            <v xml:space="preserve">Adaptador macho PVC Gris SHC 80 2" </v>
          </cell>
          <cell r="C473" t="str">
            <v>Und</v>
          </cell>
          <cell r="D473">
            <v>1</v>
          </cell>
          <cell r="E473">
            <v>34957.983193277309</v>
          </cell>
          <cell r="F473">
            <v>6642.0168067226887</v>
          </cell>
          <cell r="G473">
            <v>41600</v>
          </cell>
        </row>
        <row r="474">
          <cell r="A474" t="str">
            <v>020513</v>
          </cell>
          <cell r="B474" t="str">
            <v xml:space="preserve">Adaptador macho PVC Gris SHC 80 2-1/2" </v>
          </cell>
          <cell r="C474" t="str">
            <v>Und</v>
          </cell>
          <cell r="D474">
            <v>1</v>
          </cell>
          <cell r="E474">
            <v>38907.563025210082</v>
          </cell>
          <cell r="F474">
            <v>7392.4369747899154</v>
          </cell>
          <cell r="G474">
            <v>46300</v>
          </cell>
        </row>
        <row r="475">
          <cell r="A475" t="str">
            <v>020514</v>
          </cell>
          <cell r="B475" t="str">
            <v xml:space="preserve">Adaptador macho PVC Gris SHC 80 3" </v>
          </cell>
          <cell r="C475" t="str">
            <v>Und</v>
          </cell>
          <cell r="D475">
            <v>1</v>
          </cell>
          <cell r="E475">
            <v>43117.647058823532</v>
          </cell>
          <cell r="F475">
            <v>8192.3529411764703</v>
          </cell>
          <cell r="G475">
            <v>51310</v>
          </cell>
        </row>
        <row r="476">
          <cell r="A476" t="str">
            <v>020515</v>
          </cell>
          <cell r="B476" t="str">
            <v xml:space="preserve">Adaptador macho PVC Gris SHC 80 4" </v>
          </cell>
          <cell r="C476" t="str">
            <v>Und</v>
          </cell>
          <cell r="D476">
            <v>1</v>
          </cell>
          <cell r="E476">
            <v>78394.957983193279</v>
          </cell>
          <cell r="F476">
            <v>14895.042016806723</v>
          </cell>
          <cell r="G476">
            <v>93290</v>
          </cell>
        </row>
        <row r="477">
          <cell r="A477" t="str">
            <v>020520</v>
          </cell>
          <cell r="B477" t="str">
            <v xml:space="preserve">Adaptador macho CPVC Gris SHC 80 1" </v>
          </cell>
          <cell r="C477" t="str">
            <v>Und</v>
          </cell>
          <cell r="D477">
            <v>1</v>
          </cell>
          <cell r="E477">
            <v>20554.621848739494</v>
          </cell>
          <cell r="F477">
            <v>3905.3781512605042</v>
          </cell>
          <cell r="G477">
            <v>24460</v>
          </cell>
        </row>
        <row r="478">
          <cell r="A478" t="str">
            <v>020530</v>
          </cell>
          <cell r="B478" t="str">
            <v xml:space="preserve">Adaptador macho CPVC Gris SHC 80 3/4" </v>
          </cell>
          <cell r="C478" t="str">
            <v>Und</v>
          </cell>
          <cell r="D478">
            <v>1</v>
          </cell>
          <cell r="E478">
            <v>13655.46218487395</v>
          </cell>
          <cell r="F478">
            <v>2594.5378151260506</v>
          </cell>
          <cell r="G478">
            <v>16250</v>
          </cell>
        </row>
        <row r="479">
          <cell r="A479" t="str">
            <v>020540</v>
          </cell>
          <cell r="B479" t="str">
            <v xml:space="preserve">Adaptador macho CPVC Gris SHC 80 1/2" </v>
          </cell>
          <cell r="C479" t="str">
            <v>Und</v>
          </cell>
          <cell r="D479">
            <v>1</v>
          </cell>
          <cell r="E479">
            <v>11201.680672268907</v>
          </cell>
          <cell r="F479">
            <v>2128.3193277310925</v>
          </cell>
          <cell r="G479">
            <v>13330</v>
          </cell>
        </row>
        <row r="480">
          <cell r="A480" t="str">
            <v>020541</v>
          </cell>
          <cell r="B480" t="str">
            <v>Adaptador macho PVC 1/2" CxRos</v>
          </cell>
          <cell r="C480" t="str">
            <v>Und</v>
          </cell>
          <cell r="D480">
            <v>1</v>
          </cell>
          <cell r="E480">
            <v>15470.588235294119</v>
          </cell>
          <cell r="F480">
            <v>2939.4117647058824</v>
          </cell>
          <cell r="G480">
            <v>18410</v>
          </cell>
        </row>
        <row r="481">
          <cell r="A481" t="str">
            <v>020542</v>
          </cell>
          <cell r="B481" t="str">
            <v>Adaptador macho PVC 3/4" CxRos</v>
          </cell>
          <cell r="C481" t="str">
            <v>Und</v>
          </cell>
          <cell r="D481">
            <v>1</v>
          </cell>
          <cell r="E481">
            <v>25092.436974789911</v>
          </cell>
          <cell r="F481">
            <v>4767.5630252100827</v>
          </cell>
          <cell r="G481">
            <v>29859.999999999993</v>
          </cell>
        </row>
        <row r="482">
          <cell r="A482" t="str">
            <v>020543</v>
          </cell>
          <cell r="B482" t="str">
            <v xml:space="preserve">Adaptador macho PVC  1" </v>
          </cell>
          <cell r="C482" t="str">
            <v>Und</v>
          </cell>
          <cell r="D482">
            <v>1</v>
          </cell>
          <cell r="E482">
            <v>1302</v>
          </cell>
          <cell r="F482">
            <v>247.38</v>
          </cell>
          <cell r="G482">
            <v>1549.38</v>
          </cell>
        </row>
        <row r="483">
          <cell r="A483" t="str">
            <v>020544</v>
          </cell>
          <cell r="B483" t="str">
            <v xml:space="preserve">Adaptador macho PVC 3/4" </v>
          </cell>
          <cell r="C483" t="str">
            <v>Und</v>
          </cell>
          <cell r="D483">
            <v>1</v>
          </cell>
          <cell r="E483">
            <v>630</v>
          </cell>
          <cell r="F483">
            <v>119.7</v>
          </cell>
          <cell r="G483">
            <v>749.7</v>
          </cell>
        </row>
        <row r="484">
          <cell r="A484" t="str">
            <v>020545</v>
          </cell>
          <cell r="B484" t="str">
            <v xml:space="preserve">Adaptador macho PVC 1/2" </v>
          </cell>
          <cell r="C484" t="str">
            <v>Und</v>
          </cell>
          <cell r="D484">
            <v>1</v>
          </cell>
          <cell r="E484">
            <v>350</v>
          </cell>
          <cell r="F484">
            <v>66.5</v>
          </cell>
          <cell r="G484">
            <v>416.5</v>
          </cell>
        </row>
        <row r="485">
          <cell r="A485" t="str">
            <v>020546</v>
          </cell>
          <cell r="B485" t="str">
            <v>Bajante Cuadrado ext. liso Blanco Tradicional</v>
          </cell>
          <cell r="C485" t="str">
            <v>Ml</v>
          </cell>
          <cell r="D485">
            <v>1</v>
          </cell>
          <cell r="E485">
            <v>26033.333333333332</v>
          </cell>
          <cell r="F485">
            <v>4946.333333333333</v>
          </cell>
          <cell r="G485">
            <v>30979.666666666664</v>
          </cell>
        </row>
        <row r="486">
          <cell r="A486" t="str">
            <v>020547</v>
          </cell>
          <cell r="B486" t="str">
            <v>Canal Raingo 3" con aletas blanco</v>
          </cell>
          <cell r="C486" t="str">
            <v>Ml</v>
          </cell>
          <cell r="D486">
            <v>1</v>
          </cell>
          <cell r="E486">
            <v>15550</v>
          </cell>
          <cell r="F486">
            <v>2954.5</v>
          </cell>
          <cell r="G486">
            <v>18504.5</v>
          </cell>
        </row>
        <row r="487">
          <cell r="A487" t="str">
            <v>020561</v>
          </cell>
          <cell r="B487" t="str">
            <v>Adaptador bajante a aguas lluvia</v>
          </cell>
          <cell r="C487" t="str">
            <v>Und</v>
          </cell>
          <cell r="D487">
            <v>1</v>
          </cell>
          <cell r="E487">
            <v>16700</v>
          </cell>
          <cell r="F487">
            <v>3173</v>
          </cell>
          <cell r="G487">
            <v>19873</v>
          </cell>
        </row>
        <row r="488">
          <cell r="A488" t="str">
            <v>020562</v>
          </cell>
          <cell r="B488" t="str">
            <v>Tapa ext. Izq. Canal</v>
          </cell>
          <cell r="C488" t="str">
            <v>Und</v>
          </cell>
          <cell r="D488">
            <v>1</v>
          </cell>
          <cell r="E488">
            <v>5000</v>
          </cell>
          <cell r="F488">
            <v>950</v>
          </cell>
          <cell r="G488">
            <v>5950</v>
          </cell>
        </row>
        <row r="489">
          <cell r="A489" t="str">
            <v>020563</v>
          </cell>
          <cell r="B489" t="str">
            <v>Soporte metalico canal</v>
          </cell>
          <cell r="C489" t="str">
            <v>Und</v>
          </cell>
          <cell r="D489">
            <v>1</v>
          </cell>
          <cell r="E489">
            <v>6960</v>
          </cell>
          <cell r="F489">
            <v>1322.4</v>
          </cell>
          <cell r="G489">
            <v>8282.4</v>
          </cell>
        </row>
        <row r="490">
          <cell r="A490" t="str">
            <v>020564</v>
          </cell>
          <cell r="B490" t="str">
            <v>Soporte canal</v>
          </cell>
          <cell r="C490" t="str">
            <v>Und</v>
          </cell>
          <cell r="D490">
            <v>1</v>
          </cell>
          <cell r="E490">
            <v>2900</v>
          </cell>
          <cell r="F490">
            <v>551</v>
          </cell>
          <cell r="G490">
            <v>3451</v>
          </cell>
        </row>
        <row r="491">
          <cell r="A491" t="str">
            <v>020565</v>
          </cell>
          <cell r="B491" t="str">
            <v>Soporte bajante</v>
          </cell>
          <cell r="C491" t="str">
            <v>Und</v>
          </cell>
          <cell r="D491">
            <v>1</v>
          </cell>
          <cell r="E491">
            <v>1650</v>
          </cell>
          <cell r="F491">
            <v>313.5</v>
          </cell>
          <cell r="G491">
            <v>1963.5</v>
          </cell>
        </row>
        <row r="492">
          <cell r="A492" t="str">
            <v>020566</v>
          </cell>
          <cell r="B492" t="str">
            <v>Union esqu. Ext. Canal</v>
          </cell>
          <cell r="C492" t="str">
            <v>Und</v>
          </cell>
          <cell r="D492">
            <v>1</v>
          </cell>
          <cell r="E492">
            <v>27500</v>
          </cell>
          <cell r="F492">
            <v>5225</v>
          </cell>
          <cell r="G492">
            <v>32725</v>
          </cell>
        </row>
        <row r="493">
          <cell r="A493" t="str">
            <v>020567</v>
          </cell>
          <cell r="B493" t="str">
            <v>Tapa interna derecha canal</v>
          </cell>
          <cell r="C493" t="str">
            <v>Und</v>
          </cell>
          <cell r="D493">
            <v>1</v>
          </cell>
          <cell r="E493">
            <v>4300</v>
          </cell>
          <cell r="F493">
            <v>817</v>
          </cell>
          <cell r="G493">
            <v>5117</v>
          </cell>
        </row>
        <row r="494">
          <cell r="A494" t="str">
            <v>020568</v>
          </cell>
          <cell r="B494" t="str">
            <v>Canal amazonas blanco</v>
          </cell>
          <cell r="C494" t="str">
            <v>Ml</v>
          </cell>
          <cell r="D494">
            <v>1</v>
          </cell>
          <cell r="E494">
            <v>27600</v>
          </cell>
          <cell r="F494">
            <v>5244</v>
          </cell>
          <cell r="G494">
            <v>32844</v>
          </cell>
        </row>
        <row r="495">
          <cell r="A495" t="str">
            <v>020569</v>
          </cell>
          <cell r="B495" t="str">
            <v>Tornillo c/tuerca y arandelas para canal</v>
          </cell>
          <cell r="C495" t="str">
            <v>Und</v>
          </cell>
          <cell r="D495">
            <v>1</v>
          </cell>
          <cell r="E495">
            <v>280</v>
          </cell>
          <cell r="F495">
            <v>53.2</v>
          </cell>
          <cell r="G495">
            <v>333.2</v>
          </cell>
        </row>
        <row r="496">
          <cell r="A496" t="str">
            <v>020570</v>
          </cell>
          <cell r="B496" t="str">
            <v>Bajante Cuadrado ext. liso Blanco Rain Max</v>
          </cell>
          <cell r="C496" t="str">
            <v>ML</v>
          </cell>
          <cell r="D496">
            <v>1</v>
          </cell>
          <cell r="E496">
            <v>35460</v>
          </cell>
          <cell r="F496">
            <v>6737.4</v>
          </cell>
          <cell r="G496">
            <v>42197.4</v>
          </cell>
        </row>
        <row r="497">
          <cell r="A497" t="str">
            <v>020571</v>
          </cell>
          <cell r="B497" t="str">
            <v>Bajante canal</v>
          </cell>
          <cell r="C497" t="str">
            <v>Und</v>
          </cell>
          <cell r="D497">
            <v>1</v>
          </cell>
          <cell r="E497">
            <v>59100</v>
          </cell>
          <cell r="F497">
            <v>11229</v>
          </cell>
          <cell r="G497">
            <v>70329</v>
          </cell>
        </row>
        <row r="498">
          <cell r="A498" t="str">
            <v>020572</v>
          </cell>
          <cell r="B498" t="str">
            <v>Tapa interna izq. Canal</v>
          </cell>
          <cell r="C498" t="str">
            <v>Und</v>
          </cell>
          <cell r="D498">
            <v>1</v>
          </cell>
          <cell r="E498">
            <v>4800</v>
          </cell>
          <cell r="F498">
            <v>912</v>
          </cell>
          <cell r="G498">
            <v>5712</v>
          </cell>
        </row>
        <row r="499">
          <cell r="A499" t="str">
            <v>020573</v>
          </cell>
          <cell r="B499" t="str">
            <v>Tapa ext. Derech. Canal</v>
          </cell>
          <cell r="C499" t="str">
            <v>Und</v>
          </cell>
          <cell r="D499">
            <v>1</v>
          </cell>
          <cell r="E499">
            <v>6200</v>
          </cell>
          <cell r="F499">
            <v>1178</v>
          </cell>
          <cell r="G499">
            <v>7378</v>
          </cell>
        </row>
        <row r="500">
          <cell r="A500" t="str">
            <v>020574</v>
          </cell>
          <cell r="B500" t="str">
            <v>Union esqu. Int. Canal</v>
          </cell>
          <cell r="C500" t="str">
            <v>Und</v>
          </cell>
          <cell r="D500">
            <v>1</v>
          </cell>
          <cell r="E500">
            <v>27500</v>
          </cell>
          <cell r="F500">
            <v>5225</v>
          </cell>
          <cell r="G500">
            <v>32725</v>
          </cell>
        </row>
        <row r="501">
          <cell r="A501" t="str">
            <v>020575</v>
          </cell>
          <cell r="B501" t="str">
            <v>Union canal</v>
          </cell>
          <cell r="C501" t="str">
            <v>Und</v>
          </cell>
          <cell r="D501">
            <v>1</v>
          </cell>
          <cell r="E501">
            <v>16900</v>
          </cell>
          <cell r="F501">
            <v>3211</v>
          </cell>
          <cell r="G501">
            <v>20111</v>
          </cell>
        </row>
        <row r="502">
          <cell r="A502" t="str">
            <v>020576</v>
          </cell>
          <cell r="B502" t="str">
            <v>Codo de bajante 45º</v>
          </cell>
          <cell r="C502" t="str">
            <v>Und</v>
          </cell>
          <cell r="D502">
            <v>1</v>
          </cell>
          <cell r="E502">
            <v>10800</v>
          </cell>
          <cell r="F502">
            <v>2052</v>
          </cell>
          <cell r="G502">
            <v>12852</v>
          </cell>
        </row>
        <row r="503">
          <cell r="A503" t="str">
            <v>020577</v>
          </cell>
          <cell r="B503" t="str">
            <v>Codo de bajante 90º</v>
          </cell>
          <cell r="C503" t="str">
            <v>Und</v>
          </cell>
          <cell r="D503">
            <v>1</v>
          </cell>
          <cell r="E503">
            <v>12500</v>
          </cell>
          <cell r="F503">
            <v>2375</v>
          </cell>
          <cell r="G503">
            <v>14875</v>
          </cell>
        </row>
        <row r="504">
          <cell r="A504" t="str">
            <v>020578</v>
          </cell>
          <cell r="B504" t="str">
            <v>Union bajante</v>
          </cell>
          <cell r="C504" t="str">
            <v>Und</v>
          </cell>
          <cell r="D504">
            <v>1</v>
          </cell>
          <cell r="E504">
            <v>3150</v>
          </cell>
          <cell r="F504">
            <v>598.5</v>
          </cell>
          <cell r="G504">
            <v>3748.5</v>
          </cell>
        </row>
        <row r="505">
          <cell r="A505" t="str">
            <v>020579</v>
          </cell>
          <cell r="B505" t="str">
            <v>Union de canal a bajante Amazonas</v>
          </cell>
          <cell r="C505" t="str">
            <v>Und</v>
          </cell>
          <cell r="D505">
            <v>1</v>
          </cell>
          <cell r="E505">
            <v>23900</v>
          </cell>
          <cell r="F505">
            <v>4541</v>
          </cell>
          <cell r="G505">
            <v>28441</v>
          </cell>
        </row>
        <row r="506">
          <cell r="A506" t="str">
            <v>020581</v>
          </cell>
          <cell r="B506" t="str">
            <v>Union canal a bajante Raingo</v>
          </cell>
          <cell r="C506" t="str">
            <v>Und</v>
          </cell>
          <cell r="D506">
            <v>1</v>
          </cell>
          <cell r="E506">
            <v>7700</v>
          </cell>
          <cell r="F506">
            <v>1463</v>
          </cell>
          <cell r="G506">
            <v>9163</v>
          </cell>
        </row>
        <row r="507">
          <cell r="A507" t="str">
            <v>020582</v>
          </cell>
          <cell r="B507" t="str">
            <v>Bentonita (Arcilla)</v>
          </cell>
          <cell r="C507" t="str">
            <v>Kg</v>
          </cell>
          <cell r="D507">
            <v>1</v>
          </cell>
          <cell r="E507">
            <v>4369.7478991596636</v>
          </cell>
          <cell r="F507">
            <v>830.25210084033608</v>
          </cell>
          <cell r="G507">
            <v>5200</v>
          </cell>
        </row>
        <row r="508">
          <cell r="A508" t="str">
            <v>020590</v>
          </cell>
          <cell r="B508" t="str">
            <v>Bolardo tipo Edu-Espigo (HD)</v>
          </cell>
          <cell r="C508" t="str">
            <v>Und</v>
          </cell>
          <cell r="D508">
            <v>1</v>
          </cell>
          <cell r="E508">
            <v>245000</v>
          </cell>
          <cell r="F508">
            <v>46550</v>
          </cell>
          <cell r="G508">
            <v>291550</v>
          </cell>
        </row>
        <row r="509">
          <cell r="A509" t="str">
            <v>020600</v>
          </cell>
          <cell r="B509" t="str">
            <v>Bolardo tipo Edu-bridado (HD)</v>
          </cell>
          <cell r="C509" t="str">
            <v>Und</v>
          </cell>
          <cell r="D509">
            <v>1</v>
          </cell>
          <cell r="E509">
            <v>220222</v>
          </cell>
          <cell r="F509">
            <v>41842.18</v>
          </cell>
          <cell r="G509">
            <v>262064.18</v>
          </cell>
        </row>
        <row r="510">
          <cell r="A510" t="str">
            <v>020610</v>
          </cell>
          <cell r="B510" t="str">
            <v>BUGE SANITARIO DE 3" A 2" PAVCO PVC</v>
          </cell>
          <cell r="C510" t="str">
            <v>UND</v>
          </cell>
          <cell r="D510">
            <v>1</v>
          </cell>
          <cell r="E510">
            <v>3120</v>
          </cell>
          <cell r="F510">
            <v>592.79999999999995</v>
          </cell>
          <cell r="G510">
            <v>3712.8</v>
          </cell>
        </row>
        <row r="511">
          <cell r="A511" t="str">
            <v>020620</v>
          </cell>
          <cell r="B511" t="str">
            <v>BUGE SANITARIO DE 4" A 2" PAVCO PVC</v>
          </cell>
          <cell r="C511" t="str">
            <v>UND</v>
          </cell>
          <cell r="D511">
            <v>1</v>
          </cell>
          <cell r="E511">
            <v>2905</v>
          </cell>
          <cell r="F511">
            <v>551.95000000000005</v>
          </cell>
          <cell r="G511">
            <v>3456.95</v>
          </cell>
        </row>
        <row r="512">
          <cell r="A512" t="str">
            <v>020630</v>
          </cell>
          <cell r="B512" t="str">
            <v>BUGE SANITARIO DE 4" A 3" PAVCO PVC</v>
          </cell>
          <cell r="C512" t="str">
            <v>UND</v>
          </cell>
          <cell r="D512">
            <v>1</v>
          </cell>
          <cell r="E512">
            <v>2905</v>
          </cell>
          <cell r="F512">
            <v>551.95000000000005</v>
          </cell>
          <cell r="G512">
            <v>3456.95</v>
          </cell>
        </row>
        <row r="513">
          <cell r="A513" t="str">
            <v>020640</v>
          </cell>
          <cell r="B513" t="str">
            <v>BUGE SANITARIO DE 6" A 4" PAVCO PVC</v>
          </cell>
          <cell r="C513" t="str">
            <v>UND</v>
          </cell>
          <cell r="D513">
            <v>1</v>
          </cell>
          <cell r="E513">
            <v>12700</v>
          </cell>
          <cell r="F513">
            <v>2413</v>
          </cell>
          <cell r="G513">
            <v>15113</v>
          </cell>
        </row>
        <row r="514">
          <cell r="A514" t="str">
            <v>020650</v>
          </cell>
          <cell r="B514" t="str">
            <v>BUGE SOLDADO 2" PVC</v>
          </cell>
          <cell r="C514" t="str">
            <v>UND</v>
          </cell>
          <cell r="D514">
            <v>1</v>
          </cell>
          <cell r="E514">
            <v>3480</v>
          </cell>
          <cell r="F514">
            <v>661.2</v>
          </cell>
          <cell r="G514">
            <v>4141.2</v>
          </cell>
        </row>
        <row r="515">
          <cell r="A515" t="str">
            <v>020660</v>
          </cell>
          <cell r="B515" t="str">
            <v>BUGES PRESION DE 1.1/2" A 1/2" PAVCO PVC</v>
          </cell>
          <cell r="C515" t="str">
            <v>UND</v>
          </cell>
          <cell r="D515">
            <v>1</v>
          </cell>
          <cell r="E515">
            <v>1180</v>
          </cell>
          <cell r="F515">
            <v>224.2</v>
          </cell>
          <cell r="G515">
            <v>1404.2</v>
          </cell>
        </row>
        <row r="516">
          <cell r="A516" t="str">
            <v>020670</v>
          </cell>
          <cell r="B516" t="str">
            <v>BUGES PRESION DE 1/2" A 3/4" PAVCO PVC</v>
          </cell>
          <cell r="C516" t="str">
            <v>UND</v>
          </cell>
          <cell r="D516">
            <v>1</v>
          </cell>
          <cell r="E516">
            <v>1200</v>
          </cell>
          <cell r="F516">
            <v>228</v>
          </cell>
          <cell r="G516">
            <v>1428</v>
          </cell>
        </row>
        <row r="517">
          <cell r="A517" t="str">
            <v>020680</v>
          </cell>
          <cell r="B517" t="str">
            <v xml:space="preserve">BUGES PRESION DE 3/4" A 1/2" PAVCO PVC </v>
          </cell>
          <cell r="C517" t="str">
            <v>UND</v>
          </cell>
          <cell r="D517">
            <v>1</v>
          </cell>
          <cell r="E517">
            <v>184</v>
          </cell>
          <cell r="F517">
            <v>34.96</v>
          </cell>
          <cell r="G517">
            <v>218.96</v>
          </cell>
        </row>
        <row r="518">
          <cell r="A518" t="str">
            <v>020700</v>
          </cell>
          <cell r="B518" t="str">
            <v>Caja plastica para medidores</v>
          </cell>
          <cell r="C518" t="str">
            <v>und</v>
          </cell>
          <cell r="D518">
            <v>1</v>
          </cell>
          <cell r="E518">
            <v>45000</v>
          </cell>
          <cell r="F518">
            <v>8550</v>
          </cell>
          <cell r="G518">
            <v>53550</v>
          </cell>
        </row>
        <row r="519">
          <cell r="A519" t="str">
            <v>020710</v>
          </cell>
          <cell r="B519" t="str">
            <v>CANASTILLA LAVAPLATOS  4" FILTRO ACERO ITALIANA REF  01-1953-11  GRICOL</v>
          </cell>
          <cell r="C519" t="str">
            <v>UND</v>
          </cell>
          <cell r="D519">
            <v>1</v>
          </cell>
          <cell r="E519">
            <v>14562</v>
          </cell>
          <cell r="F519">
            <v>2766.78</v>
          </cell>
          <cell r="G519">
            <v>17328.78</v>
          </cell>
        </row>
        <row r="520">
          <cell r="A520" t="str">
            <v>020720</v>
          </cell>
          <cell r="B520" t="str">
            <v>Codo (PVC) Ø1/2"</v>
          </cell>
          <cell r="C520" t="str">
            <v>Und</v>
          </cell>
          <cell r="D520">
            <v>1</v>
          </cell>
          <cell r="E520">
            <v>500</v>
          </cell>
          <cell r="F520">
            <v>95</v>
          </cell>
          <cell r="G520">
            <v>595</v>
          </cell>
        </row>
        <row r="521">
          <cell r="A521" t="str">
            <v>020730</v>
          </cell>
          <cell r="B521" t="str">
            <v xml:space="preserve">Codo(PVC) Ø3/4" </v>
          </cell>
          <cell r="C521" t="str">
            <v>Und</v>
          </cell>
          <cell r="D521">
            <v>1</v>
          </cell>
          <cell r="E521">
            <v>780</v>
          </cell>
          <cell r="F521">
            <v>148.19999999999999</v>
          </cell>
          <cell r="G521">
            <v>928.2</v>
          </cell>
        </row>
        <row r="522">
          <cell r="A522" t="str">
            <v>020731</v>
          </cell>
          <cell r="B522" t="str">
            <v>Cerrojo Medias luna ( Bro-Nat-Bla)</v>
          </cell>
          <cell r="C522" t="str">
            <v>Und</v>
          </cell>
          <cell r="D522">
            <v>1</v>
          </cell>
          <cell r="E522">
            <v>3600</v>
          </cell>
          <cell r="F522">
            <v>684</v>
          </cell>
          <cell r="G522">
            <v>4284</v>
          </cell>
        </row>
        <row r="523">
          <cell r="A523" t="str">
            <v>020732</v>
          </cell>
          <cell r="B523" t="str">
            <v>Cerrojo  ventana (pasador)</v>
          </cell>
          <cell r="C523" t="str">
            <v>Und</v>
          </cell>
          <cell r="D523">
            <v>1</v>
          </cell>
          <cell r="E523">
            <v>4700</v>
          </cell>
          <cell r="F523">
            <v>893</v>
          </cell>
          <cell r="G523">
            <v>5593</v>
          </cell>
        </row>
        <row r="524">
          <cell r="A524" t="str">
            <v>020740</v>
          </cell>
          <cell r="B524" t="str">
            <v>Cilindro roscado para molino 3 1/2" x 20" en acero inoxidable</v>
          </cell>
          <cell r="C524" t="str">
            <v>Und</v>
          </cell>
          <cell r="D524">
            <v>1</v>
          </cell>
          <cell r="E524">
            <v>1008403.3613445379</v>
          </cell>
          <cell r="F524">
            <v>191596.63865546221</v>
          </cell>
          <cell r="G524">
            <v>1200000.0000000002</v>
          </cell>
        </row>
        <row r="525">
          <cell r="A525" t="str">
            <v>020750</v>
          </cell>
          <cell r="B525" t="str">
            <v>Cheque red white 1/2" Bronce</v>
          </cell>
          <cell r="C525" t="str">
            <v>Und</v>
          </cell>
          <cell r="D525">
            <v>1</v>
          </cell>
          <cell r="E525">
            <v>18500</v>
          </cell>
          <cell r="F525">
            <v>3515</v>
          </cell>
          <cell r="G525">
            <v>22015</v>
          </cell>
        </row>
        <row r="526">
          <cell r="A526" t="str">
            <v>020751</v>
          </cell>
          <cell r="B526" t="str">
            <v>Cheque vertical pvc 1"</v>
          </cell>
          <cell r="C526" t="str">
            <v>Und</v>
          </cell>
          <cell r="D526">
            <v>1</v>
          </cell>
          <cell r="E526">
            <v>18300</v>
          </cell>
          <cell r="F526">
            <v>3477</v>
          </cell>
          <cell r="G526">
            <v>21777</v>
          </cell>
        </row>
        <row r="527">
          <cell r="A527" t="str">
            <v>020752</v>
          </cell>
          <cell r="B527" t="str">
            <v>Cheque de 1-1/2" en Bronce fundido</v>
          </cell>
          <cell r="C527" t="str">
            <v>Und</v>
          </cell>
          <cell r="D527">
            <v>1</v>
          </cell>
          <cell r="E527">
            <v>105315</v>
          </cell>
          <cell r="F527">
            <v>20009.849999999999</v>
          </cell>
          <cell r="G527">
            <v>125324.85</v>
          </cell>
        </row>
        <row r="528">
          <cell r="A528" t="str">
            <v>020760</v>
          </cell>
          <cell r="B528" t="str">
            <v>Cheque red white 3/4" Bronce</v>
          </cell>
          <cell r="C528" t="str">
            <v>Und</v>
          </cell>
          <cell r="D528">
            <v>1</v>
          </cell>
          <cell r="E528">
            <v>21500</v>
          </cell>
          <cell r="F528">
            <v>4085</v>
          </cell>
          <cell r="G528">
            <v>25585</v>
          </cell>
        </row>
        <row r="529">
          <cell r="A529" t="str">
            <v>020761</v>
          </cell>
          <cell r="B529" t="str">
            <v>Cheque horizontal-vertical compacto 1/2p ref. 799110001</v>
          </cell>
          <cell r="C529" t="str">
            <v>Und</v>
          </cell>
          <cell r="D529">
            <v>1</v>
          </cell>
          <cell r="E529">
            <v>11000</v>
          </cell>
          <cell r="F529">
            <v>2090</v>
          </cell>
          <cell r="G529">
            <v>13090</v>
          </cell>
        </row>
        <row r="530">
          <cell r="A530" t="str">
            <v>020762</v>
          </cell>
          <cell r="B530" t="str">
            <v>Cheque horizontal 1/2" 797150001 grival cortina</v>
          </cell>
          <cell r="C530" t="str">
            <v>Und</v>
          </cell>
          <cell r="D530">
            <v>1</v>
          </cell>
          <cell r="E530">
            <v>10600</v>
          </cell>
          <cell r="F530">
            <v>2014</v>
          </cell>
          <cell r="G530">
            <v>12614</v>
          </cell>
        </row>
        <row r="531">
          <cell r="A531" t="str">
            <v>020763</v>
          </cell>
          <cell r="B531" t="str">
            <v>Cheque horizontal-vertical compacto 3/4p 799120001</v>
          </cell>
          <cell r="C531" t="str">
            <v>Und</v>
          </cell>
          <cell r="D531">
            <v>1</v>
          </cell>
          <cell r="E531">
            <v>14600</v>
          </cell>
          <cell r="F531">
            <v>2774</v>
          </cell>
          <cell r="G531">
            <v>17374</v>
          </cell>
        </row>
        <row r="532">
          <cell r="A532" t="str">
            <v>020764</v>
          </cell>
          <cell r="B532" t="str">
            <v>Cheque horizontal 3/4" 797160001 grival</v>
          </cell>
          <cell r="C532" t="str">
            <v>Und</v>
          </cell>
          <cell r="D532">
            <v>1</v>
          </cell>
          <cell r="E532">
            <v>13100</v>
          </cell>
          <cell r="F532">
            <v>2489</v>
          </cell>
          <cell r="G532">
            <v>15589</v>
          </cell>
        </row>
        <row r="533">
          <cell r="A533" t="str">
            <v>020765</v>
          </cell>
          <cell r="B533" t="str">
            <v>Cheque horizontal-vertical compacto 1p 799130001</v>
          </cell>
          <cell r="C533" t="str">
            <v>Und</v>
          </cell>
          <cell r="D533">
            <v>1</v>
          </cell>
          <cell r="E533">
            <v>20600</v>
          </cell>
          <cell r="F533">
            <v>3914</v>
          </cell>
          <cell r="G533">
            <v>24514</v>
          </cell>
        </row>
        <row r="534">
          <cell r="A534" t="str">
            <v>020766</v>
          </cell>
          <cell r="B534" t="str">
            <v>Cheque horizontal 1" 797170001 grival</v>
          </cell>
          <cell r="C534" t="str">
            <v>Und</v>
          </cell>
          <cell r="D534">
            <v>1</v>
          </cell>
          <cell r="E534">
            <v>20900</v>
          </cell>
          <cell r="F534">
            <v>3971</v>
          </cell>
          <cell r="G534">
            <v>24871</v>
          </cell>
        </row>
        <row r="535">
          <cell r="A535" t="str">
            <v>020767</v>
          </cell>
          <cell r="B535" t="str">
            <v>Cheque resorte verti. 1/2 797180001 grival</v>
          </cell>
          <cell r="C535" t="str">
            <v>Und</v>
          </cell>
          <cell r="D535">
            <v>1</v>
          </cell>
          <cell r="E535">
            <v>10000</v>
          </cell>
          <cell r="F535">
            <v>1900</v>
          </cell>
          <cell r="G535">
            <v>11900</v>
          </cell>
        </row>
        <row r="536">
          <cell r="A536" t="str">
            <v>020768</v>
          </cell>
          <cell r="B536" t="str">
            <v>Cheque vertical pvc 3/4"</v>
          </cell>
          <cell r="C536" t="str">
            <v>Und</v>
          </cell>
          <cell r="D536">
            <v>1</v>
          </cell>
          <cell r="E536">
            <v>14000</v>
          </cell>
          <cell r="F536">
            <v>2660</v>
          </cell>
          <cell r="G536">
            <v>16660</v>
          </cell>
        </row>
        <row r="537">
          <cell r="A537" t="str">
            <v>020769</v>
          </cell>
          <cell r="B537" t="str">
            <v>Cheque valvula 3/4 (ch.v) bronce d/p r-</v>
          </cell>
          <cell r="C537" t="str">
            <v>Und</v>
          </cell>
          <cell r="D537">
            <v>1</v>
          </cell>
          <cell r="E537">
            <v>6800</v>
          </cell>
          <cell r="F537">
            <v>1292</v>
          </cell>
          <cell r="G537">
            <v>8092</v>
          </cell>
        </row>
        <row r="538">
          <cell r="A538" t="str">
            <v>020770</v>
          </cell>
          <cell r="B538" t="str">
            <v>Cinta Teflon  10mm x 1/2" /334069</v>
          </cell>
          <cell r="C538" t="str">
            <v>Rollo</v>
          </cell>
          <cell r="D538">
            <v>1</v>
          </cell>
          <cell r="E538">
            <v>2280</v>
          </cell>
          <cell r="F538">
            <v>433.2</v>
          </cell>
          <cell r="G538">
            <v>2713.2</v>
          </cell>
        </row>
        <row r="539">
          <cell r="A539" t="str">
            <v>020780</v>
          </cell>
          <cell r="B539" t="str">
            <v>Cinta Teflon  12mm x 50mm</v>
          </cell>
          <cell r="C539" t="str">
            <v>Rollo</v>
          </cell>
          <cell r="D539">
            <v>1</v>
          </cell>
          <cell r="E539">
            <v>350</v>
          </cell>
          <cell r="F539">
            <v>66.5</v>
          </cell>
          <cell r="G539">
            <v>416.5</v>
          </cell>
        </row>
        <row r="540">
          <cell r="A540" t="str">
            <v>020781</v>
          </cell>
          <cell r="B540" t="str">
            <v>Cinta de señalizacion cal 6</v>
          </cell>
          <cell r="C540" t="str">
            <v>ML</v>
          </cell>
          <cell r="D540">
            <v>1</v>
          </cell>
          <cell r="E540">
            <v>125</v>
          </cell>
          <cell r="F540">
            <v>23.75</v>
          </cell>
          <cell r="G540">
            <v>148.75</v>
          </cell>
        </row>
        <row r="541">
          <cell r="A541" t="str">
            <v>020920</v>
          </cell>
          <cell r="B541" t="str">
            <v>Codo de cobre de 3/8"</v>
          </cell>
          <cell r="C541" t="str">
            <v>UND</v>
          </cell>
          <cell r="D541">
            <v>1</v>
          </cell>
          <cell r="E541">
            <v>1775</v>
          </cell>
          <cell r="F541">
            <v>337.25</v>
          </cell>
          <cell r="G541">
            <v>2112.25</v>
          </cell>
        </row>
        <row r="542">
          <cell r="A542" t="str">
            <v>020940</v>
          </cell>
          <cell r="B542" t="str">
            <v>Codo galvanizado de Ø 1"</v>
          </cell>
          <cell r="C542" t="str">
            <v>Und</v>
          </cell>
          <cell r="D542">
            <v>1</v>
          </cell>
          <cell r="E542">
            <v>6806.722689075631</v>
          </cell>
          <cell r="F542">
            <v>1293.2773109243699</v>
          </cell>
          <cell r="G542">
            <v>8100.0000000000009</v>
          </cell>
        </row>
        <row r="543">
          <cell r="A543" t="str">
            <v>020950</v>
          </cell>
          <cell r="B543" t="str">
            <v>Codo galvanizado de Ø 3/4"</v>
          </cell>
          <cell r="C543" t="str">
            <v>Und</v>
          </cell>
          <cell r="D543">
            <v>1</v>
          </cell>
          <cell r="E543">
            <v>4285.7142857142853</v>
          </cell>
          <cell r="F543">
            <v>814.28571428571422</v>
          </cell>
          <cell r="G543">
            <v>5100</v>
          </cell>
        </row>
        <row r="544">
          <cell r="A544" t="str">
            <v>020960</v>
          </cell>
          <cell r="B544" t="str">
            <v>Codo galvanizado de Ø 1/2"</v>
          </cell>
          <cell r="C544" t="str">
            <v>Und</v>
          </cell>
          <cell r="D544">
            <v>1</v>
          </cell>
          <cell r="E544">
            <v>3445.3781512605042</v>
          </cell>
          <cell r="F544">
            <v>654.62184873949582</v>
          </cell>
          <cell r="G544">
            <v>4100</v>
          </cell>
        </row>
        <row r="545">
          <cell r="A545" t="str">
            <v>021040</v>
          </cell>
          <cell r="B545" t="str">
            <v>Codo sanitario  CxC 1.1/2"x45 PAVCO PVC</v>
          </cell>
          <cell r="C545" t="str">
            <v>Und</v>
          </cell>
          <cell r="D545">
            <v>1</v>
          </cell>
          <cell r="E545">
            <v>2689.0756302521008</v>
          </cell>
          <cell r="F545">
            <v>510.92436974789916</v>
          </cell>
          <cell r="G545">
            <v>3200</v>
          </cell>
        </row>
        <row r="546">
          <cell r="A546" t="str">
            <v>021050</v>
          </cell>
          <cell r="B546" t="str">
            <v>Codo sanitario  CxC 1.1/2"x90 PAVCO PVC</v>
          </cell>
          <cell r="C546" t="str">
            <v>Und</v>
          </cell>
          <cell r="D546">
            <v>1</v>
          </cell>
          <cell r="E546">
            <v>2268.90756302521</v>
          </cell>
          <cell r="F546">
            <v>431.0924369747899</v>
          </cell>
          <cell r="G546">
            <v>2700</v>
          </cell>
        </row>
        <row r="547">
          <cell r="A547" t="str">
            <v>021060</v>
          </cell>
          <cell r="B547" t="str">
            <v>Codo sanitario  CxC 2"x45 PAVCO PVC</v>
          </cell>
          <cell r="C547" t="str">
            <v>Und</v>
          </cell>
          <cell r="D547">
            <v>1</v>
          </cell>
          <cell r="E547">
            <v>3126.0504201680674</v>
          </cell>
          <cell r="F547">
            <v>593.94957983193285</v>
          </cell>
          <cell r="G547">
            <v>3720</v>
          </cell>
        </row>
        <row r="548">
          <cell r="A548" t="str">
            <v>021070</v>
          </cell>
          <cell r="B548" t="str">
            <v>Codo sanitario  CxC 2"x90 PAVCO PVC</v>
          </cell>
          <cell r="C548" t="str">
            <v>Und</v>
          </cell>
          <cell r="D548">
            <v>1</v>
          </cell>
          <cell r="E548">
            <v>2621.8487394957983</v>
          </cell>
          <cell r="F548">
            <v>498.15126050420167</v>
          </cell>
          <cell r="G548">
            <v>3120</v>
          </cell>
        </row>
        <row r="549">
          <cell r="A549" t="str">
            <v>021080</v>
          </cell>
          <cell r="B549" t="str">
            <v>Codo sanitario  CxC 3"x45 PAVCO PVC</v>
          </cell>
          <cell r="C549" t="str">
            <v>Und</v>
          </cell>
          <cell r="D549">
            <v>1</v>
          </cell>
          <cell r="E549">
            <v>6710</v>
          </cell>
          <cell r="F549">
            <v>1274.9000000000001</v>
          </cell>
          <cell r="G549">
            <v>7984.9</v>
          </cell>
        </row>
        <row r="550">
          <cell r="A550" t="str">
            <v>021090</v>
          </cell>
          <cell r="B550" t="str">
            <v>Codo sanitario  CxC 3"x90 PAVCO PVC</v>
          </cell>
          <cell r="C550" t="str">
            <v>Und</v>
          </cell>
          <cell r="D550">
            <v>1</v>
          </cell>
          <cell r="E550">
            <v>5987</v>
          </cell>
          <cell r="F550">
            <v>1137.53</v>
          </cell>
          <cell r="G550">
            <v>7124.53</v>
          </cell>
        </row>
        <row r="551">
          <cell r="A551" t="str">
            <v>021120</v>
          </cell>
          <cell r="B551" t="str">
            <v>Codo sanitario  CxCC 6"x45 PAVCO PVC</v>
          </cell>
          <cell r="C551" t="str">
            <v>Und</v>
          </cell>
          <cell r="D551">
            <v>1</v>
          </cell>
          <cell r="E551">
            <v>42352.941176470595</v>
          </cell>
          <cell r="F551">
            <v>8047.0588235294135</v>
          </cell>
          <cell r="G551">
            <v>50400.000000000007</v>
          </cell>
        </row>
        <row r="552">
          <cell r="A552" t="str">
            <v>021130</v>
          </cell>
          <cell r="B552" t="str">
            <v>Codo sanitario  CxC 6"x90 PAVCO PVC</v>
          </cell>
          <cell r="C552" t="str">
            <v>Und</v>
          </cell>
          <cell r="D552">
            <v>1</v>
          </cell>
          <cell r="E552">
            <v>87647.058823529413</v>
          </cell>
          <cell r="F552">
            <v>16652.941176470587</v>
          </cell>
          <cell r="G552">
            <v>104300</v>
          </cell>
        </row>
        <row r="553">
          <cell r="A553" t="str">
            <v>021131</v>
          </cell>
          <cell r="B553" t="str">
            <v>Cubierta en acero inoxidable para mesón cocineta ,incluye poceta y grifería completa a = 0.60 m</v>
          </cell>
          <cell r="C553" t="str">
            <v>Und</v>
          </cell>
          <cell r="D553">
            <v>1</v>
          </cell>
          <cell r="E553">
            <v>379915.96638655459</v>
          </cell>
          <cell r="F553">
            <v>72184.033613445368</v>
          </cell>
          <cell r="G553">
            <v>452099.99999999994</v>
          </cell>
        </row>
        <row r="554">
          <cell r="A554" t="str">
            <v>021140</v>
          </cell>
          <cell r="B554" t="str">
            <v>Liston de madera de 2 x 4 " tipo abarco</v>
          </cell>
          <cell r="C554" t="str">
            <v>ML</v>
          </cell>
          <cell r="D554">
            <v>1</v>
          </cell>
          <cell r="E554">
            <v>8700</v>
          </cell>
          <cell r="F554">
            <v>1653</v>
          </cell>
          <cell r="G554">
            <v>10353</v>
          </cell>
        </row>
        <row r="555">
          <cell r="A555" t="str">
            <v>021141</v>
          </cell>
          <cell r="B555" t="str">
            <v>Liston de madera de 2 x 2 "</v>
          </cell>
          <cell r="C555" t="str">
            <v>ML</v>
          </cell>
          <cell r="D555">
            <v>1</v>
          </cell>
          <cell r="E555">
            <v>3500</v>
          </cell>
          <cell r="G555">
            <v>3500</v>
          </cell>
        </row>
        <row r="556">
          <cell r="A556" t="str">
            <v>021142</v>
          </cell>
          <cell r="B556" t="str">
            <v>Liston de madera de 2 x 1 "</v>
          </cell>
          <cell r="C556" t="str">
            <v>ML</v>
          </cell>
          <cell r="D556">
            <v>1</v>
          </cell>
          <cell r="E556">
            <v>2500</v>
          </cell>
          <cell r="G556">
            <v>2500</v>
          </cell>
        </row>
        <row r="557">
          <cell r="A557" t="str">
            <v>021143</v>
          </cell>
          <cell r="B557" t="str">
            <v xml:space="preserve">Liston de madera 5 x 3 cms x 2.5 m. </v>
          </cell>
          <cell r="C557" t="str">
            <v>Ml</v>
          </cell>
          <cell r="D557">
            <v>1</v>
          </cell>
          <cell r="E557">
            <v>2400</v>
          </cell>
          <cell r="G557">
            <v>2400</v>
          </cell>
        </row>
        <row r="558">
          <cell r="A558" t="str">
            <v>021144</v>
          </cell>
          <cell r="B558" t="str">
            <v>Liston de Madera 3 x 3 cms x 2.5 m.</v>
          </cell>
          <cell r="C558" t="str">
            <v>Ml</v>
          </cell>
          <cell r="D558">
            <v>1</v>
          </cell>
          <cell r="E558">
            <v>1700</v>
          </cell>
          <cell r="G558">
            <v>1700</v>
          </cell>
        </row>
        <row r="559">
          <cell r="A559" t="str">
            <v>021150</v>
          </cell>
          <cell r="B559" t="str">
            <v>Tabla para Formaleta de 1" x 10" x 2.9 m</v>
          </cell>
          <cell r="C559" t="str">
            <v>ML</v>
          </cell>
          <cell r="D559">
            <v>1</v>
          </cell>
          <cell r="E559">
            <v>5798.3193277310929</v>
          </cell>
          <cell r="F559">
            <v>1101.6806722689078</v>
          </cell>
          <cell r="G559">
            <v>6900.0000000000009</v>
          </cell>
        </row>
        <row r="560">
          <cell r="A560" t="str">
            <v>021160</v>
          </cell>
          <cell r="B560" t="str">
            <v>Codo sanitario CxC 8"x90 PAVCO PVC</v>
          </cell>
          <cell r="C560" t="str">
            <v>Und</v>
          </cell>
          <cell r="D560">
            <v>1</v>
          </cell>
          <cell r="E560">
            <v>145800</v>
          </cell>
          <cell r="F560">
            <v>27702</v>
          </cell>
          <cell r="G560">
            <v>173502</v>
          </cell>
        </row>
        <row r="561">
          <cell r="A561" t="str">
            <v>021170</v>
          </cell>
          <cell r="B561" t="str">
            <v>Codo sanitario  CxE 1.1/2"x90 PAVCO PVC</v>
          </cell>
          <cell r="C561" t="str">
            <v>Und</v>
          </cell>
          <cell r="D561">
            <v>1</v>
          </cell>
          <cell r="E561">
            <v>2700</v>
          </cell>
          <cell r="F561">
            <v>513</v>
          </cell>
          <cell r="G561">
            <v>3213</v>
          </cell>
        </row>
        <row r="562">
          <cell r="A562" t="str">
            <v>021180</v>
          </cell>
          <cell r="B562" t="str">
            <v>Codo sanitario  CxE 2"x45 PAVCO PVC</v>
          </cell>
          <cell r="C562" t="str">
            <v>Und</v>
          </cell>
          <cell r="D562">
            <v>1</v>
          </cell>
          <cell r="E562">
            <v>3200</v>
          </cell>
          <cell r="F562">
            <v>608</v>
          </cell>
          <cell r="G562">
            <v>3808</v>
          </cell>
        </row>
        <row r="563">
          <cell r="A563" t="str">
            <v>021190</v>
          </cell>
          <cell r="B563" t="str">
            <v>Codo sanitario CxE 3"x45 PAVCO PVC</v>
          </cell>
          <cell r="C563" t="str">
            <v>Und</v>
          </cell>
          <cell r="D563">
            <v>1</v>
          </cell>
          <cell r="E563">
            <v>6640</v>
          </cell>
          <cell r="F563">
            <v>1261.5999999999999</v>
          </cell>
          <cell r="G563">
            <v>7901.6</v>
          </cell>
        </row>
        <row r="564">
          <cell r="A564" t="str">
            <v>021200</v>
          </cell>
          <cell r="B564" t="str">
            <v>Codo sanitario CxE 2"x90 PAVCO PVC</v>
          </cell>
          <cell r="C564" t="str">
            <v>Und</v>
          </cell>
          <cell r="D564">
            <v>1</v>
          </cell>
          <cell r="E564">
            <v>2650</v>
          </cell>
          <cell r="F564">
            <v>503.5</v>
          </cell>
          <cell r="G564">
            <v>3153.5</v>
          </cell>
        </row>
        <row r="565">
          <cell r="A565" t="str">
            <v>021201</v>
          </cell>
          <cell r="B565" t="str">
            <v>Codo sanitario CxE 4"x90 PAVCO PVC</v>
          </cell>
          <cell r="C565" t="str">
            <v>Und</v>
          </cell>
          <cell r="D565">
            <v>1</v>
          </cell>
          <cell r="E565">
            <v>13200</v>
          </cell>
          <cell r="F565">
            <v>2508</v>
          </cell>
          <cell r="G565">
            <v>15708</v>
          </cell>
        </row>
        <row r="566">
          <cell r="A566" t="str">
            <v>021202</v>
          </cell>
          <cell r="B566" t="str">
            <v>Codo sanitario CxE 4"x45 PAVCO PVC</v>
          </cell>
          <cell r="C566" t="str">
            <v>Und</v>
          </cell>
          <cell r="D566">
            <v>1</v>
          </cell>
          <cell r="E566">
            <v>11500</v>
          </cell>
          <cell r="F566">
            <v>2185</v>
          </cell>
          <cell r="G566">
            <v>13685</v>
          </cell>
        </row>
        <row r="567">
          <cell r="A567" t="str">
            <v>021203</v>
          </cell>
          <cell r="B567" t="str">
            <v>Codo sanitario CxC 4"x90 PAVCO PVC</v>
          </cell>
          <cell r="C567" t="str">
            <v>Und</v>
          </cell>
          <cell r="D567">
            <v>1</v>
          </cell>
          <cell r="E567">
            <v>10200</v>
          </cell>
          <cell r="F567">
            <v>1938</v>
          </cell>
          <cell r="G567">
            <v>12138</v>
          </cell>
        </row>
        <row r="568">
          <cell r="A568" t="str">
            <v>021204</v>
          </cell>
          <cell r="B568" t="str">
            <v>Codo sanitario CxC 4"x45 PAVCO PVC</v>
          </cell>
          <cell r="C568" t="str">
            <v>Und</v>
          </cell>
          <cell r="D568">
            <v>1</v>
          </cell>
          <cell r="E568">
            <v>11600</v>
          </cell>
          <cell r="F568">
            <v>2204</v>
          </cell>
          <cell r="G568">
            <v>13804</v>
          </cell>
        </row>
        <row r="569">
          <cell r="A569" t="str">
            <v>021220</v>
          </cell>
          <cell r="B569" t="str">
            <v>CONJU NTO DUCHA SENCILLA  GALAXIA  REF 50430</v>
          </cell>
          <cell r="C569" t="str">
            <v>UND</v>
          </cell>
          <cell r="D569">
            <v>1</v>
          </cell>
          <cell r="E569">
            <v>55633</v>
          </cell>
          <cell r="F569">
            <v>10570.27</v>
          </cell>
          <cell r="G569">
            <v>66203.27</v>
          </cell>
        </row>
        <row r="570">
          <cell r="A570" t="str">
            <v>021230</v>
          </cell>
          <cell r="B570" t="str">
            <v>CONJU NTO DUCHA SENCILLA  IRIS  REF 49440</v>
          </cell>
          <cell r="C570" t="str">
            <v>UND</v>
          </cell>
          <cell r="D570">
            <v>1</v>
          </cell>
          <cell r="E570">
            <v>49874</v>
          </cell>
          <cell r="F570">
            <v>9476.06</v>
          </cell>
          <cell r="G570">
            <v>59350.06</v>
          </cell>
        </row>
        <row r="571">
          <cell r="A571" t="str">
            <v>021240</v>
          </cell>
          <cell r="B571" t="str">
            <v>CONJUNTO MEZCLADOR LAVAMANOS  4"  PRISMA  REF 51150</v>
          </cell>
          <cell r="C571" t="str">
            <v>UND</v>
          </cell>
          <cell r="D571">
            <v>1</v>
          </cell>
          <cell r="E571">
            <v>41200</v>
          </cell>
          <cell r="F571">
            <v>7828</v>
          </cell>
          <cell r="G571">
            <v>49028</v>
          </cell>
        </row>
        <row r="572">
          <cell r="A572" t="str">
            <v>021250</v>
          </cell>
          <cell r="B572" t="str">
            <v>CONJUNTO MEZCLADOR LAVAMANOS 8"  PRISMA  REF 51185</v>
          </cell>
          <cell r="C572" t="str">
            <v>UND</v>
          </cell>
          <cell r="D572">
            <v>1</v>
          </cell>
          <cell r="E572">
            <v>55900</v>
          </cell>
          <cell r="F572">
            <v>10621</v>
          </cell>
          <cell r="G572">
            <v>66521</v>
          </cell>
        </row>
        <row r="573">
          <cell r="A573" t="str">
            <v>021260</v>
          </cell>
          <cell r="B573" t="str">
            <v>CUPULA   TRAGANTE   4"</v>
          </cell>
          <cell r="C573" t="str">
            <v>UND</v>
          </cell>
          <cell r="D573">
            <v>1</v>
          </cell>
          <cell r="E573">
            <v>4408</v>
          </cell>
          <cell r="F573">
            <v>837.52</v>
          </cell>
          <cell r="G573">
            <v>5245.52</v>
          </cell>
        </row>
        <row r="574">
          <cell r="A574" t="str">
            <v>021270</v>
          </cell>
          <cell r="B574" t="str">
            <v>CUPULA   TRAGANTE  6"x4"</v>
          </cell>
          <cell r="C574" t="str">
            <v>UND</v>
          </cell>
          <cell r="D574">
            <v>1</v>
          </cell>
          <cell r="E574">
            <v>9636.5</v>
          </cell>
          <cell r="F574">
            <v>1830.9349999999999</v>
          </cell>
          <cell r="G574">
            <v>11467.434999999999</v>
          </cell>
        </row>
        <row r="575">
          <cell r="A575" t="str">
            <v>021280</v>
          </cell>
          <cell r="B575" t="str">
            <v>DESAGUE AUTOMATICO CR  REF 360005551</v>
          </cell>
          <cell r="C575" t="str">
            <v>UND</v>
          </cell>
          <cell r="D575">
            <v>1</v>
          </cell>
          <cell r="E575">
            <v>9300</v>
          </cell>
          <cell r="F575">
            <v>1767</v>
          </cell>
          <cell r="G575">
            <v>11067</v>
          </cell>
        </row>
        <row r="576">
          <cell r="A576" t="str">
            <v>021290</v>
          </cell>
          <cell r="B576" t="str">
            <v>Desague flexible para lavadero de 1 1/2" con canastilla</v>
          </cell>
          <cell r="C576" t="str">
            <v>Und</v>
          </cell>
          <cell r="D576">
            <v>1</v>
          </cell>
          <cell r="E576">
            <v>22000</v>
          </cell>
          <cell r="F576">
            <v>4180</v>
          </cell>
          <cell r="G576">
            <v>26180</v>
          </cell>
        </row>
        <row r="577">
          <cell r="A577" t="str">
            <v>021300</v>
          </cell>
          <cell r="B577" t="str">
            <v>DESAGUE SIFON INSTITUCIONAL  LAVAM. ORINAL NUETRO  REF 93300</v>
          </cell>
          <cell r="C577" t="str">
            <v>UND</v>
          </cell>
          <cell r="D577">
            <v>1</v>
          </cell>
          <cell r="E577">
            <v>6500</v>
          </cell>
          <cell r="F577">
            <v>1235</v>
          </cell>
          <cell r="G577">
            <v>7735</v>
          </cell>
        </row>
        <row r="578">
          <cell r="A578" t="str">
            <v>021310</v>
          </cell>
          <cell r="B578" t="str">
            <v>DESAGUE SIFON PARA LAVAMANOS Y ORINAL NEUTRO REF 93300</v>
          </cell>
          <cell r="C578" t="str">
            <v>UND</v>
          </cell>
          <cell r="D578">
            <v>1</v>
          </cell>
          <cell r="E578">
            <v>6500</v>
          </cell>
          <cell r="F578">
            <v>1235</v>
          </cell>
          <cell r="G578">
            <v>7735</v>
          </cell>
        </row>
        <row r="579">
          <cell r="A579" t="str">
            <v>021320</v>
          </cell>
          <cell r="B579" t="str">
            <v>DUCHA SENCILLA  PISCIS REF 54430</v>
          </cell>
          <cell r="C579" t="str">
            <v>UND</v>
          </cell>
          <cell r="D579">
            <v>1</v>
          </cell>
          <cell r="E579">
            <v>32098</v>
          </cell>
          <cell r="F579">
            <v>6098.62</v>
          </cell>
          <cell r="G579">
            <v>38196.620000000003</v>
          </cell>
        </row>
        <row r="580">
          <cell r="A580" t="str">
            <v>021321</v>
          </cell>
          <cell r="B580" t="str">
            <v>Ducha sencilla triceta pl-ct aluvia av4060001</v>
          </cell>
          <cell r="C580" t="str">
            <v>Und</v>
          </cell>
          <cell r="D580">
            <v>1</v>
          </cell>
          <cell r="E580">
            <v>62500</v>
          </cell>
          <cell r="F580">
            <v>11875</v>
          </cell>
          <cell r="G580">
            <v>74375</v>
          </cell>
        </row>
        <row r="581">
          <cell r="A581" t="str">
            <v>021322</v>
          </cell>
          <cell r="B581" t="str">
            <v>Ducha sencilla nogal ref. 414315551</v>
          </cell>
          <cell r="C581" t="str">
            <v>Und</v>
          </cell>
          <cell r="D581">
            <v>1</v>
          </cell>
          <cell r="E581">
            <v>74600</v>
          </cell>
          <cell r="F581">
            <v>14174</v>
          </cell>
          <cell r="G581">
            <v>88774</v>
          </cell>
        </row>
        <row r="582">
          <cell r="A582" t="str">
            <v>021323</v>
          </cell>
          <cell r="B582" t="str">
            <v>Ducha sencilla arce cp4020001</v>
          </cell>
          <cell r="C582" t="str">
            <v>Und</v>
          </cell>
          <cell r="D582">
            <v>1</v>
          </cell>
          <cell r="E582">
            <v>67300</v>
          </cell>
          <cell r="F582">
            <v>12787</v>
          </cell>
          <cell r="G582">
            <v>80087</v>
          </cell>
        </row>
        <row r="583">
          <cell r="A583" t="str">
            <v>021324</v>
          </cell>
          <cell r="B583" t="str">
            <v>Ducha sencilla roble or4000001</v>
          </cell>
          <cell r="C583" t="str">
            <v>Und</v>
          </cell>
          <cell r="D583">
            <v>1</v>
          </cell>
          <cell r="E583">
            <v>64700</v>
          </cell>
          <cell r="F583">
            <v>12293</v>
          </cell>
          <cell r="G583">
            <v>76993</v>
          </cell>
        </row>
        <row r="584">
          <cell r="A584" t="str">
            <v>021325</v>
          </cell>
          <cell r="B584" t="str">
            <v>Ducha sencilla artesa pro ref ae4095551</v>
          </cell>
          <cell r="C584" t="str">
            <v>Und</v>
          </cell>
          <cell r="D584">
            <v>1</v>
          </cell>
          <cell r="E584">
            <v>42100</v>
          </cell>
          <cell r="F584">
            <v>7999</v>
          </cell>
          <cell r="G584">
            <v>50099</v>
          </cell>
        </row>
        <row r="585">
          <cell r="A585" t="str">
            <v>021326</v>
          </cell>
          <cell r="B585" t="str">
            <v>Ducha sencilla imperial cuad.s/brazo ip 4015551</v>
          </cell>
          <cell r="C585" t="str">
            <v>Und</v>
          </cell>
          <cell r="D585">
            <v>1</v>
          </cell>
          <cell r="E585">
            <v>36450</v>
          </cell>
          <cell r="F585">
            <v>6925.5</v>
          </cell>
          <cell r="G585">
            <v>43375.5</v>
          </cell>
        </row>
        <row r="586">
          <cell r="A586" t="str">
            <v>021327</v>
          </cell>
          <cell r="B586" t="str">
            <v>Ducha antivandalica reg-tubular corta inc. Griferia tipo push</v>
          </cell>
          <cell r="C586" t="str">
            <v>Und</v>
          </cell>
          <cell r="D586">
            <v>1</v>
          </cell>
          <cell r="E586">
            <v>232689.07563025207</v>
          </cell>
          <cell r="F586">
            <v>44210.924369747896</v>
          </cell>
          <cell r="G586">
            <v>276900</v>
          </cell>
        </row>
        <row r="587">
          <cell r="A587" t="str">
            <v>021340</v>
          </cell>
          <cell r="B587" t="str">
            <v>FLOTADOR METALICO  2"</v>
          </cell>
          <cell r="C587" t="str">
            <v>UND</v>
          </cell>
          <cell r="D587">
            <v>1</v>
          </cell>
          <cell r="E587">
            <v>70520</v>
          </cell>
          <cell r="F587">
            <v>13398.8</v>
          </cell>
          <cell r="G587">
            <v>83918.8</v>
          </cell>
        </row>
        <row r="588">
          <cell r="A588" t="str">
            <v>021341</v>
          </cell>
          <cell r="B588" t="str">
            <v>Fluxometro flujo ajustable</v>
          </cell>
          <cell r="C588" t="str">
            <v>Und</v>
          </cell>
          <cell r="D588">
            <v>1</v>
          </cell>
          <cell r="E588">
            <v>633613.44537815126</v>
          </cell>
          <cell r="F588">
            <v>120386.55462184874</v>
          </cell>
          <cell r="G588">
            <v>754000</v>
          </cell>
        </row>
        <row r="589">
          <cell r="A589" t="str">
            <v>021350</v>
          </cell>
          <cell r="B589" t="str">
            <v>Fluxometro palanca orinal 0.5 Lpf</v>
          </cell>
          <cell r="C589" t="str">
            <v>Und</v>
          </cell>
          <cell r="D589">
            <v>1</v>
          </cell>
          <cell r="E589">
            <v>713361.34453781508</v>
          </cell>
          <cell r="F589">
            <v>135538.65546218486</v>
          </cell>
          <cell r="G589">
            <v>848900</v>
          </cell>
        </row>
        <row r="590">
          <cell r="A590" t="str">
            <v>021351</v>
          </cell>
          <cell r="B590" t="str">
            <v>Gabinete contra incendio completo tipo 3</v>
          </cell>
          <cell r="C590" t="str">
            <v>Und</v>
          </cell>
          <cell r="D590">
            <v>1</v>
          </cell>
          <cell r="E590">
            <v>554621.84873949573</v>
          </cell>
          <cell r="F590">
            <v>105378.15126050419</v>
          </cell>
          <cell r="G590">
            <v>659999.99999999988</v>
          </cell>
        </row>
        <row r="591">
          <cell r="A591" t="str">
            <v>021360</v>
          </cell>
          <cell r="B591" t="str">
            <v>Griferia Orinal.Tradicional 70320</v>
          </cell>
          <cell r="C591" t="str">
            <v>UND</v>
          </cell>
          <cell r="D591">
            <v>1</v>
          </cell>
          <cell r="E591">
            <v>84800</v>
          </cell>
          <cell r="F591">
            <v>16112</v>
          </cell>
          <cell r="G591">
            <v>100912</v>
          </cell>
        </row>
        <row r="592">
          <cell r="A592" t="str">
            <v>021361</v>
          </cell>
          <cell r="B592" t="str">
            <v>Griferia taza tipo push antivandalica</v>
          </cell>
          <cell r="C592" t="str">
            <v>UND</v>
          </cell>
          <cell r="D592">
            <v>1</v>
          </cell>
          <cell r="E592">
            <v>236134.45378151262</v>
          </cell>
          <cell r="F592">
            <v>44865.546218487398</v>
          </cell>
          <cell r="G592">
            <v>281000</v>
          </cell>
        </row>
        <row r="593">
          <cell r="A593" t="str">
            <v>021362</v>
          </cell>
          <cell r="B593" t="str">
            <v>Grifería orinal a pared tipo push, entrada de 1/2"</v>
          </cell>
          <cell r="C593" t="str">
            <v>Und</v>
          </cell>
          <cell r="D593">
            <v>1</v>
          </cell>
          <cell r="E593">
            <v>155000</v>
          </cell>
          <cell r="F593">
            <v>29450</v>
          </cell>
          <cell r="G593">
            <v>184450</v>
          </cell>
        </row>
        <row r="594">
          <cell r="A594" t="str">
            <v>021363</v>
          </cell>
          <cell r="B594" t="str">
            <v>Grifería orinal de empotrar tipo push mediano</v>
          </cell>
          <cell r="C594" t="str">
            <v>Und</v>
          </cell>
          <cell r="D594">
            <v>1</v>
          </cell>
          <cell r="E594">
            <v>235000</v>
          </cell>
          <cell r="F594">
            <v>44650</v>
          </cell>
          <cell r="G594">
            <v>279650</v>
          </cell>
        </row>
        <row r="595">
          <cell r="A595" t="str">
            <v>021370</v>
          </cell>
          <cell r="B595" t="str">
            <v>GRIFERIA FLUXOMETRO</v>
          </cell>
          <cell r="C595" t="str">
            <v>UND</v>
          </cell>
          <cell r="D595">
            <v>1</v>
          </cell>
          <cell r="E595">
            <v>248025</v>
          </cell>
          <cell r="F595">
            <v>47124.75</v>
          </cell>
          <cell r="G595">
            <v>295149.75</v>
          </cell>
        </row>
        <row r="596">
          <cell r="A596" t="str">
            <v>021380</v>
          </cell>
          <cell r="B596" t="str">
            <v>Griferia orinal de pared 947130001</v>
          </cell>
          <cell r="C596" t="str">
            <v>Und</v>
          </cell>
          <cell r="D596">
            <v>1</v>
          </cell>
          <cell r="E596">
            <v>158420</v>
          </cell>
          <cell r="F596">
            <v>30099.8</v>
          </cell>
          <cell r="G596">
            <v>188519.8</v>
          </cell>
        </row>
        <row r="597">
          <cell r="A597" t="str">
            <v>021390</v>
          </cell>
          <cell r="B597" t="str">
            <v>Hexametafosfato de sodio</v>
          </cell>
          <cell r="C597" t="str">
            <v>Kg</v>
          </cell>
          <cell r="D597">
            <v>1</v>
          </cell>
          <cell r="E597">
            <v>14000</v>
          </cell>
          <cell r="F597">
            <v>2660</v>
          </cell>
          <cell r="G597">
            <v>16660</v>
          </cell>
        </row>
        <row r="598">
          <cell r="A598" t="str">
            <v>021410</v>
          </cell>
          <cell r="B598" t="str">
            <v>GRIFO CROMADO PARA MANGUERA TIPO JARDIN</v>
          </cell>
          <cell r="C598" t="str">
            <v>UND</v>
          </cell>
          <cell r="D598">
            <v>1</v>
          </cell>
          <cell r="E598">
            <v>11234</v>
          </cell>
          <cell r="F598">
            <v>2134.46</v>
          </cell>
          <cell r="G598">
            <v>13368.46</v>
          </cell>
        </row>
        <row r="599">
          <cell r="A599" t="str">
            <v>021411</v>
          </cell>
          <cell r="B599" t="str">
            <v>Griferia para lavamano Dalia Grival</v>
          </cell>
          <cell r="C599" t="str">
            <v>Und</v>
          </cell>
          <cell r="D599">
            <v>1</v>
          </cell>
          <cell r="E599">
            <v>60400</v>
          </cell>
          <cell r="F599">
            <v>11476</v>
          </cell>
          <cell r="G599">
            <v>71876</v>
          </cell>
        </row>
        <row r="600">
          <cell r="A600" t="str">
            <v>021412</v>
          </cell>
          <cell r="B600" t="str">
            <v>Griferia para lavamano artesa Grival</v>
          </cell>
          <cell r="C600" t="str">
            <v>Und</v>
          </cell>
          <cell r="D600">
            <v>1</v>
          </cell>
          <cell r="E600">
            <v>45100</v>
          </cell>
          <cell r="F600">
            <v>8569</v>
          </cell>
          <cell r="G600">
            <v>53669</v>
          </cell>
        </row>
        <row r="601">
          <cell r="A601" t="str">
            <v>021413</v>
          </cell>
          <cell r="B601" t="str">
            <v>Griferia (llave, canastilla, y sifon) lavaplatos</v>
          </cell>
          <cell r="C601" t="str">
            <v>Und</v>
          </cell>
          <cell r="D601">
            <v>1</v>
          </cell>
          <cell r="E601">
            <v>68200</v>
          </cell>
          <cell r="F601">
            <v>12958</v>
          </cell>
          <cell r="G601">
            <v>81158</v>
          </cell>
        </row>
        <row r="602">
          <cell r="A602" t="str">
            <v>021414</v>
          </cell>
          <cell r="B602" t="str">
            <v>Grifería pico emp. línea antivandálica, incluye válvula tipo push</v>
          </cell>
          <cell r="C602" t="str">
            <v>Und</v>
          </cell>
          <cell r="D602">
            <v>1</v>
          </cell>
          <cell r="E602">
            <v>300168.06722689071</v>
          </cell>
          <cell r="F602">
            <v>57031.932773109234</v>
          </cell>
          <cell r="G602">
            <v>357199.99999999994</v>
          </cell>
        </row>
        <row r="603">
          <cell r="A603" t="str">
            <v>021415</v>
          </cell>
          <cell r="B603" t="str">
            <v>Grifería de emp. Corta línea antivandálica, incluye v. tipopush</v>
          </cell>
          <cell r="C603" t="str">
            <v>Und</v>
          </cell>
          <cell r="D603">
            <v>1</v>
          </cell>
          <cell r="E603">
            <v>190504.20168067227</v>
          </cell>
          <cell r="F603">
            <v>36195.798319327732</v>
          </cell>
          <cell r="G603">
            <v>226700</v>
          </cell>
        </row>
        <row r="604">
          <cell r="A604" t="str">
            <v>021420</v>
          </cell>
          <cell r="B604" t="str">
            <v>Hidrante tipo milan de dos salida 3" e. liso</v>
          </cell>
          <cell r="C604" t="str">
            <v>Und</v>
          </cell>
          <cell r="D604">
            <v>1</v>
          </cell>
          <cell r="E604">
            <v>2100000</v>
          </cell>
          <cell r="F604">
            <v>399000</v>
          </cell>
          <cell r="G604">
            <v>2499000</v>
          </cell>
        </row>
        <row r="605">
          <cell r="A605" t="str">
            <v>021421</v>
          </cell>
          <cell r="B605" t="str">
            <v>Hidrante tipo milan de dos salida 3" e. brida</v>
          </cell>
          <cell r="C605" t="str">
            <v>Und</v>
          </cell>
          <cell r="D605">
            <v>1</v>
          </cell>
          <cell r="E605">
            <v>2406800</v>
          </cell>
          <cell r="F605">
            <v>457292</v>
          </cell>
          <cell r="G605">
            <v>2864092</v>
          </cell>
        </row>
        <row r="606">
          <cell r="A606" t="str">
            <v>021422</v>
          </cell>
          <cell r="B606" t="str">
            <v>Kid de nivelacion para hidrantes de 3" ,L= 300 mm</v>
          </cell>
          <cell r="C606" t="str">
            <v>Und</v>
          </cell>
          <cell r="D606">
            <v>1</v>
          </cell>
          <cell r="E606">
            <v>186000</v>
          </cell>
          <cell r="F606">
            <v>35340</v>
          </cell>
          <cell r="G606">
            <v>221340</v>
          </cell>
        </row>
        <row r="607">
          <cell r="A607" t="str">
            <v>021423</v>
          </cell>
          <cell r="B607" t="str">
            <v>"S" de nivelacion para hidrante 3" Extr. Liso, Jr y G.T</v>
          </cell>
          <cell r="C607" t="str">
            <v>Und</v>
          </cell>
          <cell r="D607">
            <v>1</v>
          </cell>
          <cell r="E607">
            <v>436974.78991596639</v>
          </cell>
          <cell r="F607">
            <v>83025.210084033621</v>
          </cell>
          <cell r="G607">
            <v>520000</v>
          </cell>
        </row>
        <row r="608">
          <cell r="A608" t="str">
            <v>021431</v>
          </cell>
          <cell r="B608" t="str">
            <v>Incrust.  Tempo ref.06600</v>
          </cell>
          <cell r="C608" t="str">
            <v>Und</v>
          </cell>
          <cell r="D608">
            <v>1</v>
          </cell>
          <cell r="E608">
            <v>61000</v>
          </cell>
          <cell r="F608">
            <v>11590</v>
          </cell>
          <cell r="G608">
            <v>72590</v>
          </cell>
        </row>
        <row r="609">
          <cell r="A609" t="str">
            <v>021432</v>
          </cell>
          <cell r="B609" t="str">
            <v>Jueg.Incrust.(A) 6 Piezas B/co 068000-100</v>
          </cell>
          <cell r="C609" t="str">
            <v>Und</v>
          </cell>
          <cell r="D609">
            <v>1</v>
          </cell>
          <cell r="E609">
            <v>43800</v>
          </cell>
          <cell r="F609">
            <v>8322</v>
          </cell>
          <cell r="G609">
            <v>52122</v>
          </cell>
        </row>
        <row r="610">
          <cell r="A610" t="str">
            <v>021433</v>
          </cell>
          <cell r="B610" t="str">
            <v>Jueg.Incrust. Astro 4 piezas 068041001</v>
          </cell>
          <cell r="C610" t="str">
            <v>Und</v>
          </cell>
          <cell r="D610">
            <v>1</v>
          </cell>
          <cell r="E610">
            <v>44200</v>
          </cell>
          <cell r="F610">
            <v>8398</v>
          </cell>
          <cell r="G610">
            <v>52598</v>
          </cell>
        </row>
        <row r="611">
          <cell r="A611" t="str">
            <v>021434</v>
          </cell>
          <cell r="B611" t="str">
            <v>Jueg. Incrus.Espacio 04400</v>
          </cell>
          <cell r="C611" t="str">
            <v>Und</v>
          </cell>
          <cell r="D611">
            <v>1</v>
          </cell>
          <cell r="E611">
            <v>101600</v>
          </cell>
          <cell r="F611">
            <v>19304</v>
          </cell>
          <cell r="G611">
            <v>120904</v>
          </cell>
        </row>
        <row r="612">
          <cell r="A612" t="str">
            <v>021440</v>
          </cell>
          <cell r="B612" t="str">
            <v>Lavamano marca reconocida de pedestal</v>
          </cell>
          <cell r="C612" t="str">
            <v>Und</v>
          </cell>
          <cell r="D612">
            <v>1</v>
          </cell>
          <cell r="E612">
            <v>112400</v>
          </cell>
          <cell r="F612">
            <v>21356</v>
          </cell>
          <cell r="G612">
            <v>133756</v>
          </cell>
        </row>
        <row r="613">
          <cell r="A613" t="str">
            <v>021441</v>
          </cell>
          <cell r="B613" t="str">
            <v>Lavamano tipo HAPPY blanco de colgar</v>
          </cell>
          <cell r="C613" t="str">
            <v>Und</v>
          </cell>
          <cell r="D613">
            <v>1</v>
          </cell>
          <cell r="E613">
            <v>76900</v>
          </cell>
          <cell r="F613">
            <v>14611</v>
          </cell>
          <cell r="G613">
            <v>91511</v>
          </cell>
        </row>
        <row r="614">
          <cell r="A614" t="str">
            <v>021450</v>
          </cell>
          <cell r="B614" t="str">
            <v>Lavamano tipo acuacer de pedestal</v>
          </cell>
          <cell r="C614" t="str">
            <v>Und</v>
          </cell>
          <cell r="D614">
            <v>1</v>
          </cell>
          <cell r="E614">
            <v>94000</v>
          </cell>
          <cell r="F614">
            <v>17860</v>
          </cell>
          <cell r="G614">
            <v>111860</v>
          </cell>
        </row>
        <row r="615">
          <cell r="A615" t="str">
            <v>021460</v>
          </cell>
          <cell r="B615" t="str">
            <v>Lavamano tipo marcella de sobreponer</v>
          </cell>
          <cell r="C615" t="str">
            <v>Und</v>
          </cell>
          <cell r="D615">
            <v>1</v>
          </cell>
          <cell r="E615">
            <v>124600</v>
          </cell>
          <cell r="F615">
            <v>23674</v>
          </cell>
          <cell r="G615">
            <v>148274</v>
          </cell>
        </row>
        <row r="616">
          <cell r="A616" t="str">
            <v>021470</v>
          </cell>
          <cell r="B616" t="str">
            <v>LAVAMANOS CORRIDO TRES PUESTOS MARMOL COLOR VERDE UBATUBA</v>
          </cell>
          <cell r="C616" t="str">
            <v>UND</v>
          </cell>
          <cell r="D616">
            <v>1</v>
          </cell>
          <cell r="E616">
            <v>250000</v>
          </cell>
          <cell r="F616">
            <v>47500</v>
          </cell>
          <cell r="G616">
            <v>297500</v>
          </cell>
        </row>
        <row r="617">
          <cell r="A617" t="str">
            <v>021471</v>
          </cell>
          <cell r="B617" t="str">
            <v>Lavamano sobre-poner prestigio</v>
          </cell>
          <cell r="C617" t="str">
            <v>Und</v>
          </cell>
          <cell r="D617">
            <v>1</v>
          </cell>
          <cell r="E617">
            <v>255500</v>
          </cell>
          <cell r="F617">
            <v>48545</v>
          </cell>
          <cell r="G617">
            <v>304045</v>
          </cell>
        </row>
        <row r="618">
          <cell r="A618" t="str">
            <v>021472</v>
          </cell>
          <cell r="B618" t="str">
            <v>Lavamano platino</v>
          </cell>
          <cell r="C618" t="str">
            <v>Und</v>
          </cell>
          <cell r="D618">
            <v>1</v>
          </cell>
          <cell r="E618">
            <v>242250</v>
          </cell>
          <cell r="F618">
            <v>46027.5</v>
          </cell>
          <cell r="G618">
            <v>288277.5</v>
          </cell>
        </row>
        <row r="619">
          <cell r="A619" t="str">
            <v>021473</v>
          </cell>
          <cell r="B619" t="str">
            <v>Lavamano Scarlotto</v>
          </cell>
          <cell r="C619" t="str">
            <v>Und</v>
          </cell>
          <cell r="D619">
            <v>1</v>
          </cell>
          <cell r="E619">
            <v>239800</v>
          </cell>
          <cell r="F619">
            <v>45562</v>
          </cell>
          <cell r="G619">
            <v>285362</v>
          </cell>
        </row>
        <row r="620">
          <cell r="A620" t="str">
            <v>021474</v>
          </cell>
          <cell r="B620" t="str">
            <v>Lavamano acuacer color, colgar</v>
          </cell>
          <cell r="C620" t="str">
            <v>Und</v>
          </cell>
          <cell r="D620">
            <v>1</v>
          </cell>
          <cell r="E620">
            <v>56000</v>
          </cell>
          <cell r="F620">
            <v>10640</v>
          </cell>
          <cell r="G620">
            <v>66640</v>
          </cell>
        </row>
        <row r="621">
          <cell r="A621" t="str">
            <v>021475</v>
          </cell>
          <cell r="B621" t="str">
            <v>Lavamanos Olas 01712</v>
          </cell>
          <cell r="C621" t="str">
            <v>Und</v>
          </cell>
          <cell r="D621">
            <v>1</v>
          </cell>
          <cell r="E621">
            <v>165400</v>
          </cell>
          <cell r="F621">
            <v>31426</v>
          </cell>
          <cell r="G621">
            <v>196826</v>
          </cell>
        </row>
        <row r="622">
          <cell r="A622" t="str">
            <v>021476</v>
          </cell>
          <cell r="B622" t="str">
            <v>Lav.C/Pedest.(T)C:B/Pedi:107-118-12</v>
          </cell>
          <cell r="C622" t="str">
            <v>Und</v>
          </cell>
          <cell r="D622">
            <v>1</v>
          </cell>
          <cell r="E622">
            <v>166400</v>
          </cell>
          <cell r="F622">
            <v>31616</v>
          </cell>
          <cell r="G622">
            <v>198016</v>
          </cell>
        </row>
        <row r="623">
          <cell r="A623" t="str">
            <v>021477</v>
          </cell>
          <cell r="B623" t="str">
            <v>Lavamanos Aria con desague V01003001</v>
          </cell>
          <cell r="C623" t="str">
            <v>Und</v>
          </cell>
          <cell r="D623">
            <v>1</v>
          </cell>
          <cell r="E623">
            <v>151950</v>
          </cell>
          <cell r="F623">
            <v>28870.5</v>
          </cell>
          <cell r="G623">
            <v>180820.5</v>
          </cell>
        </row>
        <row r="624">
          <cell r="A624" t="str">
            <v>021478</v>
          </cell>
          <cell r="B624" t="str">
            <v>lavamano celeste  v1143161</v>
          </cell>
          <cell r="C624" t="str">
            <v>Und</v>
          </cell>
          <cell r="D624">
            <v>1</v>
          </cell>
          <cell r="E624">
            <v>227150</v>
          </cell>
          <cell r="F624">
            <v>43158.5</v>
          </cell>
          <cell r="G624">
            <v>270308.5</v>
          </cell>
        </row>
        <row r="625">
          <cell r="A625" t="str">
            <v>021479</v>
          </cell>
          <cell r="B625" t="str">
            <v>Lavamano san Lorenzo</v>
          </cell>
          <cell r="C625" t="str">
            <v>Und</v>
          </cell>
          <cell r="D625">
            <v>1</v>
          </cell>
          <cell r="E625">
            <v>106100</v>
          </cell>
          <cell r="F625">
            <v>20159</v>
          </cell>
          <cell r="G625">
            <v>126259</v>
          </cell>
        </row>
        <row r="626">
          <cell r="A626" t="str">
            <v>021480</v>
          </cell>
          <cell r="B626" t="str">
            <v>Lavamano de pared tipo push, linea antivandalica</v>
          </cell>
          <cell r="C626" t="str">
            <v>Und</v>
          </cell>
          <cell r="D626">
            <v>1</v>
          </cell>
          <cell r="E626">
            <v>198400</v>
          </cell>
          <cell r="F626">
            <v>37696</v>
          </cell>
          <cell r="G626">
            <v>236096</v>
          </cell>
        </row>
        <row r="627">
          <cell r="A627" t="str">
            <v>021481</v>
          </cell>
          <cell r="B627" t="str">
            <v>Lavamano tipo Avanti de colgar</v>
          </cell>
          <cell r="C627" t="str">
            <v>Und</v>
          </cell>
          <cell r="D627">
            <v>1</v>
          </cell>
          <cell r="E627">
            <v>103000</v>
          </cell>
          <cell r="F627">
            <v>19570</v>
          </cell>
          <cell r="G627">
            <v>122570</v>
          </cell>
        </row>
        <row r="628">
          <cell r="A628" t="str">
            <v>021482</v>
          </cell>
          <cell r="B628" t="str">
            <v>Lavaplato doble poceta pc5410001</v>
          </cell>
          <cell r="C628" t="str">
            <v>Und</v>
          </cell>
          <cell r="D628">
            <v>1</v>
          </cell>
          <cell r="E628">
            <v>222950</v>
          </cell>
          <cell r="F628">
            <v>42360.5</v>
          </cell>
          <cell r="G628">
            <v>265310.5</v>
          </cell>
        </row>
        <row r="629">
          <cell r="A629" t="str">
            <v>021483</v>
          </cell>
          <cell r="B629" t="str">
            <v>Lavaplato de acero inoxidable 100 x 50 cms izq</v>
          </cell>
          <cell r="C629" t="str">
            <v>Und</v>
          </cell>
          <cell r="D629">
            <v>1</v>
          </cell>
          <cell r="E629">
            <v>110000</v>
          </cell>
          <cell r="F629">
            <v>20900</v>
          </cell>
          <cell r="G629">
            <v>130900</v>
          </cell>
        </row>
        <row r="630">
          <cell r="A630" t="str">
            <v>021484</v>
          </cell>
          <cell r="B630" t="str">
            <v>Lavaplato sobreponer  D/P 1.20 x 50 cms</v>
          </cell>
          <cell r="C630" t="str">
            <v>Und</v>
          </cell>
          <cell r="D630">
            <v>1</v>
          </cell>
          <cell r="E630">
            <v>147960</v>
          </cell>
          <cell r="F630">
            <v>28112.400000000001</v>
          </cell>
          <cell r="G630">
            <v>176072.4</v>
          </cell>
        </row>
        <row r="631">
          <cell r="A631" t="str">
            <v>021485</v>
          </cell>
          <cell r="B631" t="str">
            <v>Combo lavaplato 1.20 x 50 cms</v>
          </cell>
          <cell r="C631" t="str">
            <v>Und</v>
          </cell>
          <cell r="D631">
            <v>1</v>
          </cell>
          <cell r="E631">
            <v>185500</v>
          </cell>
          <cell r="F631">
            <v>35245</v>
          </cell>
          <cell r="G631">
            <v>220745</v>
          </cell>
        </row>
        <row r="632">
          <cell r="A632" t="str">
            <v>021486</v>
          </cell>
          <cell r="B632" t="str">
            <v>Lavaplato doble 84 x 53 cms</v>
          </cell>
          <cell r="C632" t="str">
            <v>Und</v>
          </cell>
          <cell r="D632">
            <v>1</v>
          </cell>
          <cell r="E632">
            <v>143100</v>
          </cell>
          <cell r="F632">
            <v>27189</v>
          </cell>
          <cell r="G632">
            <v>170289</v>
          </cell>
        </row>
        <row r="633">
          <cell r="A633" t="str">
            <v>021490</v>
          </cell>
          <cell r="B633" t="str">
            <v xml:space="preserve">Lavaplatos en acero inoxidable de 40 x 60 cms </v>
          </cell>
          <cell r="C633" t="str">
            <v>Und</v>
          </cell>
          <cell r="D633">
            <v>1</v>
          </cell>
          <cell r="E633">
            <v>55294.117647058825</v>
          </cell>
          <cell r="F633">
            <v>10505.882352941177</v>
          </cell>
          <cell r="G633">
            <v>65800</v>
          </cell>
        </row>
        <row r="634">
          <cell r="A634" t="str">
            <v>021491</v>
          </cell>
          <cell r="B634" t="str">
            <v>Lavadero 80 x 53 granito</v>
          </cell>
          <cell r="C634" t="str">
            <v>Und</v>
          </cell>
          <cell r="D634">
            <v>1</v>
          </cell>
          <cell r="E634">
            <v>112400</v>
          </cell>
          <cell r="F634">
            <v>21356</v>
          </cell>
          <cell r="G634">
            <v>133756</v>
          </cell>
        </row>
        <row r="635">
          <cell r="A635" t="str">
            <v>021492</v>
          </cell>
          <cell r="B635" t="str">
            <v>Lavadero 60 x 52 granito</v>
          </cell>
          <cell r="C635" t="str">
            <v>Und</v>
          </cell>
          <cell r="D635">
            <v>1</v>
          </cell>
          <cell r="E635">
            <v>86920</v>
          </cell>
          <cell r="F635">
            <v>16514.8</v>
          </cell>
          <cell r="G635">
            <v>103434.8</v>
          </cell>
        </row>
        <row r="636">
          <cell r="A636" t="str">
            <v>021493</v>
          </cell>
          <cell r="B636" t="str">
            <v>Lavadero 100 x 60 enchapado</v>
          </cell>
          <cell r="C636" t="str">
            <v>Und</v>
          </cell>
          <cell r="D636">
            <v>1</v>
          </cell>
          <cell r="E636">
            <v>189000</v>
          </cell>
          <cell r="F636">
            <v>35910</v>
          </cell>
          <cell r="G636">
            <v>224910</v>
          </cell>
        </row>
        <row r="637">
          <cell r="A637" t="str">
            <v>021494</v>
          </cell>
          <cell r="B637" t="str">
            <v>Lavadero 80 x 60 gran.-encha.</v>
          </cell>
          <cell r="C637" t="str">
            <v>Und</v>
          </cell>
          <cell r="D637">
            <v>1</v>
          </cell>
          <cell r="E637">
            <v>162000</v>
          </cell>
          <cell r="F637">
            <v>30780</v>
          </cell>
          <cell r="G637">
            <v>192780</v>
          </cell>
        </row>
        <row r="638">
          <cell r="A638" t="str">
            <v>021495</v>
          </cell>
          <cell r="B638" t="str">
            <v>Lavadero 71 x 48 granito</v>
          </cell>
          <cell r="C638" t="str">
            <v>Und</v>
          </cell>
          <cell r="D638">
            <v>1</v>
          </cell>
          <cell r="E638">
            <v>104720</v>
          </cell>
          <cell r="F638">
            <v>19896.8</v>
          </cell>
          <cell r="G638">
            <v>124616.8</v>
          </cell>
        </row>
        <row r="639">
          <cell r="A639" t="str">
            <v>021496</v>
          </cell>
          <cell r="B639" t="str">
            <v>Lavadero 60 x 60 fibra de vidrio</v>
          </cell>
          <cell r="C639" t="str">
            <v>Und</v>
          </cell>
          <cell r="D639">
            <v>1</v>
          </cell>
          <cell r="E639">
            <v>150900</v>
          </cell>
          <cell r="F639">
            <v>28671</v>
          </cell>
          <cell r="G639">
            <v>179571</v>
          </cell>
        </row>
        <row r="640">
          <cell r="A640" t="str">
            <v>021497</v>
          </cell>
          <cell r="B640" t="str">
            <v>Lavadero 80 x 60 fibra de vidrio</v>
          </cell>
          <cell r="C640" t="str">
            <v>Und</v>
          </cell>
          <cell r="D640">
            <v>1</v>
          </cell>
          <cell r="E640">
            <v>173200</v>
          </cell>
          <cell r="F640">
            <v>32908</v>
          </cell>
          <cell r="G640">
            <v>206108</v>
          </cell>
        </row>
        <row r="641">
          <cell r="A641" t="str">
            <v>021500</v>
          </cell>
          <cell r="B641" t="str">
            <v>Limpiador Removedor Pavco o Similar 1/4 Gal.</v>
          </cell>
          <cell r="C641" t="str">
            <v>Und</v>
          </cell>
          <cell r="D641">
            <v>1</v>
          </cell>
          <cell r="E641">
            <v>38235.294117647056</v>
          </cell>
          <cell r="F641">
            <v>7264.7058823529405</v>
          </cell>
          <cell r="G641">
            <v>45500</v>
          </cell>
        </row>
        <row r="642">
          <cell r="A642" t="str">
            <v>021501</v>
          </cell>
          <cell r="B642" t="str">
            <v>Lubricante Pavco o Similar</v>
          </cell>
          <cell r="C642" t="str">
            <v>Und</v>
          </cell>
          <cell r="D642" t="str">
            <v>1Kg</v>
          </cell>
          <cell r="E642">
            <v>33613.445378151249</v>
          </cell>
          <cell r="F642">
            <v>6386.554621848737</v>
          </cell>
          <cell r="G642">
            <v>39999.999999999985</v>
          </cell>
        </row>
        <row r="643">
          <cell r="A643" t="str">
            <v>021510</v>
          </cell>
          <cell r="B643" t="str">
            <v>LLAVE  EXTENSION MANGUERA CR 01-9954-11  GRICOL</v>
          </cell>
          <cell r="C643" t="str">
            <v>UND</v>
          </cell>
          <cell r="D643">
            <v>1</v>
          </cell>
          <cell r="E643">
            <v>20000</v>
          </cell>
          <cell r="F643">
            <v>3800</v>
          </cell>
          <cell r="G643">
            <v>23800</v>
          </cell>
        </row>
        <row r="644">
          <cell r="A644" t="str">
            <v>021511</v>
          </cell>
          <cell r="B644" t="str">
            <v>Llave de paso de 2" tipo Red White</v>
          </cell>
          <cell r="C644" t="str">
            <v>Und</v>
          </cell>
          <cell r="D644">
            <v>1</v>
          </cell>
          <cell r="E644">
            <v>141352</v>
          </cell>
          <cell r="F644">
            <v>26856.880000000001</v>
          </cell>
          <cell r="G644">
            <v>168208.88</v>
          </cell>
        </row>
        <row r="645">
          <cell r="A645" t="str">
            <v>021512</v>
          </cell>
          <cell r="B645" t="str">
            <v>Llave de paso de 1-1/2" tipo Red White</v>
          </cell>
          <cell r="C645" t="str">
            <v>Und</v>
          </cell>
          <cell r="D645">
            <v>1</v>
          </cell>
          <cell r="E645">
            <v>75350</v>
          </cell>
          <cell r="F645">
            <v>14316.5</v>
          </cell>
          <cell r="G645">
            <v>89666.5</v>
          </cell>
        </row>
        <row r="646">
          <cell r="A646" t="str">
            <v>021513</v>
          </cell>
          <cell r="B646" t="str">
            <v>Llave de paso de 1" tipo Red White</v>
          </cell>
          <cell r="C646" t="str">
            <v>Und</v>
          </cell>
          <cell r="D646">
            <v>1</v>
          </cell>
          <cell r="E646">
            <v>53655</v>
          </cell>
          <cell r="F646">
            <v>10194.450000000001</v>
          </cell>
          <cell r="G646">
            <v>63849.45</v>
          </cell>
        </row>
        <row r="647">
          <cell r="A647" t="str">
            <v>021514</v>
          </cell>
          <cell r="B647" t="str">
            <v>Llave de paso de 3/4" tipo Red White</v>
          </cell>
          <cell r="C647" t="str">
            <v>Und</v>
          </cell>
          <cell r="D647">
            <v>1</v>
          </cell>
          <cell r="E647">
            <v>44000</v>
          </cell>
          <cell r="F647">
            <v>8360</v>
          </cell>
          <cell r="G647">
            <v>52360</v>
          </cell>
        </row>
        <row r="648">
          <cell r="A648" t="str">
            <v>021515</v>
          </cell>
          <cell r="B648" t="str">
            <v>Llave de paso de 1/2" tipo Red white</v>
          </cell>
          <cell r="C648" t="str">
            <v>Und</v>
          </cell>
          <cell r="D648">
            <v>1</v>
          </cell>
          <cell r="E648">
            <v>22700</v>
          </cell>
          <cell r="F648">
            <v>4313</v>
          </cell>
          <cell r="G648">
            <v>27013</v>
          </cell>
        </row>
        <row r="649">
          <cell r="A649" t="str">
            <v>021581</v>
          </cell>
          <cell r="B649" t="str">
            <v>Llave terminal PVC roscada 1/2"</v>
          </cell>
          <cell r="C649" t="str">
            <v>Und</v>
          </cell>
          <cell r="D649">
            <v>1</v>
          </cell>
          <cell r="E649">
            <v>2400</v>
          </cell>
          <cell r="F649">
            <v>456</v>
          </cell>
          <cell r="G649">
            <v>2856</v>
          </cell>
        </row>
        <row r="650">
          <cell r="A650" t="str">
            <v>021582</v>
          </cell>
          <cell r="B650" t="str">
            <v>Llave jardin 797290001</v>
          </cell>
          <cell r="C650" t="str">
            <v>Und</v>
          </cell>
          <cell r="D650">
            <v>1</v>
          </cell>
          <cell r="E650">
            <v>16200</v>
          </cell>
          <cell r="F650">
            <v>3078</v>
          </cell>
          <cell r="G650">
            <v>19278</v>
          </cell>
        </row>
        <row r="651">
          <cell r="A651" t="str">
            <v>021583</v>
          </cell>
          <cell r="B651" t="str">
            <v xml:space="preserve">Llave terminal cromada de 1/2" </v>
          </cell>
          <cell r="C651" t="str">
            <v>Und</v>
          </cell>
          <cell r="D651">
            <v>1</v>
          </cell>
          <cell r="E651">
            <v>30210.084033613399</v>
          </cell>
          <cell r="F651">
            <v>5739.9159663865457</v>
          </cell>
          <cell r="G651">
            <v>35949.999999999942</v>
          </cell>
        </row>
        <row r="652">
          <cell r="A652" t="str">
            <v>021584</v>
          </cell>
          <cell r="B652" t="str">
            <v>Lave terminal de cobre roscada de 1/2"</v>
          </cell>
          <cell r="C652" t="str">
            <v>Und</v>
          </cell>
          <cell r="D652">
            <v>1</v>
          </cell>
          <cell r="E652">
            <v>18403.361344537814</v>
          </cell>
          <cell r="F652">
            <v>3496.6386554621849</v>
          </cell>
          <cell r="G652">
            <v>21900</v>
          </cell>
        </row>
        <row r="653">
          <cell r="A653" t="str">
            <v>021661</v>
          </cell>
          <cell r="B653" t="str">
            <v>Marco metálico en lam C 20 de 0,60 x 2,05 m, inc. anticorrosiv</v>
          </cell>
          <cell r="C653" t="str">
            <v>UND</v>
          </cell>
          <cell r="D653">
            <v>1</v>
          </cell>
          <cell r="E653">
            <v>28500</v>
          </cell>
          <cell r="F653">
            <v>5415</v>
          </cell>
          <cell r="G653">
            <v>33915</v>
          </cell>
        </row>
        <row r="654">
          <cell r="A654" t="str">
            <v>021662</v>
          </cell>
          <cell r="B654" t="str">
            <v>Marco metálico en lam C 20 de 0,80 x 2,05 m, inc. anticorrosiv</v>
          </cell>
          <cell r="C654" t="str">
            <v>UND</v>
          </cell>
          <cell r="E654">
            <v>30000</v>
          </cell>
          <cell r="F654">
            <v>5700</v>
          </cell>
          <cell r="G654">
            <v>35700</v>
          </cell>
        </row>
        <row r="655">
          <cell r="A655" t="str">
            <v>021663</v>
          </cell>
          <cell r="B655" t="str">
            <v>Marco metálico en lam C 20 de 0,90 x 2,05 m, inc. anticorrosiv</v>
          </cell>
          <cell r="C655" t="str">
            <v>UND</v>
          </cell>
          <cell r="E655">
            <v>32500</v>
          </cell>
          <cell r="F655">
            <v>6175</v>
          </cell>
          <cell r="G655">
            <v>38675</v>
          </cell>
        </row>
        <row r="656">
          <cell r="A656" t="str">
            <v>021664</v>
          </cell>
          <cell r="B656" t="str">
            <v>Marco metálico en lam C 20 de 1.0 x 2,05 m, inc. anticorrosiv</v>
          </cell>
          <cell r="C656" t="str">
            <v>UND</v>
          </cell>
          <cell r="E656">
            <v>35000</v>
          </cell>
          <cell r="F656">
            <v>6650</v>
          </cell>
          <cell r="G656">
            <v>41650</v>
          </cell>
        </row>
        <row r="657">
          <cell r="A657" t="str">
            <v>021665</v>
          </cell>
          <cell r="B657" t="str">
            <v>Marco metálico en lam C 20 de 1.2 x 2,05 m, inc. anticorrosiv</v>
          </cell>
          <cell r="C657" t="str">
            <v>UND</v>
          </cell>
          <cell r="E657">
            <v>37500</v>
          </cell>
          <cell r="F657">
            <v>7125</v>
          </cell>
          <cell r="G657">
            <v>44625</v>
          </cell>
        </row>
        <row r="658">
          <cell r="A658" t="str">
            <v>021666</v>
          </cell>
          <cell r="B658" t="str">
            <v xml:space="preserve">Medidor de 1/2" volumetrico R200 </v>
          </cell>
          <cell r="C658" t="str">
            <v>Und</v>
          </cell>
          <cell r="D658">
            <v>1</v>
          </cell>
          <cell r="E658">
            <v>88151.260504201695</v>
          </cell>
          <cell r="F658">
            <v>16748.739495798323</v>
          </cell>
          <cell r="G658">
            <v>104900.00000000001</v>
          </cell>
        </row>
        <row r="659">
          <cell r="A659" t="str">
            <v>021667</v>
          </cell>
          <cell r="B659" t="str">
            <v>Medidor de 3/4" volumetrico tipo "B"</v>
          </cell>
          <cell r="C659" t="str">
            <v>Und</v>
          </cell>
          <cell r="D659">
            <v>1</v>
          </cell>
          <cell r="E659">
            <v>163781.51260504202</v>
          </cell>
          <cell r="F659">
            <v>31118.487394957985</v>
          </cell>
          <cell r="G659">
            <v>194900</v>
          </cell>
        </row>
        <row r="660">
          <cell r="A660" t="str">
            <v>021668</v>
          </cell>
          <cell r="B660" t="str">
            <v>Medidor de 1" volumetrico tipo "B"</v>
          </cell>
          <cell r="C660" t="str">
            <v>Und</v>
          </cell>
          <cell r="D660">
            <v>1</v>
          </cell>
          <cell r="E660">
            <v>336134.45378151262</v>
          </cell>
          <cell r="F660">
            <v>63865.546218487398</v>
          </cell>
          <cell r="G660">
            <v>400000</v>
          </cell>
        </row>
        <row r="661">
          <cell r="A661" t="str">
            <v>021680</v>
          </cell>
          <cell r="B661" t="str">
            <v>Mezcl.  L/platos Monocontrol  100WF</v>
          </cell>
          <cell r="C661" t="str">
            <v>UND</v>
          </cell>
          <cell r="D661">
            <v>1</v>
          </cell>
          <cell r="E661">
            <v>54500</v>
          </cell>
          <cell r="F661">
            <v>10355</v>
          </cell>
          <cell r="G661">
            <v>64855</v>
          </cell>
        </row>
        <row r="662">
          <cell r="A662" t="str">
            <v>021720</v>
          </cell>
          <cell r="B662" t="str">
            <v>Mezclador lavaplatos 8" Grival o similar</v>
          </cell>
          <cell r="C662" t="str">
            <v>Und</v>
          </cell>
          <cell r="D662">
            <v>1</v>
          </cell>
          <cell r="E662">
            <v>31982</v>
          </cell>
          <cell r="F662">
            <v>6076.58</v>
          </cell>
          <cell r="G662">
            <v>38058.58</v>
          </cell>
        </row>
        <row r="663">
          <cell r="A663" t="str">
            <v>021731</v>
          </cell>
          <cell r="B663" t="str">
            <v xml:space="preserve">Nave met. en lam C 20 de 0,60 x 2,05 m, inc. anticorrosivo </v>
          </cell>
          <cell r="C663" t="str">
            <v>UND</v>
          </cell>
          <cell r="D663">
            <v>1</v>
          </cell>
          <cell r="E663">
            <v>50000</v>
          </cell>
          <cell r="F663">
            <v>9500</v>
          </cell>
          <cell r="G663">
            <v>59500</v>
          </cell>
        </row>
        <row r="664">
          <cell r="A664" t="str">
            <v>021732</v>
          </cell>
          <cell r="B664" t="str">
            <v xml:space="preserve">Nave met. en lam C 20 de 0,80 x 2,05 m, inc. anticorrosivo </v>
          </cell>
          <cell r="C664" t="str">
            <v>UND</v>
          </cell>
          <cell r="D664">
            <v>1</v>
          </cell>
          <cell r="E664">
            <v>60000</v>
          </cell>
          <cell r="F664">
            <v>11400</v>
          </cell>
          <cell r="G664">
            <v>71400</v>
          </cell>
        </row>
        <row r="665">
          <cell r="A665" t="str">
            <v>021733</v>
          </cell>
          <cell r="B665" t="str">
            <v xml:space="preserve">Nave met. en lam C 20 de 0,90 x 2,05 m, inc. anticorrosivo </v>
          </cell>
          <cell r="C665" t="str">
            <v>UND</v>
          </cell>
          <cell r="D665">
            <v>1</v>
          </cell>
          <cell r="E665">
            <v>75000</v>
          </cell>
          <cell r="F665">
            <v>14250</v>
          </cell>
          <cell r="G665">
            <v>89250</v>
          </cell>
        </row>
        <row r="666">
          <cell r="A666" t="str">
            <v>021734</v>
          </cell>
          <cell r="B666" t="str">
            <v xml:space="preserve">Nave met. en lam C 20 de 1.0 x 2,05 m, inc. anticorrosivo </v>
          </cell>
          <cell r="C666" t="str">
            <v>UND</v>
          </cell>
          <cell r="D666">
            <v>1</v>
          </cell>
          <cell r="E666">
            <v>85000</v>
          </cell>
          <cell r="F666">
            <v>16150</v>
          </cell>
          <cell r="G666">
            <v>101150</v>
          </cell>
        </row>
        <row r="667">
          <cell r="A667" t="str">
            <v>021740</v>
          </cell>
          <cell r="B667" t="str">
            <v>NIPLE   PASAMURO  2"</v>
          </cell>
          <cell r="C667" t="str">
            <v>UND</v>
          </cell>
          <cell r="D667">
            <v>1</v>
          </cell>
          <cell r="E667">
            <v>13480</v>
          </cell>
          <cell r="F667">
            <v>2561.1999999999998</v>
          </cell>
          <cell r="G667">
            <v>16041.2</v>
          </cell>
        </row>
        <row r="668">
          <cell r="A668" t="str">
            <v>021750</v>
          </cell>
          <cell r="B668" t="str">
            <v>NIPLE   PASAMURO  4"</v>
          </cell>
          <cell r="C668" t="str">
            <v>UND</v>
          </cell>
          <cell r="D668">
            <v>1</v>
          </cell>
          <cell r="E668">
            <v>43200</v>
          </cell>
          <cell r="F668">
            <v>8208</v>
          </cell>
          <cell r="G668">
            <v>51408</v>
          </cell>
        </row>
        <row r="669">
          <cell r="A669" t="str">
            <v>021760</v>
          </cell>
          <cell r="B669" t="str">
            <v>NIPLE 3/4" X 8cm GALVANIZADO</v>
          </cell>
          <cell r="C669" t="str">
            <v>UND</v>
          </cell>
          <cell r="D669">
            <v>1</v>
          </cell>
          <cell r="E669">
            <v>2040</v>
          </cell>
          <cell r="F669">
            <v>387.6</v>
          </cell>
          <cell r="G669">
            <v>2427.6</v>
          </cell>
        </row>
        <row r="670">
          <cell r="A670" t="str">
            <v>021761</v>
          </cell>
          <cell r="B670" t="str">
            <v>Niple Tub Hg 1-1/4" l= 0.15  mts.</v>
          </cell>
          <cell r="C670" t="str">
            <v>UND</v>
          </cell>
          <cell r="D670">
            <v>1</v>
          </cell>
          <cell r="E670">
            <v>8400</v>
          </cell>
          <cell r="F670">
            <v>1596</v>
          </cell>
          <cell r="G670">
            <v>9996</v>
          </cell>
        </row>
        <row r="671">
          <cell r="A671" t="str">
            <v>021762</v>
          </cell>
          <cell r="B671" t="str">
            <v>Niple Tub Hg 1/2" l= 0.15  mts.</v>
          </cell>
          <cell r="C671" t="str">
            <v>Und</v>
          </cell>
          <cell r="D671">
            <v>1</v>
          </cell>
          <cell r="E671">
            <v>2101</v>
          </cell>
          <cell r="F671">
            <v>399.19</v>
          </cell>
          <cell r="G671">
            <v>2500.19</v>
          </cell>
        </row>
        <row r="672">
          <cell r="A672" t="str">
            <v>021763</v>
          </cell>
          <cell r="B672" t="str">
            <v>Niple Tub Hg 3/4" l= 0.15  mts.</v>
          </cell>
          <cell r="C672" t="str">
            <v>Und</v>
          </cell>
          <cell r="D672">
            <v>1</v>
          </cell>
          <cell r="E672">
            <v>4500</v>
          </cell>
          <cell r="F672">
            <v>855</v>
          </cell>
          <cell r="G672">
            <v>5355</v>
          </cell>
        </row>
        <row r="673">
          <cell r="A673" t="str">
            <v>021764</v>
          </cell>
          <cell r="B673" t="str">
            <v>Niple Tub Hg 1" l= 0.15  mts.</v>
          </cell>
          <cell r="C673" t="str">
            <v>Und</v>
          </cell>
          <cell r="D673">
            <v>1</v>
          </cell>
          <cell r="E673">
            <v>5200</v>
          </cell>
          <cell r="F673">
            <v>988</v>
          </cell>
          <cell r="G673">
            <v>6188</v>
          </cell>
        </row>
        <row r="674">
          <cell r="A674" t="str">
            <v>021765</v>
          </cell>
          <cell r="B674" t="str">
            <v>Niple Tub Hg 1-1/2" l= 0.15  mts.</v>
          </cell>
          <cell r="C674" t="str">
            <v>Und</v>
          </cell>
          <cell r="D674">
            <v>1</v>
          </cell>
          <cell r="E674">
            <v>10289</v>
          </cell>
          <cell r="F674">
            <v>1954.91</v>
          </cell>
          <cell r="G674">
            <v>12243.91</v>
          </cell>
        </row>
        <row r="675">
          <cell r="A675" t="str">
            <v>021766</v>
          </cell>
          <cell r="B675" t="str">
            <v>Niple Tub Hg 2" l= 0.15  mts.</v>
          </cell>
          <cell r="C675" t="str">
            <v>Und</v>
          </cell>
          <cell r="D675">
            <v>1</v>
          </cell>
          <cell r="E675">
            <v>16264</v>
          </cell>
          <cell r="F675">
            <v>3090.16</v>
          </cell>
          <cell r="G675">
            <v>19354.16</v>
          </cell>
        </row>
        <row r="676">
          <cell r="A676" t="str">
            <v>021767</v>
          </cell>
          <cell r="B676" t="str">
            <v>Niple Tub Hg 2-1/2" l= 0.15  mts.</v>
          </cell>
          <cell r="C676" t="str">
            <v>Und</v>
          </cell>
          <cell r="D676">
            <v>1</v>
          </cell>
          <cell r="E676">
            <v>20200</v>
          </cell>
          <cell r="F676">
            <v>3838</v>
          </cell>
          <cell r="G676">
            <v>24038</v>
          </cell>
        </row>
        <row r="677">
          <cell r="A677" t="str">
            <v>021768</v>
          </cell>
          <cell r="B677" t="str">
            <v>Niple Tub Hg 3" l= 0.15  mts.</v>
          </cell>
          <cell r="C677" t="str">
            <v>Und</v>
          </cell>
          <cell r="D677">
            <v>1</v>
          </cell>
          <cell r="E677">
            <v>25132</v>
          </cell>
          <cell r="F677">
            <v>4775.08</v>
          </cell>
          <cell r="G677">
            <v>29907.08</v>
          </cell>
        </row>
        <row r="678">
          <cell r="A678" t="str">
            <v>021769</v>
          </cell>
          <cell r="B678" t="str">
            <v>Niple Tub Hg 4" l= 0.15  mts.</v>
          </cell>
          <cell r="C678" t="str">
            <v>Und</v>
          </cell>
          <cell r="D678">
            <v>1</v>
          </cell>
          <cell r="E678">
            <v>35400</v>
          </cell>
          <cell r="F678">
            <v>6726</v>
          </cell>
          <cell r="G678">
            <v>42126</v>
          </cell>
        </row>
        <row r="679">
          <cell r="A679" t="str">
            <v>021770</v>
          </cell>
          <cell r="B679" t="str">
            <v>Orinal institucional 08840</v>
          </cell>
          <cell r="C679" t="str">
            <v>Und</v>
          </cell>
          <cell r="D679">
            <v>1</v>
          </cell>
          <cell r="E679">
            <v>165000</v>
          </cell>
          <cell r="F679">
            <v>31350</v>
          </cell>
          <cell r="G679">
            <v>196350</v>
          </cell>
        </row>
        <row r="680">
          <cell r="A680" t="str">
            <v>021771</v>
          </cell>
          <cell r="B680" t="str">
            <v>Orinal mediano 08860 C-100-102-155</v>
          </cell>
          <cell r="C680" t="str">
            <v>Und</v>
          </cell>
          <cell r="D680">
            <v>1</v>
          </cell>
          <cell r="E680">
            <v>197700</v>
          </cell>
          <cell r="F680">
            <v>37563</v>
          </cell>
          <cell r="G680">
            <v>235263</v>
          </cell>
        </row>
        <row r="681">
          <cell r="A681" t="str">
            <v>021772</v>
          </cell>
          <cell r="B681" t="str">
            <v>Orinal gotta antibacterial, inc griferia</v>
          </cell>
          <cell r="C681" t="str">
            <v>Und</v>
          </cell>
          <cell r="D681">
            <v>1</v>
          </cell>
          <cell r="E681">
            <v>601200</v>
          </cell>
          <cell r="F681">
            <v>114228</v>
          </cell>
          <cell r="G681">
            <v>715428</v>
          </cell>
        </row>
        <row r="682">
          <cell r="A682" t="str">
            <v>021773</v>
          </cell>
          <cell r="B682" t="str">
            <v>Orinal mediano con griferia tipo push</v>
          </cell>
          <cell r="C682" t="str">
            <v>Und</v>
          </cell>
          <cell r="D682">
            <v>1</v>
          </cell>
          <cell r="E682">
            <v>300300</v>
          </cell>
          <cell r="F682">
            <v>57057</v>
          </cell>
          <cell r="G682">
            <v>357357</v>
          </cell>
        </row>
        <row r="683">
          <cell r="A683" t="str">
            <v>021774</v>
          </cell>
          <cell r="B683" t="str">
            <v>Orinal tipo Institucional Arrecife</v>
          </cell>
          <cell r="C683" t="str">
            <v>Und</v>
          </cell>
          <cell r="D683">
            <v>1</v>
          </cell>
          <cell r="E683">
            <v>269500</v>
          </cell>
          <cell r="F683">
            <v>51205</v>
          </cell>
          <cell r="G683">
            <v>320705</v>
          </cell>
        </row>
        <row r="684">
          <cell r="A684" t="str">
            <v>021775</v>
          </cell>
          <cell r="B684" t="str">
            <v>Pomos de Porcelana</v>
          </cell>
          <cell r="C684" t="str">
            <v>Par</v>
          </cell>
          <cell r="D684">
            <v>1</v>
          </cell>
          <cell r="E684">
            <v>21008.403361344543</v>
          </cell>
          <cell r="F684">
            <v>3991.5966386554633</v>
          </cell>
          <cell r="G684">
            <v>25000.000000000007</v>
          </cell>
        </row>
        <row r="685">
          <cell r="A685" t="str">
            <v>021801</v>
          </cell>
          <cell r="B685" t="str">
            <v>Poste de Madera (Madrina) L= 3.0 mts</v>
          </cell>
          <cell r="C685" t="str">
            <v>Und</v>
          </cell>
          <cell r="D685">
            <v>1</v>
          </cell>
          <cell r="E685">
            <v>25000</v>
          </cell>
          <cell r="G685">
            <v>25000</v>
          </cell>
        </row>
        <row r="686">
          <cell r="A686" t="str">
            <v>021802</v>
          </cell>
          <cell r="B686" t="str">
            <v>Poste de madera (Puntal) L= 2.0 mts.</v>
          </cell>
          <cell r="C686" t="str">
            <v>Und</v>
          </cell>
          <cell r="D686">
            <v>1</v>
          </cell>
          <cell r="E686">
            <v>4000</v>
          </cell>
          <cell r="G686">
            <v>4000</v>
          </cell>
        </row>
        <row r="687">
          <cell r="A687" t="str">
            <v>021803</v>
          </cell>
          <cell r="B687" t="str">
            <v>Poste de madera redondo ( Formaleta )</v>
          </cell>
          <cell r="C687" t="str">
            <v>Ml</v>
          </cell>
          <cell r="D687">
            <v>1</v>
          </cell>
          <cell r="E687">
            <v>1000</v>
          </cell>
          <cell r="G687">
            <v>1000</v>
          </cell>
        </row>
        <row r="688">
          <cell r="A688" t="str">
            <v>021810</v>
          </cell>
          <cell r="B688" t="str">
            <v>Proctector en espuma y lamina de aluminio para tuberia de A.A.</v>
          </cell>
          <cell r="C688" t="str">
            <v>Ml</v>
          </cell>
          <cell r="D688">
            <v>1</v>
          </cell>
          <cell r="E688">
            <v>7142.8571428571422</v>
          </cell>
          <cell r="F688">
            <v>1357.1428571428571</v>
          </cell>
          <cell r="G688">
            <v>8500</v>
          </cell>
        </row>
        <row r="689">
          <cell r="A689" t="str">
            <v>021820</v>
          </cell>
          <cell r="B689" t="str">
            <v>Regadera corriente tipo Grival o similar</v>
          </cell>
          <cell r="C689" t="str">
            <v>Und</v>
          </cell>
          <cell r="D689">
            <v>1</v>
          </cell>
          <cell r="E689">
            <v>38571.428571428572</v>
          </cell>
          <cell r="F689">
            <v>7328.5714285714284</v>
          </cell>
          <cell r="G689">
            <v>45900</v>
          </cell>
        </row>
        <row r="690">
          <cell r="A690" t="str">
            <v>021830</v>
          </cell>
          <cell r="B690" t="str">
            <v>Regadera ducha sencilla</v>
          </cell>
          <cell r="C690" t="str">
            <v>Und</v>
          </cell>
          <cell r="D690">
            <v>1</v>
          </cell>
          <cell r="E690">
            <v>11661</v>
          </cell>
          <cell r="F690">
            <v>2215.59</v>
          </cell>
          <cell r="G690">
            <v>13876.59</v>
          </cell>
        </row>
        <row r="691">
          <cell r="A691" t="str">
            <v>021841</v>
          </cell>
          <cell r="B691" t="str">
            <v>Regadera mezclador tipo grival o similar</v>
          </cell>
          <cell r="C691" t="str">
            <v>Und</v>
          </cell>
          <cell r="D691">
            <v>1</v>
          </cell>
          <cell r="E691">
            <v>145294.11764705883</v>
          </cell>
          <cell r="F691">
            <v>27605.882352941178</v>
          </cell>
          <cell r="G691">
            <v>172900</v>
          </cell>
        </row>
        <row r="692">
          <cell r="A692" t="str">
            <v>021842</v>
          </cell>
          <cell r="B692" t="str">
            <v>Regadera con braso DRAA</v>
          </cell>
          <cell r="C692" t="str">
            <v>Und</v>
          </cell>
          <cell r="D692">
            <v>1</v>
          </cell>
          <cell r="E692">
            <v>135000</v>
          </cell>
          <cell r="F692">
            <v>25650</v>
          </cell>
          <cell r="G692">
            <v>160650</v>
          </cell>
        </row>
        <row r="693">
          <cell r="A693" t="str">
            <v>021843</v>
          </cell>
          <cell r="B693" t="str">
            <v>Regadera red.cuad. 6 cromada</v>
          </cell>
          <cell r="C693" t="str">
            <v>Und</v>
          </cell>
          <cell r="D693">
            <v>1</v>
          </cell>
          <cell r="E693">
            <v>26200</v>
          </cell>
          <cell r="F693">
            <v>4978</v>
          </cell>
          <cell r="G693">
            <v>31178</v>
          </cell>
        </row>
        <row r="694">
          <cell r="A694" t="str">
            <v>021844</v>
          </cell>
          <cell r="B694" t="str">
            <v>Regadera red.cuad. 6 cromada</v>
          </cell>
          <cell r="C694" t="str">
            <v>Und</v>
          </cell>
          <cell r="D694">
            <v>1</v>
          </cell>
          <cell r="E694">
            <v>31500</v>
          </cell>
          <cell r="F694">
            <v>5985</v>
          </cell>
          <cell r="G694">
            <v>37485</v>
          </cell>
        </row>
        <row r="695">
          <cell r="A695" t="str">
            <v>021860</v>
          </cell>
          <cell r="B695" t="str">
            <v>Registro de incorporacion de 1/2"</v>
          </cell>
          <cell r="C695" t="str">
            <v>Und</v>
          </cell>
          <cell r="D695">
            <v>1</v>
          </cell>
          <cell r="E695">
            <v>23109.243697478989</v>
          </cell>
          <cell r="F695">
            <v>4390.7563025210084</v>
          </cell>
          <cell r="G695">
            <v>27499.999999999996</v>
          </cell>
        </row>
        <row r="696">
          <cell r="A696" t="str">
            <v>021870</v>
          </cell>
          <cell r="B696" t="str">
            <v>Registro de incorporacion de 3/4"</v>
          </cell>
          <cell r="C696" t="str">
            <v>Und</v>
          </cell>
          <cell r="D696">
            <v>1</v>
          </cell>
          <cell r="E696">
            <v>25580.672268907565</v>
          </cell>
          <cell r="F696">
            <v>4860.3277310924377</v>
          </cell>
          <cell r="G696">
            <v>30441.000000000004</v>
          </cell>
        </row>
        <row r="697">
          <cell r="A697" t="str">
            <v>021880</v>
          </cell>
          <cell r="B697" t="str">
            <v>Registro de corte de 1/2"</v>
          </cell>
          <cell r="C697" t="str">
            <v>Und</v>
          </cell>
          <cell r="D697">
            <v>1</v>
          </cell>
          <cell r="E697">
            <v>21800</v>
          </cell>
          <cell r="F697">
            <v>4142</v>
          </cell>
          <cell r="G697">
            <v>25942</v>
          </cell>
        </row>
        <row r="698">
          <cell r="A698" t="str">
            <v>021890</v>
          </cell>
          <cell r="B698" t="str">
            <v>REGISTRO  CIM  PD  1"</v>
          </cell>
          <cell r="C698" t="str">
            <v>UND</v>
          </cell>
          <cell r="D698">
            <v>1</v>
          </cell>
          <cell r="E698">
            <v>28600</v>
          </cell>
          <cell r="F698">
            <v>5434</v>
          </cell>
          <cell r="G698">
            <v>34034</v>
          </cell>
        </row>
        <row r="699">
          <cell r="A699" t="str">
            <v>021900</v>
          </cell>
          <cell r="B699" t="str">
            <v xml:space="preserve">REGISTRO DUCHA </v>
          </cell>
          <cell r="C699" t="str">
            <v>UND</v>
          </cell>
          <cell r="D699">
            <v>1</v>
          </cell>
          <cell r="E699">
            <v>18716</v>
          </cell>
          <cell r="F699">
            <v>3556.04</v>
          </cell>
          <cell r="G699">
            <v>22272.04</v>
          </cell>
        </row>
        <row r="700">
          <cell r="A700" t="str">
            <v>021910</v>
          </cell>
          <cell r="B700" t="str">
            <v>REGISTRO RED WHITE  1/2"</v>
          </cell>
          <cell r="C700" t="str">
            <v>UND</v>
          </cell>
          <cell r="D700">
            <v>1</v>
          </cell>
          <cell r="E700">
            <v>10000</v>
          </cell>
          <cell r="F700">
            <v>1900</v>
          </cell>
          <cell r="G700">
            <v>11900</v>
          </cell>
        </row>
        <row r="701">
          <cell r="A701" t="str">
            <v>021930</v>
          </cell>
          <cell r="B701" t="str">
            <v>Rej Alum Ant 3x2</v>
          </cell>
          <cell r="C701" t="str">
            <v>Und</v>
          </cell>
          <cell r="D701">
            <v>1</v>
          </cell>
          <cell r="E701">
            <v>4505</v>
          </cell>
          <cell r="F701">
            <v>855.95</v>
          </cell>
          <cell r="G701">
            <v>5360.95</v>
          </cell>
        </row>
        <row r="702">
          <cell r="A702" t="str">
            <v>021931</v>
          </cell>
          <cell r="B702" t="str">
            <v>Rej Alum Ant 4x2</v>
          </cell>
          <cell r="C702" t="str">
            <v>Und</v>
          </cell>
          <cell r="D702">
            <v>1</v>
          </cell>
          <cell r="E702">
            <v>6150</v>
          </cell>
          <cell r="F702">
            <v>1168.5</v>
          </cell>
          <cell r="G702">
            <v>7318.5</v>
          </cell>
        </row>
        <row r="703">
          <cell r="A703" t="str">
            <v>021932</v>
          </cell>
          <cell r="B703" t="str">
            <v>Rej Alum Ant 4x3</v>
          </cell>
          <cell r="C703" t="str">
            <v>Und</v>
          </cell>
          <cell r="D703">
            <v>1</v>
          </cell>
          <cell r="E703">
            <v>7200</v>
          </cell>
          <cell r="F703">
            <v>1368</v>
          </cell>
          <cell r="G703">
            <v>8568</v>
          </cell>
        </row>
        <row r="704">
          <cell r="A704" t="str">
            <v>021933</v>
          </cell>
          <cell r="B704" t="str">
            <v>Rej Alum Ant 5x4</v>
          </cell>
          <cell r="C704" t="str">
            <v>Und</v>
          </cell>
          <cell r="D704">
            <v>1</v>
          </cell>
          <cell r="E704">
            <v>11350</v>
          </cell>
          <cell r="F704">
            <v>2156.5</v>
          </cell>
          <cell r="G704">
            <v>13506.5</v>
          </cell>
        </row>
        <row r="705">
          <cell r="A705" t="str">
            <v>021934</v>
          </cell>
          <cell r="B705" t="str">
            <v>Rej Alum Trad 4x3</v>
          </cell>
          <cell r="C705" t="str">
            <v>Und</v>
          </cell>
          <cell r="D705">
            <v>1</v>
          </cell>
          <cell r="E705">
            <v>6850</v>
          </cell>
          <cell r="F705">
            <v>1301.5</v>
          </cell>
          <cell r="G705">
            <v>8151.5</v>
          </cell>
        </row>
        <row r="706">
          <cell r="A706" t="str">
            <v>021935</v>
          </cell>
          <cell r="B706" t="str">
            <v>Rej Alum Trad 5x4</v>
          </cell>
          <cell r="C706" t="str">
            <v>Und</v>
          </cell>
          <cell r="D706">
            <v>1</v>
          </cell>
          <cell r="E706">
            <v>10400</v>
          </cell>
          <cell r="F706">
            <v>1976</v>
          </cell>
          <cell r="G706">
            <v>12376</v>
          </cell>
        </row>
        <row r="707">
          <cell r="A707" t="str">
            <v>021936</v>
          </cell>
          <cell r="B707" t="str">
            <v>Rej Alum Trad 6x4</v>
          </cell>
          <cell r="C707" t="str">
            <v>Und</v>
          </cell>
          <cell r="D707">
            <v>1</v>
          </cell>
          <cell r="E707">
            <v>13000</v>
          </cell>
          <cell r="F707">
            <v>2470</v>
          </cell>
          <cell r="G707">
            <v>15470</v>
          </cell>
        </row>
        <row r="708">
          <cell r="A708" t="str">
            <v>021937</v>
          </cell>
          <cell r="B708" t="str">
            <v>Rej Alum Anti 6x4”</v>
          </cell>
          <cell r="C708" t="str">
            <v>Und</v>
          </cell>
          <cell r="D708">
            <v>1</v>
          </cell>
          <cell r="E708">
            <v>13000</v>
          </cell>
          <cell r="F708">
            <v>2470</v>
          </cell>
          <cell r="G708">
            <v>15470</v>
          </cell>
        </row>
        <row r="709">
          <cell r="A709" t="str">
            <v>021938</v>
          </cell>
          <cell r="B709" t="str">
            <v>Rejilla PVC antiolor Apra Tubo de 1 1/2"</v>
          </cell>
          <cell r="C709" t="str">
            <v>Und</v>
          </cell>
          <cell r="D709">
            <v>1</v>
          </cell>
          <cell r="E709">
            <v>3200</v>
          </cell>
          <cell r="F709">
            <v>608</v>
          </cell>
          <cell r="G709">
            <v>3808</v>
          </cell>
        </row>
        <row r="710">
          <cell r="A710" t="str">
            <v>021940</v>
          </cell>
          <cell r="B710" t="str">
            <v>REJILLA CANASTILLA LAVAPLATOS 4"</v>
          </cell>
          <cell r="C710" t="str">
            <v>UND</v>
          </cell>
          <cell r="D710">
            <v>1</v>
          </cell>
          <cell r="E710">
            <v>8474</v>
          </cell>
          <cell r="F710">
            <v>1610.06</v>
          </cell>
          <cell r="G710">
            <v>10084.06</v>
          </cell>
        </row>
        <row r="711">
          <cell r="A711" t="str">
            <v>021950</v>
          </cell>
          <cell r="B711" t="str">
            <v>REJILLA PARA LAVAMANOS</v>
          </cell>
          <cell r="C711" t="str">
            <v>UND</v>
          </cell>
          <cell r="D711">
            <v>1</v>
          </cell>
          <cell r="E711">
            <v>4176</v>
          </cell>
          <cell r="F711">
            <v>793.44</v>
          </cell>
          <cell r="G711">
            <v>4969.4400000000005</v>
          </cell>
        </row>
        <row r="712">
          <cell r="A712" t="str">
            <v>021960</v>
          </cell>
          <cell r="B712" t="str">
            <v xml:space="preserve">Rejilla piso Acero Inox </v>
          </cell>
          <cell r="C712" t="str">
            <v>Und</v>
          </cell>
          <cell r="D712">
            <v>1</v>
          </cell>
          <cell r="E712">
            <v>21000</v>
          </cell>
          <cell r="F712">
            <v>3990</v>
          </cell>
          <cell r="G712">
            <v>24990</v>
          </cell>
        </row>
        <row r="713">
          <cell r="A713" t="str">
            <v>021971</v>
          </cell>
          <cell r="B713" t="str">
            <v>Rejilla para lavadera 2-1/2" sin sosco</v>
          </cell>
          <cell r="C713" t="str">
            <v>UND</v>
          </cell>
          <cell r="D713">
            <v>1</v>
          </cell>
          <cell r="E713">
            <v>1300</v>
          </cell>
          <cell r="F713">
            <v>247</v>
          </cell>
          <cell r="G713">
            <v>1547</v>
          </cell>
        </row>
        <row r="714">
          <cell r="A714" t="str">
            <v>021972</v>
          </cell>
          <cell r="B714" t="str">
            <v>Rejilla sumidero trafico pesado ASTM 536 1 x 0.6 mts</v>
          </cell>
          <cell r="C714" t="str">
            <v>Und</v>
          </cell>
          <cell r="D714">
            <v>1</v>
          </cell>
          <cell r="E714">
            <v>1350000</v>
          </cell>
          <cell r="F714">
            <v>256500</v>
          </cell>
          <cell r="G714">
            <v>1606500</v>
          </cell>
        </row>
        <row r="715">
          <cell r="A715" t="str">
            <v>021980</v>
          </cell>
          <cell r="B715" t="str">
            <v>S/PORTE  CANAL  PVC RAINGO</v>
          </cell>
          <cell r="C715" t="str">
            <v>UND</v>
          </cell>
          <cell r="D715">
            <v>1</v>
          </cell>
          <cell r="E715">
            <v>1015</v>
          </cell>
          <cell r="F715">
            <v>192.85</v>
          </cell>
          <cell r="G715">
            <v>1207.8499999999999</v>
          </cell>
        </row>
        <row r="716">
          <cell r="A716" t="str">
            <v>021981</v>
          </cell>
          <cell r="B716" t="str">
            <v>Sanitario acua plus blanco</v>
          </cell>
          <cell r="C716" t="str">
            <v>UND</v>
          </cell>
          <cell r="D716">
            <v>1</v>
          </cell>
          <cell r="E716">
            <v>149900</v>
          </cell>
          <cell r="F716">
            <v>28481</v>
          </cell>
          <cell r="G716">
            <v>178381</v>
          </cell>
        </row>
        <row r="717">
          <cell r="A717" t="str">
            <v>021990</v>
          </cell>
          <cell r="B717" t="str">
            <v>Sanitario infantil Blanco incl. Griferia</v>
          </cell>
          <cell r="C717" t="str">
            <v>UND</v>
          </cell>
          <cell r="D717">
            <v>1</v>
          </cell>
          <cell r="E717">
            <v>409243.69747899158</v>
          </cell>
          <cell r="F717">
            <v>77756.302521008402</v>
          </cell>
          <cell r="G717">
            <v>487000</v>
          </cell>
        </row>
        <row r="718">
          <cell r="A718" t="str">
            <v>021991</v>
          </cell>
          <cell r="B718" t="str">
            <v xml:space="preserve">Sanitario one piece solare blanco </v>
          </cell>
          <cell r="C718" t="str">
            <v>UND</v>
          </cell>
          <cell r="D718">
            <v>1</v>
          </cell>
          <cell r="E718">
            <v>570168.06722689082</v>
          </cell>
          <cell r="F718">
            <v>108331.93277310926</v>
          </cell>
          <cell r="G718">
            <v>678500.00000000012</v>
          </cell>
        </row>
        <row r="719">
          <cell r="A719" t="str">
            <v>021992</v>
          </cell>
          <cell r="B719" t="str">
            <v>Sanitario acuacer plus plus</v>
          </cell>
          <cell r="C719" t="str">
            <v>UND</v>
          </cell>
          <cell r="D719">
            <v>1</v>
          </cell>
          <cell r="E719">
            <v>134789.91596638656</v>
          </cell>
          <cell r="F719">
            <v>25610.084033613446</v>
          </cell>
          <cell r="G719">
            <v>160400</v>
          </cell>
        </row>
        <row r="720">
          <cell r="A720" t="str">
            <v>021993</v>
          </cell>
          <cell r="B720" t="str">
            <v>Sanitario tipo Avanti plus</v>
          </cell>
          <cell r="C720" t="str">
            <v>UND</v>
          </cell>
          <cell r="D720">
            <v>1</v>
          </cell>
          <cell r="E720">
            <v>218655.46218487393</v>
          </cell>
          <cell r="F720">
            <v>41544.537815126045</v>
          </cell>
          <cell r="G720">
            <v>260199.99999999997</v>
          </cell>
        </row>
        <row r="721">
          <cell r="A721" t="str">
            <v>022020</v>
          </cell>
          <cell r="B721" t="str">
            <v>Sifon con tapon 180° C x C PVC 1-1/2"</v>
          </cell>
          <cell r="C721" t="str">
            <v>Und</v>
          </cell>
          <cell r="D721">
            <v>1</v>
          </cell>
          <cell r="E721">
            <v>4800</v>
          </cell>
          <cell r="F721">
            <v>912</v>
          </cell>
          <cell r="G721">
            <v>5712</v>
          </cell>
        </row>
        <row r="722">
          <cell r="A722" t="str">
            <v>022021</v>
          </cell>
          <cell r="B722" t="str">
            <v>Sifon con tapon 180° C x C PVC 2"</v>
          </cell>
          <cell r="C722" t="str">
            <v>Und</v>
          </cell>
          <cell r="D722">
            <v>1</v>
          </cell>
          <cell r="E722">
            <v>7000</v>
          </cell>
          <cell r="F722">
            <v>1330</v>
          </cell>
          <cell r="G722">
            <v>8330</v>
          </cell>
        </row>
        <row r="723">
          <cell r="A723" t="str">
            <v>022030</v>
          </cell>
          <cell r="B723" t="str">
            <v>Sifon sin tapon 180° C x C PVC 2"</v>
          </cell>
          <cell r="C723" t="str">
            <v>Und</v>
          </cell>
          <cell r="D723">
            <v>1</v>
          </cell>
          <cell r="E723">
            <v>4300</v>
          </cell>
          <cell r="F723">
            <v>817</v>
          </cell>
          <cell r="G723">
            <v>5117</v>
          </cell>
        </row>
        <row r="724">
          <cell r="A724" t="str">
            <v>022040</v>
          </cell>
          <cell r="B724" t="str">
            <v>Sifon sin tapon 180° C x C PVC 3"</v>
          </cell>
          <cell r="C724" t="str">
            <v>Und</v>
          </cell>
          <cell r="D724">
            <v>1</v>
          </cell>
          <cell r="E724">
            <v>8600</v>
          </cell>
          <cell r="F724">
            <v>1634</v>
          </cell>
          <cell r="G724">
            <v>10234</v>
          </cell>
        </row>
        <row r="725">
          <cell r="A725" t="str">
            <v>022050</v>
          </cell>
          <cell r="B725" t="str">
            <v>Sifon sanitario 135" C x E  3"  PAVCO  PVC</v>
          </cell>
          <cell r="C725" t="str">
            <v>Und</v>
          </cell>
          <cell r="D725">
            <v>1</v>
          </cell>
          <cell r="E725">
            <v>8600</v>
          </cell>
          <cell r="F725">
            <v>1634</v>
          </cell>
          <cell r="G725">
            <v>10234</v>
          </cell>
        </row>
        <row r="726">
          <cell r="A726" t="str">
            <v>022060</v>
          </cell>
          <cell r="B726" t="str">
            <v>Sifon sanitario 135° C x E  4"  PAVCO  PVC</v>
          </cell>
          <cell r="C726" t="str">
            <v>Und</v>
          </cell>
          <cell r="D726">
            <v>1</v>
          </cell>
          <cell r="E726">
            <v>18600</v>
          </cell>
          <cell r="F726">
            <v>3534</v>
          </cell>
          <cell r="G726">
            <v>22134</v>
          </cell>
        </row>
        <row r="727">
          <cell r="A727" t="str">
            <v>022070</v>
          </cell>
          <cell r="B727" t="str">
            <v>Soldadura CPVC Pavco o Similar 1/4 Gal</v>
          </cell>
          <cell r="C727" t="str">
            <v>Und</v>
          </cell>
          <cell r="D727">
            <v>1</v>
          </cell>
          <cell r="E727">
            <v>84957.983193277309</v>
          </cell>
          <cell r="F727">
            <v>16142.01680672269</v>
          </cell>
          <cell r="G727">
            <v>101100</v>
          </cell>
        </row>
        <row r="728">
          <cell r="A728" t="str">
            <v>022080</v>
          </cell>
          <cell r="B728" t="str">
            <v>Soldadura PVC Pavco o Similar !/4 Gal</v>
          </cell>
          <cell r="C728" t="str">
            <v>Und</v>
          </cell>
          <cell r="D728">
            <v>1</v>
          </cell>
          <cell r="E728">
            <v>79411.76470588235</v>
          </cell>
          <cell r="F728">
            <v>15088.235294117647</v>
          </cell>
          <cell r="G728">
            <v>94500</v>
          </cell>
        </row>
        <row r="729">
          <cell r="A729" t="str">
            <v>022090</v>
          </cell>
          <cell r="B729" t="str">
            <v>SOPORTE LAVAMANOS  REF 01-1970-07  GRICOL</v>
          </cell>
          <cell r="C729" t="str">
            <v>UND</v>
          </cell>
          <cell r="D729">
            <v>1</v>
          </cell>
          <cell r="E729">
            <v>2400</v>
          </cell>
          <cell r="F729">
            <v>456</v>
          </cell>
          <cell r="G729">
            <v>2856</v>
          </cell>
        </row>
        <row r="730">
          <cell r="A730" t="str">
            <v>022130</v>
          </cell>
          <cell r="B730" t="str">
            <v>TANQUE SEPTICO ETERNIT</v>
          </cell>
          <cell r="C730" t="str">
            <v>UND</v>
          </cell>
          <cell r="D730">
            <v>1</v>
          </cell>
          <cell r="E730">
            <v>459352</v>
          </cell>
          <cell r="F730">
            <v>87276.88</v>
          </cell>
          <cell r="G730">
            <v>546628.88</v>
          </cell>
        </row>
        <row r="731">
          <cell r="A731" t="str">
            <v>022131</v>
          </cell>
          <cell r="B731" t="str">
            <v>Tapa en ferroconcreto para pozo de insp.</v>
          </cell>
          <cell r="C731" t="str">
            <v>Und</v>
          </cell>
          <cell r="D731">
            <v>1</v>
          </cell>
          <cell r="E731">
            <v>440000</v>
          </cell>
          <cell r="F731">
            <v>83600</v>
          </cell>
          <cell r="G731">
            <v>523600</v>
          </cell>
        </row>
        <row r="732">
          <cell r="A732" t="str">
            <v>022140</v>
          </cell>
          <cell r="B732" t="str">
            <v>TAPA EXTERNA PVC    RAINGO</v>
          </cell>
          <cell r="C732" t="str">
            <v>UND</v>
          </cell>
          <cell r="D732">
            <v>1</v>
          </cell>
          <cell r="E732">
            <v>259305</v>
          </cell>
          <cell r="F732">
            <v>49267.95</v>
          </cell>
          <cell r="G732">
            <v>308572.95</v>
          </cell>
        </row>
        <row r="733">
          <cell r="A733" t="str">
            <v>022150</v>
          </cell>
          <cell r="B733" t="str">
            <v>TAPA PARA SANITARIO</v>
          </cell>
          <cell r="C733" t="str">
            <v>UND</v>
          </cell>
          <cell r="D733">
            <v>1</v>
          </cell>
          <cell r="E733">
            <v>23200</v>
          </cell>
          <cell r="F733">
            <v>4408</v>
          </cell>
          <cell r="G733">
            <v>27608</v>
          </cell>
        </row>
        <row r="734">
          <cell r="A734" t="str">
            <v>022160</v>
          </cell>
          <cell r="B734" t="str">
            <v>TAPON DE PRUEBA 2" PAVCO</v>
          </cell>
          <cell r="C734" t="str">
            <v>UND</v>
          </cell>
          <cell r="D734">
            <v>1</v>
          </cell>
          <cell r="E734">
            <v>450</v>
          </cell>
          <cell r="F734">
            <v>85.5</v>
          </cell>
          <cell r="G734">
            <v>535.5</v>
          </cell>
        </row>
        <row r="735">
          <cell r="A735" t="str">
            <v>022170</v>
          </cell>
          <cell r="B735" t="str">
            <v>TAPON DE PRUEBA 3" PAVCO</v>
          </cell>
          <cell r="C735" t="str">
            <v>UND</v>
          </cell>
          <cell r="D735">
            <v>1</v>
          </cell>
          <cell r="E735">
            <v>550</v>
          </cell>
          <cell r="F735">
            <v>104.5</v>
          </cell>
          <cell r="G735">
            <v>654.5</v>
          </cell>
        </row>
        <row r="736">
          <cell r="A736" t="str">
            <v>022180</v>
          </cell>
          <cell r="B736" t="str">
            <v>TAPON DE PRUEBA 4" PAVCO</v>
          </cell>
          <cell r="C736" t="str">
            <v>UND</v>
          </cell>
          <cell r="D736">
            <v>1</v>
          </cell>
          <cell r="E736">
            <v>1200</v>
          </cell>
          <cell r="F736">
            <v>228</v>
          </cell>
          <cell r="G736">
            <v>1428</v>
          </cell>
        </row>
        <row r="737">
          <cell r="A737" t="str">
            <v>022190</v>
          </cell>
          <cell r="B737" t="str">
            <v>TAPON GALVANIZADO HEMBRA 1"</v>
          </cell>
          <cell r="C737" t="str">
            <v>UND</v>
          </cell>
          <cell r="D737">
            <v>1</v>
          </cell>
          <cell r="E737">
            <v>1680</v>
          </cell>
          <cell r="F737">
            <v>319.2</v>
          </cell>
          <cell r="G737">
            <v>1999.2</v>
          </cell>
        </row>
        <row r="738">
          <cell r="A738" t="str">
            <v>022200</v>
          </cell>
          <cell r="B738" t="str">
            <v>TAPON GALVANIZADO HEMBRA 1.1/2"</v>
          </cell>
          <cell r="C738" t="str">
            <v>UND</v>
          </cell>
          <cell r="D738">
            <v>1</v>
          </cell>
          <cell r="E738">
            <v>2230</v>
          </cell>
          <cell r="F738">
            <v>423.7</v>
          </cell>
          <cell r="G738">
            <v>2653.7</v>
          </cell>
        </row>
        <row r="739">
          <cell r="A739" t="str">
            <v>022210</v>
          </cell>
          <cell r="B739" t="str">
            <v>TAPON GALVANIZADO HEMBRA 1/2"</v>
          </cell>
          <cell r="C739" t="str">
            <v>UND</v>
          </cell>
          <cell r="D739">
            <v>1</v>
          </cell>
          <cell r="E739">
            <v>700</v>
          </cell>
          <cell r="F739">
            <v>133</v>
          </cell>
          <cell r="G739">
            <v>833</v>
          </cell>
        </row>
        <row r="740">
          <cell r="A740" t="str">
            <v>022220</v>
          </cell>
          <cell r="B740" t="str">
            <v>TAPON GALVANIZADO HEMBRA 3/4"</v>
          </cell>
          <cell r="C740" t="str">
            <v>UND</v>
          </cell>
          <cell r="D740">
            <v>1</v>
          </cell>
          <cell r="E740">
            <v>1000</v>
          </cell>
          <cell r="F740">
            <v>190</v>
          </cell>
          <cell r="G740">
            <v>1190</v>
          </cell>
        </row>
        <row r="741">
          <cell r="A741" t="str">
            <v>022230</v>
          </cell>
          <cell r="B741" t="str">
            <v>TAPON GALVANIZADO MACHO 1"</v>
          </cell>
          <cell r="C741" t="str">
            <v>UND</v>
          </cell>
          <cell r="D741">
            <v>1</v>
          </cell>
          <cell r="E741">
            <v>1680</v>
          </cell>
          <cell r="F741">
            <v>319.2</v>
          </cell>
          <cell r="G741">
            <v>1999.2</v>
          </cell>
        </row>
        <row r="742">
          <cell r="A742" t="str">
            <v>022240</v>
          </cell>
          <cell r="B742" t="str">
            <v>TAPON GALVANIZADO MACHO 1.1/2"</v>
          </cell>
          <cell r="C742" t="str">
            <v>UND</v>
          </cell>
          <cell r="D742">
            <v>1</v>
          </cell>
          <cell r="E742">
            <v>2230</v>
          </cell>
          <cell r="F742">
            <v>423.7</v>
          </cell>
          <cell r="G742">
            <v>2653.7</v>
          </cell>
        </row>
        <row r="743">
          <cell r="A743" t="str">
            <v>022250</v>
          </cell>
          <cell r="B743" t="str">
            <v>TAPON GALVANIZADO MACHO 1/2"</v>
          </cell>
          <cell r="C743" t="str">
            <v>UND</v>
          </cell>
          <cell r="D743">
            <v>1</v>
          </cell>
          <cell r="E743">
            <v>700</v>
          </cell>
          <cell r="F743">
            <v>133</v>
          </cell>
          <cell r="G743">
            <v>833</v>
          </cell>
        </row>
        <row r="744">
          <cell r="A744" t="str">
            <v>022260</v>
          </cell>
          <cell r="B744" t="str">
            <v>TAPON GALVANIZADO MACHO 3/4"</v>
          </cell>
          <cell r="C744" t="str">
            <v>UND</v>
          </cell>
          <cell r="D744">
            <v>1</v>
          </cell>
          <cell r="E744">
            <v>1000</v>
          </cell>
          <cell r="F744">
            <v>190</v>
          </cell>
          <cell r="G744">
            <v>1190</v>
          </cell>
        </row>
        <row r="745">
          <cell r="A745" t="str">
            <v>022270</v>
          </cell>
          <cell r="B745" t="str">
            <v>TAPON SOLDADO PVC 1" PAVCO</v>
          </cell>
          <cell r="C745" t="str">
            <v>UND</v>
          </cell>
          <cell r="D745">
            <v>1</v>
          </cell>
          <cell r="E745">
            <v>366</v>
          </cell>
          <cell r="F745">
            <v>69.540000000000006</v>
          </cell>
          <cell r="G745">
            <v>435.54</v>
          </cell>
        </row>
        <row r="746">
          <cell r="A746" t="str">
            <v>022280</v>
          </cell>
          <cell r="B746" t="str">
            <v>TAPON SOLDADO PVC 1/2" PAVCO</v>
          </cell>
          <cell r="C746" t="str">
            <v>UND</v>
          </cell>
          <cell r="D746">
            <v>1</v>
          </cell>
          <cell r="E746">
            <v>106</v>
          </cell>
          <cell r="F746">
            <v>20.14</v>
          </cell>
          <cell r="G746">
            <v>126.14</v>
          </cell>
        </row>
        <row r="747">
          <cell r="A747" t="str">
            <v>022290</v>
          </cell>
          <cell r="B747" t="str">
            <v>TAPON SOLDADO PVC 3/4" PAVCO</v>
          </cell>
          <cell r="C747" t="str">
            <v>UND</v>
          </cell>
          <cell r="D747">
            <v>1</v>
          </cell>
          <cell r="E747">
            <v>219</v>
          </cell>
          <cell r="F747">
            <v>41.61</v>
          </cell>
          <cell r="G747">
            <v>260.61</v>
          </cell>
        </row>
        <row r="748">
          <cell r="A748" t="str">
            <v>022291</v>
          </cell>
          <cell r="B748" t="str">
            <v>Tee de 3" H.D. junta rapida P/PVC</v>
          </cell>
          <cell r="C748" t="str">
            <v>Und</v>
          </cell>
          <cell r="D748">
            <v>1</v>
          </cell>
          <cell r="E748">
            <v>172000</v>
          </cell>
          <cell r="F748">
            <v>32680</v>
          </cell>
          <cell r="G748">
            <v>204680</v>
          </cell>
        </row>
        <row r="749">
          <cell r="A749" t="str">
            <v>022292</v>
          </cell>
          <cell r="B749" t="str">
            <v>Tee de 3" H.D. Extremo Brida</v>
          </cell>
          <cell r="C749" t="str">
            <v>Und</v>
          </cell>
          <cell r="D749">
            <v>1</v>
          </cell>
          <cell r="E749">
            <v>301000</v>
          </cell>
          <cell r="F749">
            <v>57190</v>
          </cell>
          <cell r="G749">
            <v>358190</v>
          </cell>
        </row>
        <row r="750">
          <cell r="A750" t="str">
            <v>022293</v>
          </cell>
          <cell r="B750" t="str">
            <v>Tee de 4" H.D. junta rapida P/PVC</v>
          </cell>
          <cell r="C750" t="str">
            <v>Und</v>
          </cell>
          <cell r="D750">
            <v>1</v>
          </cell>
          <cell r="E750">
            <v>274000</v>
          </cell>
          <cell r="F750">
            <v>52060</v>
          </cell>
          <cell r="G750">
            <v>326060</v>
          </cell>
        </row>
        <row r="751">
          <cell r="A751" t="str">
            <v>022294</v>
          </cell>
          <cell r="B751" t="str">
            <v>Tee de 4" H.D. Extremo Brida</v>
          </cell>
          <cell r="C751" t="str">
            <v>Und</v>
          </cell>
          <cell r="D751">
            <v>1</v>
          </cell>
          <cell r="E751">
            <v>496000</v>
          </cell>
          <cell r="F751">
            <v>94240</v>
          </cell>
          <cell r="G751">
            <v>590240</v>
          </cell>
        </row>
        <row r="752">
          <cell r="A752" t="str">
            <v>022300</v>
          </cell>
          <cell r="B752" t="str">
            <v>TE CPVC 1" PAVCO</v>
          </cell>
          <cell r="C752" t="str">
            <v>UND</v>
          </cell>
          <cell r="D752">
            <v>1</v>
          </cell>
          <cell r="E752">
            <v>4100</v>
          </cell>
          <cell r="F752">
            <v>779</v>
          </cell>
          <cell r="G752">
            <v>4879</v>
          </cell>
        </row>
        <row r="753">
          <cell r="A753" t="str">
            <v>022310</v>
          </cell>
          <cell r="B753" t="str">
            <v>TE CPVC 1/2" PAVCO</v>
          </cell>
          <cell r="C753" t="str">
            <v>UND</v>
          </cell>
          <cell r="D753">
            <v>1</v>
          </cell>
          <cell r="E753">
            <v>800</v>
          </cell>
          <cell r="F753">
            <v>152</v>
          </cell>
          <cell r="G753">
            <v>952</v>
          </cell>
        </row>
        <row r="754">
          <cell r="A754" t="str">
            <v>022320</v>
          </cell>
          <cell r="B754" t="str">
            <v>TE CPVC 3/4" PAVCO</v>
          </cell>
          <cell r="C754" t="str">
            <v>UND</v>
          </cell>
          <cell r="D754">
            <v>1</v>
          </cell>
          <cell r="E754">
            <v>1210</v>
          </cell>
          <cell r="F754">
            <v>229.9</v>
          </cell>
          <cell r="G754">
            <v>1439.9</v>
          </cell>
        </row>
        <row r="755">
          <cell r="A755" t="str">
            <v>022330</v>
          </cell>
          <cell r="B755" t="str">
            <v>Te galvanizada de Ø 1"</v>
          </cell>
          <cell r="C755" t="str">
            <v>Und</v>
          </cell>
          <cell r="D755">
            <v>1</v>
          </cell>
          <cell r="E755">
            <v>7647.0588235294126</v>
          </cell>
          <cell r="F755">
            <v>1452.9411764705885</v>
          </cell>
          <cell r="G755">
            <v>9100.0000000000018</v>
          </cell>
        </row>
        <row r="756">
          <cell r="A756" t="str">
            <v>022340</v>
          </cell>
          <cell r="B756" t="str">
            <v>Te galvanizada de Ø 3/4"</v>
          </cell>
          <cell r="C756" t="str">
            <v>Und</v>
          </cell>
          <cell r="D756">
            <v>1</v>
          </cell>
          <cell r="E756">
            <v>5126.0504201680669</v>
          </cell>
          <cell r="F756">
            <v>973.94957983193274</v>
          </cell>
          <cell r="G756">
            <v>6100</v>
          </cell>
        </row>
        <row r="757">
          <cell r="A757" t="str">
            <v>022350</v>
          </cell>
          <cell r="B757" t="str">
            <v>Te galvanizada de Ø 1/2"</v>
          </cell>
          <cell r="C757" t="str">
            <v>Und</v>
          </cell>
          <cell r="D757">
            <v>1</v>
          </cell>
          <cell r="E757">
            <v>2605.0420168067226</v>
          </cell>
          <cell r="F757">
            <v>494.9579831932773</v>
          </cell>
          <cell r="G757">
            <v>3100</v>
          </cell>
        </row>
        <row r="758">
          <cell r="A758" t="str">
            <v>022380</v>
          </cell>
          <cell r="B758" t="str">
            <v>Tee(S)1 1/2"</v>
          </cell>
          <cell r="C758" t="str">
            <v>UND</v>
          </cell>
          <cell r="D758">
            <v>1</v>
          </cell>
          <cell r="E758">
            <v>3350</v>
          </cell>
          <cell r="F758">
            <v>636.5</v>
          </cell>
          <cell r="G758">
            <v>3986.5</v>
          </cell>
        </row>
        <row r="759">
          <cell r="A759" t="str">
            <v>022390</v>
          </cell>
          <cell r="B759" t="str">
            <v>Tee(S)2"</v>
          </cell>
          <cell r="C759" t="str">
            <v>UND</v>
          </cell>
          <cell r="D759">
            <v>1</v>
          </cell>
          <cell r="E759">
            <v>3600</v>
          </cell>
          <cell r="F759">
            <v>684</v>
          </cell>
          <cell r="G759">
            <v>4284</v>
          </cell>
        </row>
        <row r="760">
          <cell r="A760" t="str">
            <v>022391</v>
          </cell>
          <cell r="B760" t="str">
            <v>Tees(S)3"</v>
          </cell>
          <cell r="C760" t="str">
            <v>UND</v>
          </cell>
          <cell r="D760">
            <v>1</v>
          </cell>
          <cell r="E760">
            <v>4200</v>
          </cell>
          <cell r="F760">
            <v>798</v>
          </cell>
          <cell r="G760">
            <v>4998</v>
          </cell>
        </row>
        <row r="761">
          <cell r="A761" t="str">
            <v>022400</v>
          </cell>
          <cell r="B761" t="str">
            <v>Tees(S)4"</v>
          </cell>
          <cell r="C761" t="str">
            <v>UND</v>
          </cell>
          <cell r="D761">
            <v>1</v>
          </cell>
          <cell r="E761">
            <v>9000</v>
          </cell>
          <cell r="F761">
            <v>1710</v>
          </cell>
          <cell r="G761">
            <v>10710</v>
          </cell>
        </row>
        <row r="762">
          <cell r="A762" t="str">
            <v>022410</v>
          </cell>
          <cell r="B762" t="str">
            <v>Tees(S)6"</v>
          </cell>
          <cell r="C762" t="str">
            <v>UND</v>
          </cell>
          <cell r="D762">
            <v>1</v>
          </cell>
          <cell r="E762">
            <v>78500</v>
          </cell>
          <cell r="F762">
            <v>14915</v>
          </cell>
          <cell r="G762">
            <v>93415</v>
          </cell>
        </row>
        <row r="763">
          <cell r="A763" t="str">
            <v>022420</v>
          </cell>
          <cell r="B763" t="str">
            <v>Tees(S)3"x2" red</v>
          </cell>
          <cell r="C763" t="str">
            <v>UND</v>
          </cell>
          <cell r="D763">
            <v>1</v>
          </cell>
          <cell r="E763">
            <v>6800</v>
          </cell>
          <cell r="F763">
            <v>1292</v>
          </cell>
          <cell r="G763">
            <v>8092</v>
          </cell>
        </row>
        <row r="764">
          <cell r="A764" t="str">
            <v>022430</v>
          </cell>
          <cell r="B764" t="str">
            <v>Tees(S)4"x2" red</v>
          </cell>
          <cell r="C764" t="str">
            <v>UND</v>
          </cell>
          <cell r="D764">
            <v>1</v>
          </cell>
          <cell r="E764">
            <v>13850</v>
          </cell>
          <cell r="F764">
            <v>2631.5</v>
          </cell>
          <cell r="G764">
            <v>16481.5</v>
          </cell>
        </row>
        <row r="765">
          <cell r="A765" t="str">
            <v>022440</v>
          </cell>
          <cell r="B765" t="str">
            <v>Tees(S)4"x3" red</v>
          </cell>
          <cell r="C765" t="str">
            <v>UND</v>
          </cell>
          <cell r="D765">
            <v>1</v>
          </cell>
          <cell r="E765">
            <v>11700</v>
          </cell>
          <cell r="F765">
            <v>2223</v>
          </cell>
          <cell r="G765">
            <v>13923</v>
          </cell>
        </row>
        <row r="766">
          <cell r="A766" t="str">
            <v>022450</v>
          </cell>
          <cell r="B766" t="str">
            <v>Tees(S)6"x4" red</v>
          </cell>
          <cell r="C766" t="str">
            <v>UND</v>
          </cell>
          <cell r="D766">
            <v>1</v>
          </cell>
          <cell r="E766">
            <v>59800</v>
          </cell>
          <cell r="F766">
            <v>11362</v>
          </cell>
          <cell r="G766">
            <v>71162</v>
          </cell>
        </row>
        <row r="767">
          <cell r="A767" t="str">
            <v>022460</v>
          </cell>
          <cell r="B767" t="str">
            <v>TEE COBRE 3/4"  2360348001</v>
          </cell>
          <cell r="C767" t="str">
            <v>UND</v>
          </cell>
          <cell r="D767">
            <v>1</v>
          </cell>
          <cell r="E767">
            <v>2350</v>
          </cell>
          <cell r="F767">
            <v>446.5</v>
          </cell>
          <cell r="G767">
            <v>2796.5</v>
          </cell>
        </row>
        <row r="768">
          <cell r="A768" t="str">
            <v>022470</v>
          </cell>
          <cell r="B768" t="str">
            <v>Te galvanizada 1/2"</v>
          </cell>
          <cell r="C768" t="str">
            <v>Und</v>
          </cell>
          <cell r="D768">
            <v>1</v>
          </cell>
          <cell r="E768">
            <v>2521.0084033613452</v>
          </cell>
          <cell r="F768">
            <v>478.99159663865561</v>
          </cell>
          <cell r="G768">
            <v>3000.0000000000009</v>
          </cell>
        </row>
        <row r="769">
          <cell r="A769" t="str">
            <v>022480</v>
          </cell>
          <cell r="B769" t="str">
            <v>TEFLON LIQUIDO PST /COD 56747</v>
          </cell>
          <cell r="C769" t="str">
            <v>UND</v>
          </cell>
          <cell r="D769">
            <v>1</v>
          </cell>
          <cell r="E769">
            <v>27049</v>
          </cell>
          <cell r="F769">
            <v>5139.3100000000004</v>
          </cell>
          <cell r="G769">
            <v>32188.31</v>
          </cell>
        </row>
        <row r="770">
          <cell r="A770" t="str">
            <v>022510</v>
          </cell>
          <cell r="B770" t="str">
            <v>Tubo CPVC 1" Pavco o Similar SHC 80</v>
          </cell>
          <cell r="C770" t="str">
            <v>Ml</v>
          </cell>
          <cell r="D770">
            <v>1</v>
          </cell>
          <cell r="E770">
            <v>41700</v>
          </cell>
          <cell r="F770">
            <v>7923</v>
          </cell>
          <cell r="G770">
            <v>49623</v>
          </cell>
        </row>
        <row r="771">
          <cell r="A771" t="str">
            <v>022520</v>
          </cell>
          <cell r="B771" t="str">
            <v>Tubo CPVC 3/4" Pavco o Similar SHC 80</v>
          </cell>
          <cell r="C771" t="str">
            <v>Ml</v>
          </cell>
          <cell r="D771">
            <v>1</v>
          </cell>
          <cell r="E771">
            <v>33700</v>
          </cell>
          <cell r="F771">
            <v>6403</v>
          </cell>
          <cell r="G771">
            <v>40103</v>
          </cell>
        </row>
        <row r="772">
          <cell r="A772" t="str">
            <v>022530</v>
          </cell>
          <cell r="B772" t="str">
            <v>Tubo CPVC 1/2" Pavco o Similar SHC 80</v>
          </cell>
          <cell r="C772" t="str">
            <v>Ml</v>
          </cell>
          <cell r="D772">
            <v>1</v>
          </cell>
          <cell r="E772">
            <v>30600</v>
          </cell>
          <cell r="F772">
            <v>5814</v>
          </cell>
          <cell r="G772">
            <v>36414</v>
          </cell>
        </row>
        <row r="773">
          <cell r="A773" t="str">
            <v>022531</v>
          </cell>
          <cell r="B773" t="str">
            <v>Tubo CPVC 3/4" 100 psi 82°C</v>
          </cell>
          <cell r="C773" t="str">
            <v>Ml</v>
          </cell>
          <cell r="D773">
            <v>1</v>
          </cell>
          <cell r="E773">
            <v>9100</v>
          </cell>
          <cell r="F773">
            <v>1729</v>
          </cell>
          <cell r="G773">
            <v>10829</v>
          </cell>
        </row>
        <row r="774">
          <cell r="A774" t="str">
            <v>022532</v>
          </cell>
          <cell r="B774" t="str">
            <v>Tubo CPVC 1/2" 100 psi 82°C</v>
          </cell>
          <cell r="C774" t="str">
            <v>ML</v>
          </cell>
          <cell r="D774">
            <v>1</v>
          </cell>
          <cell r="E774">
            <v>5500</v>
          </cell>
          <cell r="F774">
            <v>1045</v>
          </cell>
          <cell r="G774">
            <v>6545</v>
          </cell>
        </row>
        <row r="775">
          <cell r="A775" t="str">
            <v>022533</v>
          </cell>
          <cell r="B775" t="str">
            <v xml:space="preserve">Tubo de hierro galv de 3" x 2.0 mm. </v>
          </cell>
          <cell r="C775" t="str">
            <v>Ml</v>
          </cell>
          <cell r="D775">
            <v>1</v>
          </cell>
          <cell r="E775">
            <v>35850</v>
          </cell>
          <cell r="F775">
            <v>6811.5</v>
          </cell>
          <cell r="G775">
            <v>42661.5</v>
          </cell>
        </row>
        <row r="776">
          <cell r="A776" t="str">
            <v>022540</v>
          </cell>
          <cell r="B776" t="str">
            <v xml:space="preserve">Tubo de hierro galv de 2" x 1.5 mm </v>
          </cell>
          <cell r="C776" t="str">
            <v>Ml</v>
          </cell>
          <cell r="D776">
            <v>1</v>
          </cell>
          <cell r="E776">
            <v>13516.666666666666</v>
          </cell>
          <cell r="F776">
            <v>2568.1666666666665</v>
          </cell>
          <cell r="G776">
            <v>16084.833333333332</v>
          </cell>
        </row>
        <row r="777">
          <cell r="A777" t="str">
            <v>022550</v>
          </cell>
          <cell r="B777" t="str">
            <v xml:space="preserve">Tubo de hierro galv de 2" x 2.5 mm </v>
          </cell>
          <cell r="C777" t="str">
            <v>ML</v>
          </cell>
          <cell r="D777">
            <v>1</v>
          </cell>
          <cell r="E777">
            <v>22850</v>
          </cell>
          <cell r="F777">
            <v>4341.5</v>
          </cell>
          <cell r="G777">
            <v>27191.5</v>
          </cell>
        </row>
        <row r="778">
          <cell r="A778" t="str">
            <v>022560</v>
          </cell>
          <cell r="B778" t="str">
            <v xml:space="preserve">Tubo de hierro galv de 1 1/2" x 2.0 mm </v>
          </cell>
          <cell r="C778" t="str">
            <v>ML</v>
          </cell>
          <cell r="D778">
            <v>1</v>
          </cell>
          <cell r="E778">
            <v>13250</v>
          </cell>
          <cell r="F778">
            <v>2517.5</v>
          </cell>
          <cell r="G778">
            <v>15767.5</v>
          </cell>
        </row>
        <row r="779">
          <cell r="A779" t="str">
            <v>022570</v>
          </cell>
          <cell r="B779" t="str">
            <v xml:space="preserve">Tubo de hierro galv de 1 " x 1.5 mm </v>
          </cell>
          <cell r="C779" t="str">
            <v>Ml</v>
          </cell>
          <cell r="D779">
            <v>1</v>
          </cell>
          <cell r="E779">
            <v>7533.333333333333</v>
          </cell>
          <cell r="F779">
            <v>1431.3333333333333</v>
          </cell>
          <cell r="G779">
            <v>8964.6666666666661</v>
          </cell>
        </row>
        <row r="780">
          <cell r="A780" t="str">
            <v>022580</v>
          </cell>
          <cell r="B780" t="str">
            <v>Tubo de hierro galvanizado de 1/2" x 1.5mm</v>
          </cell>
          <cell r="C780" t="str">
            <v>Ml</v>
          </cell>
          <cell r="D780">
            <v>1</v>
          </cell>
          <cell r="E780">
            <v>5316.666666666667</v>
          </cell>
          <cell r="F780">
            <v>1010.1666666666667</v>
          </cell>
          <cell r="G780">
            <v>6326.8333333333339</v>
          </cell>
        </row>
        <row r="781">
          <cell r="A781" t="str">
            <v>022590</v>
          </cell>
          <cell r="B781" t="str">
            <v>Tubo de hierro negro de 2" x 2.5mm</v>
          </cell>
          <cell r="C781" t="str">
            <v>Ml</v>
          </cell>
          <cell r="D781">
            <v>1</v>
          </cell>
          <cell r="E781">
            <v>16800</v>
          </cell>
          <cell r="F781">
            <v>3192</v>
          </cell>
          <cell r="G781">
            <v>19992</v>
          </cell>
        </row>
        <row r="782">
          <cell r="A782" t="str">
            <v>022600</v>
          </cell>
          <cell r="B782" t="str">
            <v>Tubo de hierro negro de 1-1/2" x 2.5mm</v>
          </cell>
          <cell r="C782" t="str">
            <v>Ml</v>
          </cell>
          <cell r="D782">
            <v>1</v>
          </cell>
          <cell r="E782">
            <v>13433.333333333334</v>
          </cell>
          <cell r="F782">
            <v>2552.3333333333335</v>
          </cell>
          <cell r="G782">
            <v>15985.666666666668</v>
          </cell>
        </row>
        <row r="783">
          <cell r="A783" t="str">
            <v>022601</v>
          </cell>
          <cell r="B783" t="str">
            <v>Tubo (P)R-9 1/2</v>
          </cell>
          <cell r="C783" t="str">
            <v>Ml</v>
          </cell>
          <cell r="D783">
            <v>1</v>
          </cell>
          <cell r="E783">
            <v>3257.2436974789916</v>
          </cell>
          <cell r="F783">
            <v>618.87630252100837</v>
          </cell>
          <cell r="G783">
            <v>3876.12</v>
          </cell>
        </row>
        <row r="784">
          <cell r="A784" t="str">
            <v>022610</v>
          </cell>
          <cell r="B784" t="str">
            <v>Tubo(P) R-21 (M)1 1/4"</v>
          </cell>
          <cell r="C784" t="str">
            <v>ML</v>
          </cell>
          <cell r="D784">
            <v>1</v>
          </cell>
          <cell r="E784">
            <v>7278.6554621848745</v>
          </cell>
          <cell r="F784">
            <v>1382.9445378151261</v>
          </cell>
          <cell r="G784">
            <v>8661.6</v>
          </cell>
        </row>
        <row r="785">
          <cell r="A785" t="str">
            <v>022611</v>
          </cell>
          <cell r="B785" t="str">
            <v>Tubo(P) R-21 (M)1 1/2"</v>
          </cell>
          <cell r="C785" t="str">
            <v>ML</v>
          </cell>
          <cell r="D785">
            <v>1</v>
          </cell>
          <cell r="E785">
            <v>9504.90756302521</v>
          </cell>
          <cell r="F785">
            <v>1805.9324369747899</v>
          </cell>
          <cell r="G785">
            <v>11310.84</v>
          </cell>
        </row>
        <row r="786">
          <cell r="A786" t="str">
            <v>022620</v>
          </cell>
          <cell r="B786" t="str">
            <v>Tubo (P)R-13.5 1/2</v>
          </cell>
          <cell r="C786" t="str">
            <v>ML</v>
          </cell>
          <cell r="D786">
            <v>1</v>
          </cell>
          <cell r="E786">
            <v>2325.1764705882356</v>
          </cell>
          <cell r="F786">
            <v>441.78352941176479</v>
          </cell>
          <cell r="G786">
            <v>2766.9600000000005</v>
          </cell>
        </row>
        <row r="787">
          <cell r="A787" t="str">
            <v>022621</v>
          </cell>
          <cell r="B787" t="str">
            <v>Tubo (P)R-13.5 1"</v>
          </cell>
          <cell r="C787" t="str">
            <v>ML</v>
          </cell>
          <cell r="D787">
            <v>1</v>
          </cell>
          <cell r="E787">
            <v>5851.0588235294126</v>
          </cell>
          <cell r="F787">
            <v>1111.7011764705885</v>
          </cell>
          <cell r="G787">
            <v>6962.7600000000011</v>
          </cell>
        </row>
        <row r="788">
          <cell r="A788" t="str">
            <v>022630</v>
          </cell>
          <cell r="B788" t="str">
            <v>Tubo(P)R-21 3/4</v>
          </cell>
          <cell r="C788" t="str">
            <v>ML</v>
          </cell>
          <cell r="D788">
            <v>1</v>
          </cell>
          <cell r="E788">
            <v>2880.6050420168067</v>
          </cell>
          <cell r="F788">
            <v>547.31495798319327</v>
          </cell>
          <cell r="G788">
            <v>3427.92</v>
          </cell>
        </row>
        <row r="789">
          <cell r="A789" t="str">
            <v>022640</v>
          </cell>
          <cell r="B789" t="str">
            <v>Tubo(P)R-21 1"</v>
          </cell>
          <cell r="C789" t="str">
            <v>ML</v>
          </cell>
          <cell r="D789">
            <v>1</v>
          </cell>
          <cell r="E789">
            <v>4040.4705882352941</v>
          </cell>
          <cell r="F789">
            <v>767.68941176470594</v>
          </cell>
          <cell r="G789">
            <v>4808.16</v>
          </cell>
        </row>
        <row r="790">
          <cell r="A790" t="str">
            <v>022641</v>
          </cell>
          <cell r="B790" t="str">
            <v>Tubo(P)R-26 2"</v>
          </cell>
          <cell r="C790" t="str">
            <v>ML</v>
          </cell>
          <cell r="D790">
            <v>1</v>
          </cell>
          <cell r="E790">
            <v>12034.285714285717</v>
          </cell>
          <cell r="F790">
            <v>2286.5142857142864</v>
          </cell>
          <cell r="G790">
            <v>14320.800000000003</v>
          </cell>
        </row>
        <row r="791">
          <cell r="A791" t="str">
            <v>022642</v>
          </cell>
          <cell r="B791" t="str">
            <v>Tubo(P)R-21 2"</v>
          </cell>
          <cell r="C791" t="str">
            <v>Ml</v>
          </cell>
          <cell r="D791">
            <v>1</v>
          </cell>
          <cell r="E791">
            <v>14575.462184873952</v>
          </cell>
          <cell r="F791">
            <v>2769.3378151260508</v>
          </cell>
          <cell r="G791">
            <v>17344.800000000003</v>
          </cell>
        </row>
        <row r="792">
          <cell r="A792" t="str">
            <v>022643</v>
          </cell>
          <cell r="B792" t="str">
            <v>Tubo(P)R-21 2 1/12"</v>
          </cell>
          <cell r="C792" t="str">
            <v>Ml</v>
          </cell>
          <cell r="D792">
            <v>1</v>
          </cell>
          <cell r="E792">
            <v>23620.23529411765</v>
          </cell>
          <cell r="F792">
            <v>4487.844705882354</v>
          </cell>
          <cell r="G792">
            <v>28108.080000000005</v>
          </cell>
        </row>
        <row r="793">
          <cell r="A793" t="str">
            <v>022644</v>
          </cell>
          <cell r="B793" t="str">
            <v>Tubo(P)R-21 3"</v>
          </cell>
          <cell r="C793" t="str">
            <v>Ml</v>
          </cell>
          <cell r="D793">
            <v>1</v>
          </cell>
          <cell r="E793">
            <v>31536.000000000004</v>
          </cell>
          <cell r="F793">
            <v>5991.8400000000011</v>
          </cell>
          <cell r="G793">
            <v>37527.840000000004</v>
          </cell>
        </row>
        <row r="794">
          <cell r="A794" t="str">
            <v>022649</v>
          </cell>
          <cell r="B794" t="str">
            <v>Tubo(S)(M)1 1/2</v>
          </cell>
          <cell r="C794" t="str">
            <v>ML</v>
          </cell>
          <cell r="D794">
            <v>1</v>
          </cell>
          <cell r="E794">
            <v>8172.0000000000009</v>
          </cell>
          <cell r="F794">
            <v>1552.6800000000003</v>
          </cell>
          <cell r="G794">
            <v>9724.68</v>
          </cell>
        </row>
        <row r="795">
          <cell r="A795" t="str">
            <v>022650</v>
          </cell>
          <cell r="B795" t="str">
            <v>Tubo(S)(M) 2"</v>
          </cell>
          <cell r="C795" t="str">
            <v>ML</v>
          </cell>
          <cell r="D795">
            <v>1</v>
          </cell>
          <cell r="E795">
            <v>10152</v>
          </cell>
          <cell r="F795">
            <v>1928.88</v>
          </cell>
          <cell r="G795">
            <v>12080.880000000001</v>
          </cell>
        </row>
        <row r="796">
          <cell r="A796" t="str">
            <v>022660</v>
          </cell>
          <cell r="B796" t="str">
            <v>Tubo(S)(M) 3"</v>
          </cell>
          <cell r="C796" t="str">
            <v>ML</v>
          </cell>
          <cell r="D796">
            <v>1</v>
          </cell>
          <cell r="E796">
            <v>15138</v>
          </cell>
          <cell r="F796">
            <v>2876.2200000000003</v>
          </cell>
          <cell r="G796">
            <v>18014.22</v>
          </cell>
        </row>
        <row r="797">
          <cell r="A797" t="str">
            <v>022670</v>
          </cell>
          <cell r="B797" t="str">
            <v>Tubo(S)(M) 4"</v>
          </cell>
          <cell r="C797" t="str">
            <v>ML</v>
          </cell>
          <cell r="D797">
            <v>1</v>
          </cell>
          <cell r="E797">
            <v>21078.000000000004</v>
          </cell>
          <cell r="F797">
            <v>4004.8200000000006</v>
          </cell>
          <cell r="G797">
            <v>25082.820000000003</v>
          </cell>
        </row>
        <row r="798">
          <cell r="A798" t="str">
            <v>022680</v>
          </cell>
          <cell r="B798" t="str">
            <v>Tubo(S)(M) 6"</v>
          </cell>
          <cell r="C798" t="str">
            <v>Ml</v>
          </cell>
          <cell r="D798">
            <v>1</v>
          </cell>
          <cell r="E798">
            <v>44640.000000000007</v>
          </cell>
          <cell r="F798">
            <v>8481.6000000000022</v>
          </cell>
          <cell r="G798">
            <v>53121.600000000006</v>
          </cell>
        </row>
        <row r="799">
          <cell r="A799" t="str">
            <v>022690</v>
          </cell>
          <cell r="B799" t="str">
            <v>Tubo(S)(M) 8"</v>
          </cell>
          <cell r="C799" t="str">
            <v>Ml</v>
          </cell>
          <cell r="D799">
            <v>1</v>
          </cell>
          <cell r="E799">
            <v>82800.000000000015</v>
          </cell>
          <cell r="F799">
            <v>15732.000000000004</v>
          </cell>
          <cell r="G799">
            <v>98532.000000000015</v>
          </cell>
        </row>
        <row r="800">
          <cell r="A800" t="str">
            <v>022700</v>
          </cell>
          <cell r="B800" t="str">
            <v>Tubo(S)(M) 10"</v>
          </cell>
          <cell r="C800" t="str">
            <v>Ml</v>
          </cell>
          <cell r="D800">
            <v>1</v>
          </cell>
          <cell r="E800">
            <v>126000.00000000001</v>
          </cell>
          <cell r="F800">
            <v>23940.000000000004</v>
          </cell>
          <cell r="G800">
            <v>149940.00000000003</v>
          </cell>
        </row>
        <row r="801">
          <cell r="A801" t="str">
            <v>022710</v>
          </cell>
          <cell r="B801" t="str">
            <v>Tubo PVC (V)1 1/2x6M</v>
          </cell>
          <cell r="C801" t="str">
            <v>ML</v>
          </cell>
          <cell r="D801">
            <v>1</v>
          </cell>
          <cell r="E801">
            <v>4803.84</v>
          </cell>
          <cell r="F801">
            <v>912.7296</v>
          </cell>
          <cell r="G801">
            <v>5716.5695999999998</v>
          </cell>
        </row>
        <row r="802">
          <cell r="A802" t="str">
            <v>022720</v>
          </cell>
          <cell r="B802" t="str">
            <v>Tubo PVC (V)2"</v>
          </cell>
          <cell r="C802" t="str">
            <v>M</v>
          </cell>
          <cell r="D802">
            <v>1</v>
          </cell>
          <cell r="E802">
            <v>6849.3600000000006</v>
          </cell>
          <cell r="F802">
            <v>1301.3784000000001</v>
          </cell>
          <cell r="G802">
            <v>8150.7384000000002</v>
          </cell>
        </row>
        <row r="803">
          <cell r="A803" t="str">
            <v>022730</v>
          </cell>
          <cell r="B803" t="str">
            <v>Tubo PVC (V)3"</v>
          </cell>
          <cell r="C803" t="str">
            <v>Ml</v>
          </cell>
          <cell r="D803">
            <v>1</v>
          </cell>
          <cell r="E803">
            <v>9072</v>
          </cell>
          <cell r="F803">
            <v>1723.68</v>
          </cell>
          <cell r="G803">
            <v>10795.68</v>
          </cell>
        </row>
        <row r="804">
          <cell r="A804" t="str">
            <v>022740</v>
          </cell>
          <cell r="B804" t="str">
            <v>Tubo PVC (V)4"</v>
          </cell>
          <cell r="C804" t="str">
            <v>ML</v>
          </cell>
          <cell r="D804">
            <v>1</v>
          </cell>
          <cell r="E804">
            <v>15336.000000000002</v>
          </cell>
          <cell r="F804">
            <v>2913.8400000000006</v>
          </cell>
          <cell r="G804">
            <v>18249.840000000004</v>
          </cell>
        </row>
        <row r="805">
          <cell r="A805" t="str">
            <v>022741</v>
          </cell>
          <cell r="B805" t="str">
            <v>Tubo PVC perforado 2-1/2" corrugado</v>
          </cell>
          <cell r="C805" t="str">
            <v>Ml</v>
          </cell>
          <cell r="D805">
            <v>1</v>
          </cell>
          <cell r="E805">
            <v>15459.12</v>
          </cell>
          <cell r="F805">
            <v>2937.2328000000002</v>
          </cell>
          <cell r="G805">
            <v>18396.352800000001</v>
          </cell>
        </row>
        <row r="806">
          <cell r="A806" t="str">
            <v>022742</v>
          </cell>
          <cell r="B806" t="str">
            <v>Tubo PVC perforado 4" corrugado</v>
          </cell>
          <cell r="C806" t="str">
            <v>Ml</v>
          </cell>
          <cell r="D806">
            <v>1</v>
          </cell>
          <cell r="E806">
            <v>18253.080000000002</v>
          </cell>
          <cell r="F806">
            <v>3468.0852000000004</v>
          </cell>
          <cell r="G806">
            <v>21721.165200000003</v>
          </cell>
        </row>
        <row r="807">
          <cell r="A807" t="str">
            <v>022743</v>
          </cell>
          <cell r="B807" t="str">
            <v>Tubo PVC perforado 6" corrugado</v>
          </cell>
          <cell r="C807" t="str">
            <v>Ml</v>
          </cell>
          <cell r="D807">
            <v>1</v>
          </cell>
          <cell r="E807">
            <v>37439.279999999999</v>
          </cell>
          <cell r="F807">
            <v>7113.4632000000001</v>
          </cell>
          <cell r="G807">
            <v>44552.743199999997</v>
          </cell>
        </row>
        <row r="808">
          <cell r="A808" t="str">
            <v>022744</v>
          </cell>
          <cell r="B808" t="str">
            <v>Tubo PVC perforado 8" corrugado</v>
          </cell>
          <cell r="C808" t="str">
            <v>Ml</v>
          </cell>
          <cell r="D808">
            <v>1</v>
          </cell>
          <cell r="E808">
            <v>54398.520000000004</v>
          </cell>
          <cell r="F808">
            <v>10335.718800000001</v>
          </cell>
          <cell r="G808">
            <v>64734.238800000006</v>
          </cell>
        </row>
        <row r="809">
          <cell r="A809" t="str">
            <v>022745</v>
          </cell>
          <cell r="B809" t="str">
            <v>Tubo de cobre de 1/2"</v>
          </cell>
          <cell r="C809" t="str">
            <v>Ml</v>
          </cell>
          <cell r="D809">
            <v>1</v>
          </cell>
          <cell r="E809">
            <v>16002</v>
          </cell>
          <cell r="F809">
            <v>3040.38</v>
          </cell>
          <cell r="G809">
            <v>19042.38</v>
          </cell>
        </row>
        <row r="810">
          <cell r="A810" t="str">
            <v>022746</v>
          </cell>
          <cell r="B810" t="str">
            <v>Tubo de cobre de 3/8"</v>
          </cell>
          <cell r="C810" t="str">
            <v>Ml</v>
          </cell>
          <cell r="D810">
            <v>1</v>
          </cell>
          <cell r="E810">
            <v>11642.400000000001</v>
          </cell>
          <cell r="F810">
            <v>2212.0560000000005</v>
          </cell>
          <cell r="G810">
            <v>13854.456000000002</v>
          </cell>
        </row>
        <row r="811">
          <cell r="A811" t="str">
            <v>022747</v>
          </cell>
          <cell r="B811" t="str">
            <v>Tubo de cobre tipo L de 1/4"</v>
          </cell>
          <cell r="C811" t="str">
            <v>Ml</v>
          </cell>
          <cell r="D811">
            <v>1</v>
          </cell>
          <cell r="E811">
            <v>39774.240000000005</v>
          </cell>
          <cell r="F811">
            <v>7557.1056000000008</v>
          </cell>
          <cell r="G811">
            <v>47331.345600000008</v>
          </cell>
        </row>
        <row r="812">
          <cell r="A812" t="str">
            <v>022750</v>
          </cell>
          <cell r="B812" t="str">
            <v>UNION  CANAL  PVC      RAINGO</v>
          </cell>
          <cell r="C812" t="str">
            <v>UND</v>
          </cell>
          <cell r="D812">
            <v>1</v>
          </cell>
          <cell r="E812">
            <v>3318.84</v>
          </cell>
          <cell r="F812">
            <v>630.57960000000003</v>
          </cell>
          <cell r="G812">
            <v>3949.4196000000002</v>
          </cell>
        </row>
        <row r="813">
          <cell r="A813" t="str">
            <v>022760</v>
          </cell>
          <cell r="B813" t="str">
            <v>Union CPVC 1"</v>
          </cell>
          <cell r="C813" t="str">
            <v>Und</v>
          </cell>
          <cell r="D813">
            <v>1</v>
          </cell>
          <cell r="E813">
            <v>6264</v>
          </cell>
          <cell r="F813">
            <v>1190.1600000000001</v>
          </cell>
          <cell r="G813">
            <v>7454.16</v>
          </cell>
        </row>
        <row r="814">
          <cell r="A814" t="str">
            <v>022770</v>
          </cell>
          <cell r="B814" t="str">
            <v>Union CPVC 3/4"</v>
          </cell>
          <cell r="C814" t="str">
            <v>Und</v>
          </cell>
          <cell r="D814">
            <v>1</v>
          </cell>
          <cell r="E814">
            <v>1512</v>
          </cell>
          <cell r="F814">
            <v>287.28000000000003</v>
          </cell>
          <cell r="G814">
            <v>1799.28</v>
          </cell>
        </row>
        <row r="815">
          <cell r="A815" t="str">
            <v>022780</v>
          </cell>
          <cell r="B815" t="str">
            <v>Union CPVC 1/2"</v>
          </cell>
          <cell r="C815" t="str">
            <v>Und</v>
          </cell>
          <cell r="D815">
            <v>1</v>
          </cell>
          <cell r="E815">
            <v>972.00000000000011</v>
          </cell>
          <cell r="F815">
            <v>184.68000000000004</v>
          </cell>
          <cell r="G815">
            <v>1156.68</v>
          </cell>
        </row>
        <row r="816">
          <cell r="A816" t="str">
            <v>022790</v>
          </cell>
          <cell r="B816" t="str">
            <v>Union presion PVC 1"</v>
          </cell>
          <cell r="C816" t="str">
            <v>Und</v>
          </cell>
          <cell r="D816">
            <v>1</v>
          </cell>
          <cell r="E816">
            <v>888.84</v>
          </cell>
          <cell r="F816">
            <v>168.87960000000001</v>
          </cell>
          <cell r="G816">
            <v>1057.7196000000001</v>
          </cell>
        </row>
        <row r="817">
          <cell r="A817" t="str">
            <v>022800</v>
          </cell>
          <cell r="B817" t="str">
            <v>Union presion PVC 1/2"</v>
          </cell>
          <cell r="C817" t="str">
            <v>Und</v>
          </cell>
          <cell r="D817">
            <v>1</v>
          </cell>
          <cell r="E817">
            <v>378</v>
          </cell>
          <cell r="F817">
            <v>71.820000000000007</v>
          </cell>
          <cell r="G817">
            <v>449.82</v>
          </cell>
        </row>
        <row r="818">
          <cell r="A818" t="str">
            <v>022810</v>
          </cell>
          <cell r="B818" t="str">
            <v>Union sanitaria de   1.1/2"  PVC</v>
          </cell>
          <cell r="C818" t="str">
            <v>Und</v>
          </cell>
          <cell r="D818">
            <v>1</v>
          </cell>
          <cell r="E818">
            <v>2052</v>
          </cell>
          <cell r="F818">
            <v>389.88</v>
          </cell>
          <cell r="G818">
            <v>2441.88</v>
          </cell>
        </row>
        <row r="819">
          <cell r="A819" t="str">
            <v>022820</v>
          </cell>
          <cell r="B819" t="str">
            <v>Union sanitaria de   2"  PVC</v>
          </cell>
          <cell r="C819" t="str">
            <v>Und</v>
          </cell>
          <cell r="D819">
            <v>1</v>
          </cell>
          <cell r="E819">
            <v>2268</v>
          </cell>
          <cell r="F819">
            <v>430.92</v>
          </cell>
          <cell r="G819">
            <v>2698.92</v>
          </cell>
        </row>
        <row r="820">
          <cell r="A820" t="str">
            <v>022830</v>
          </cell>
          <cell r="B820" t="str">
            <v>Union sanitaria de   3"  PVC</v>
          </cell>
          <cell r="C820" t="str">
            <v>Und</v>
          </cell>
          <cell r="D820">
            <v>1</v>
          </cell>
          <cell r="E820">
            <v>3348</v>
          </cell>
          <cell r="F820">
            <v>636.12</v>
          </cell>
          <cell r="G820">
            <v>3984.12</v>
          </cell>
        </row>
        <row r="821">
          <cell r="A821" t="str">
            <v>022840</v>
          </cell>
          <cell r="B821" t="str">
            <v>Union sanitaria de   4"  PVC</v>
          </cell>
          <cell r="C821" t="str">
            <v>Und</v>
          </cell>
          <cell r="D821">
            <v>1</v>
          </cell>
          <cell r="E821">
            <v>6588</v>
          </cell>
          <cell r="F821">
            <v>1251.72</v>
          </cell>
          <cell r="G821">
            <v>7839.72</v>
          </cell>
        </row>
        <row r="822">
          <cell r="A822" t="str">
            <v>022850</v>
          </cell>
          <cell r="B822" t="str">
            <v>Union sanitaria de   6"  PVC</v>
          </cell>
          <cell r="C822" t="str">
            <v>Und</v>
          </cell>
          <cell r="D822">
            <v>1</v>
          </cell>
          <cell r="E822">
            <v>28620.000000000004</v>
          </cell>
          <cell r="F822">
            <v>5437.8000000000011</v>
          </cell>
          <cell r="G822">
            <v>34057.800000000003</v>
          </cell>
        </row>
        <row r="823">
          <cell r="A823" t="str">
            <v>022860</v>
          </cell>
          <cell r="B823" t="str">
            <v>Union Universal 1/2" PVC</v>
          </cell>
          <cell r="C823" t="str">
            <v>Und</v>
          </cell>
          <cell r="D823">
            <v>1</v>
          </cell>
          <cell r="E823">
            <v>3002.4</v>
          </cell>
          <cell r="F823">
            <v>570.45600000000002</v>
          </cell>
          <cell r="G823">
            <v>3572.8560000000002</v>
          </cell>
        </row>
        <row r="824">
          <cell r="A824" t="str">
            <v>022870</v>
          </cell>
          <cell r="B824" t="str">
            <v>Union Universal de 3/4" PVC</v>
          </cell>
          <cell r="C824" t="str">
            <v>Und</v>
          </cell>
          <cell r="D824">
            <v>1</v>
          </cell>
          <cell r="E824">
            <v>5313.6</v>
          </cell>
          <cell r="F824">
            <v>1009.5840000000001</v>
          </cell>
          <cell r="G824">
            <v>6323.1840000000002</v>
          </cell>
        </row>
        <row r="825">
          <cell r="A825" t="str">
            <v>022871</v>
          </cell>
          <cell r="B825" t="str">
            <v>Union Universal de 1" PVC</v>
          </cell>
          <cell r="C825" t="str">
            <v>Und</v>
          </cell>
          <cell r="D825">
            <v>1</v>
          </cell>
          <cell r="E825">
            <v>8035.2000000000007</v>
          </cell>
          <cell r="F825">
            <v>1526.6880000000001</v>
          </cell>
          <cell r="G825">
            <v>9561.8880000000008</v>
          </cell>
        </row>
        <row r="826">
          <cell r="A826" t="str">
            <v>022872</v>
          </cell>
          <cell r="B826" t="str">
            <v>Union Universla de 1-1/4" PVC</v>
          </cell>
          <cell r="C826" t="str">
            <v>Und</v>
          </cell>
          <cell r="D826">
            <v>1</v>
          </cell>
          <cell r="E826">
            <v>14504.400000000001</v>
          </cell>
          <cell r="F826">
            <v>2755.8360000000002</v>
          </cell>
          <cell r="G826">
            <v>17260.236000000001</v>
          </cell>
        </row>
        <row r="827">
          <cell r="A827" t="str">
            <v>022873</v>
          </cell>
          <cell r="B827" t="str">
            <v>Union Universal de 1-1/2" PVC</v>
          </cell>
          <cell r="C827" t="str">
            <v>Und</v>
          </cell>
          <cell r="D827">
            <v>1</v>
          </cell>
          <cell r="E827">
            <v>24883.200000000001</v>
          </cell>
          <cell r="F827">
            <v>4727.808</v>
          </cell>
          <cell r="G827">
            <v>29611.008000000002</v>
          </cell>
        </row>
        <row r="828">
          <cell r="A828" t="str">
            <v>022874</v>
          </cell>
          <cell r="B828" t="str">
            <v>Union Universal de 2" PVC</v>
          </cell>
          <cell r="C828" t="str">
            <v>Und</v>
          </cell>
          <cell r="D828">
            <v>1</v>
          </cell>
          <cell r="E828">
            <v>31816.800000000003</v>
          </cell>
          <cell r="F828">
            <v>6045.1920000000009</v>
          </cell>
          <cell r="G828">
            <v>37861.992000000006</v>
          </cell>
        </row>
        <row r="829">
          <cell r="A829" t="str">
            <v>022880</v>
          </cell>
          <cell r="B829" t="str">
            <v>UNIVERSAL GALVANIZADA  1"</v>
          </cell>
          <cell r="C829" t="str">
            <v>UND</v>
          </cell>
          <cell r="D829">
            <v>1</v>
          </cell>
          <cell r="E829">
            <v>9200</v>
          </cell>
          <cell r="F829">
            <v>1748</v>
          </cell>
          <cell r="G829">
            <v>10948</v>
          </cell>
        </row>
        <row r="830">
          <cell r="A830" t="str">
            <v>022890</v>
          </cell>
          <cell r="B830" t="str">
            <v>UNIVERSAL GALVANIZADA  1. 1/2"</v>
          </cell>
          <cell r="C830" t="str">
            <v>UND</v>
          </cell>
          <cell r="D830">
            <v>1</v>
          </cell>
          <cell r="E830">
            <v>11900</v>
          </cell>
          <cell r="F830">
            <v>2261</v>
          </cell>
          <cell r="G830">
            <v>14161</v>
          </cell>
        </row>
        <row r="831">
          <cell r="A831" t="str">
            <v>022900</v>
          </cell>
          <cell r="B831" t="str">
            <v>UNIVERSAL GALVANIZADA  1/2"</v>
          </cell>
          <cell r="C831" t="str">
            <v>UND</v>
          </cell>
          <cell r="D831">
            <v>1</v>
          </cell>
          <cell r="E831">
            <v>4800</v>
          </cell>
          <cell r="F831">
            <v>912</v>
          </cell>
          <cell r="G831">
            <v>5712</v>
          </cell>
        </row>
        <row r="832">
          <cell r="A832" t="str">
            <v>022910</v>
          </cell>
          <cell r="B832" t="str">
            <v>SUBCONTRATO DE ORNAMENTACION</v>
          </cell>
          <cell r="C832" t="str">
            <v>%</v>
          </cell>
          <cell r="D832">
            <v>50</v>
          </cell>
          <cell r="E832">
            <v>23087.89</v>
          </cell>
          <cell r="F832">
            <v>4386.6990999999998</v>
          </cell>
          <cell r="G832">
            <v>27474.589099999997</v>
          </cell>
        </row>
        <row r="833">
          <cell r="A833" t="str">
            <v>022920</v>
          </cell>
          <cell r="B833" t="str">
            <v>UNIVERSAL GALVANIZADA  3/4"</v>
          </cell>
          <cell r="C833" t="str">
            <v>UND</v>
          </cell>
          <cell r="D833">
            <v>1</v>
          </cell>
          <cell r="E833">
            <v>3358</v>
          </cell>
          <cell r="F833">
            <v>638.02</v>
          </cell>
          <cell r="G833">
            <v>3996.02</v>
          </cell>
        </row>
        <row r="834">
          <cell r="A834" t="str">
            <v>022930</v>
          </cell>
          <cell r="B834" t="str">
            <v>UNIVERSAL PRESION DE  1" PAVCO PVC</v>
          </cell>
          <cell r="C834" t="str">
            <v>UND</v>
          </cell>
          <cell r="D834">
            <v>1</v>
          </cell>
          <cell r="E834">
            <v>2756</v>
          </cell>
          <cell r="F834">
            <v>523.64</v>
          </cell>
          <cell r="G834">
            <v>3279.64</v>
          </cell>
        </row>
        <row r="835">
          <cell r="A835" t="str">
            <v>022940</v>
          </cell>
          <cell r="B835" t="str">
            <v>UNIVERSAL PRESION DE  1/2" PAVCO PVC</v>
          </cell>
          <cell r="C835" t="str">
            <v>Und</v>
          </cell>
          <cell r="D835">
            <v>1</v>
          </cell>
          <cell r="E835">
            <v>1477.3000000000002</v>
          </cell>
          <cell r="F835">
            <v>280.68700000000001</v>
          </cell>
          <cell r="G835">
            <v>1757.9870000000001</v>
          </cell>
        </row>
        <row r="836">
          <cell r="A836" t="str">
            <v>022941</v>
          </cell>
          <cell r="B836" t="str">
            <v>Union galvanizada de Ø2"</v>
          </cell>
          <cell r="C836" t="str">
            <v>Und</v>
          </cell>
          <cell r="D836">
            <v>1</v>
          </cell>
          <cell r="E836">
            <v>11453.2</v>
          </cell>
          <cell r="F836">
            <v>2176.1080000000002</v>
          </cell>
          <cell r="G836">
            <v>13629.308000000001</v>
          </cell>
        </row>
        <row r="837">
          <cell r="A837" t="str">
            <v>022950</v>
          </cell>
          <cell r="B837" t="str">
            <v>Union galvanizada de Ø 1"</v>
          </cell>
          <cell r="C837" t="str">
            <v>Und</v>
          </cell>
          <cell r="D837">
            <v>1</v>
          </cell>
          <cell r="E837">
            <v>6563.0252100840335</v>
          </cell>
          <cell r="F837">
            <v>1246.9747899159663</v>
          </cell>
          <cell r="G837">
            <v>7810</v>
          </cell>
        </row>
        <row r="838">
          <cell r="A838" t="str">
            <v>022960</v>
          </cell>
          <cell r="B838" t="str">
            <v>Union galvanizada de Ø 3/4"</v>
          </cell>
          <cell r="C838" t="str">
            <v>Und</v>
          </cell>
          <cell r="D838">
            <v>1</v>
          </cell>
          <cell r="E838">
            <v>3789.9159663865548</v>
          </cell>
          <cell r="F838">
            <v>720.0840336134454</v>
          </cell>
          <cell r="G838">
            <v>4510</v>
          </cell>
        </row>
        <row r="839">
          <cell r="A839" t="str">
            <v>022970</v>
          </cell>
          <cell r="B839" t="str">
            <v>Union galvanizada de Ø 1/2"</v>
          </cell>
          <cell r="C839" t="str">
            <v>Und</v>
          </cell>
          <cell r="D839">
            <v>1</v>
          </cell>
          <cell r="E839">
            <v>2865.546218487395</v>
          </cell>
          <cell r="F839">
            <v>544.45378151260502</v>
          </cell>
          <cell r="G839">
            <v>3410</v>
          </cell>
        </row>
        <row r="840">
          <cell r="A840" t="str">
            <v>022981</v>
          </cell>
          <cell r="B840" t="str">
            <v>Valvula compuerta elastica de 2" Extr. Liso</v>
          </cell>
          <cell r="C840" t="str">
            <v>Und</v>
          </cell>
          <cell r="D840">
            <v>1</v>
          </cell>
          <cell r="E840">
            <v>344300</v>
          </cell>
          <cell r="F840">
            <v>65417</v>
          </cell>
          <cell r="G840">
            <v>409717</v>
          </cell>
        </row>
        <row r="841">
          <cell r="A841" t="str">
            <v>022982</v>
          </cell>
          <cell r="B841" t="str">
            <v>Valvula compuerta elastica de 3" Extr. Liso</v>
          </cell>
          <cell r="C841" t="str">
            <v>Und</v>
          </cell>
          <cell r="D841">
            <v>1</v>
          </cell>
          <cell r="E841">
            <v>497200.00000000006</v>
          </cell>
          <cell r="F841">
            <v>94468.000000000015</v>
          </cell>
          <cell r="G841">
            <v>591668.00000000012</v>
          </cell>
        </row>
        <row r="842">
          <cell r="A842" t="str">
            <v>022983</v>
          </cell>
          <cell r="B842" t="str">
            <v>Valvula compuerta elastica de 4" Extr. Liso</v>
          </cell>
          <cell r="C842" t="str">
            <v>Und</v>
          </cell>
          <cell r="D842">
            <v>1</v>
          </cell>
          <cell r="E842">
            <v>652300</v>
          </cell>
          <cell r="F842">
            <v>123937</v>
          </cell>
          <cell r="G842">
            <v>776237</v>
          </cell>
        </row>
        <row r="843">
          <cell r="A843" t="str">
            <v>022984</v>
          </cell>
          <cell r="B843" t="str">
            <v>Valvula compuerta elastica de 6" Extr. Liso</v>
          </cell>
          <cell r="C843" t="str">
            <v>Und</v>
          </cell>
          <cell r="D843">
            <v>1</v>
          </cell>
          <cell r="E843">
            <v>1327700</v>
          </cell>
          <cell r="F843">
            <v>252263</v>
          </cell>
          <cell r="G843">
            <v>1579963</v>
          </cell>
        </row>
        <row r="844">
          <cell r="A844" t="str">
            <v>022985</v>
          </cell>
          <cell r="B844" t="str">
            <v>Valvula compuerta elastica de 8" Extr. Liso</v>
          </cell>
          <cell r="C844" t="str">
            <v>Und</v>
          </cell>
          <cell r="D844">
            <v>1</v>
          </cell>
          <cell r="E844">
            <v>1892000.0000000002</v>
          </cell>
          <cell r="F844">
            <v>359480.00000000006</v>
          </cell>
          <cell r="G844">
            <v>2251480.0000000005</v>
          </cell>
        </row>
        <row r="845">
          <cell r="A845" t="str">
            <v>022986</v>
          </cell>
          <cell r="B845" t="str">
            <v>Valvula compuerta elastica de 10" Extr. Liso</v>
          </cell>
          <cell r="C845" t="str">
            <v>Und</v>
          </cell>
          <cell r="D845">
            <v>1</v>
          </cell>
          <cell r="E845">
            <v>3714332.6</v>
          </cell>
          <cell r="F845">
            <v>705723.19400000002</v>
          </cell>
          <cell r="G845">
            <v>4420055.7939999998</v>
          </cell>
        </row>
        <row r="846">
          <cell r="A846" t="str">
            <v>022987</v>
          </cell>
          <cell r="B846" t="str">
            <v>Valvula compuerta elastica de 12" Extr. Liso</v>
          </cell>
          <cell r="C846" t="str">
            <v>Und</v>
          </cell>
          <cell r="D846">
            <v>1</v>
          </cell>
          <cell r="E846">
            <v>4378000</v>
          </cell>
          <cell r="F846">
            <v>831820</v>
          </cell>
          <cell r="G846">
            <v>5209820</v>
          </cell>
        </row>
        <row r="847">
          <cell r="A847" t="str">
            <v>022990</v>
          </cell>
          <cell r="B847" t="str">
            <v>VALVULA  DE ENTRADA  SANITARIO / 9976</v>
          </cell>
          <cell r="C847" t="str">
            <v>UND</v>
          </cell>
          <cell r="D847">
            <v>1</v>
          </cell>
          <cell r="E847">
            <v>10208</v>
          </cell>
          <cell r="F847">
            <v>1939.52</v>
          </cell>
          <cell r="G847">
            <v>12147.52</v>
          </cell>
        </row>
        <row r="848">
          <cell r="A848" t="str">
            <v>022991</v>
          </cell>
          <cell r="B848" t="str">
            <v>Valvula compuerta elastica de 2" Extr. Brida ANSI/ISO</v>
          </cell>
          <cell r="C848" t="str">
            <v>Und</v>
          </cell>
          <cell r="D848">
            <v>1</v>
          </cell>
          <cell r="E848">
            <v>431200.00000000006</v>
          </cell>
          <cell r="F848">
            <v>81928.000000000015</v>
          </cell>
          <cell r="G848">
            <v>513128.00000000006</v>
          </cell>
        </row>
        <row r="849">
          <cell r="A849" t="str">
            <v>022992</v>
          </cell>
          <cell r="B849" t="str">
            <v>Valvula compuerta elastica de 3" Extr. Brida ANSI/ISO</v>
          </cell>
          <cell r="C849" t="str">
            <v>Und</v>
          </cell>
          <cell r="D849">
            <v>1</v>
          </cell>
          <cell r="E849">
            <v>665500</v>
          </cell>
          <cell r="F849">
            <v>126445</v>
          </cell>
          <cell r="G849">
            <v>791945</v>
          </cell>
        </row>
        <row r="850">
          <cell r="A850" t="str">
            <v>022993</v>
          </cell>
          <cell r="B850" t="str">
            <v>Valvula compuerta elastica de 4" Extr. Brida ANSI/ISO</v>
          </cell>
          <cell r="C850" t="str">
            <v>Und</v>
          </cell>
          <cell r="D850">
            <v>1</v>
          </cell>
          <cell r="E850">
            <v>863500.00000000012</v>
          </cell>
          <cell r="F850">
            <v>164065.00000000003</v>
          </cell>
          <cell r="G850">
            <v>1027565.0000000001</v>
          </cell>
        </row>
        <row r="851">
          <cell r="A851" t="str">
            <v>022994</v>
          </cell>
          <cell r="B851" t="str">
            <v>Valvula compuerta elastica de 6" Extr. Brida ANSI/ISO</v>
          </cell>
          <cell r="C851" t="str">
            <v>Und</v>
          </cell>
          <cell r="D851">
            <v>1</v>
          </cell>
          <cell r="E851">
            <v>1443200.0000000002</v>
          </cell>
          <cell r="F851">
            <v>274208.00000000006</v>
          </cell>
          <cell r="G851">
            <v>1717408.0000000002</v>
          </cell>
        </row>
        <row r="852">
          <cell r="A852" t="str">
            <v>022995</v>
          </cell>
          <cell r="B852" t="str">
            <v>Valvula compuerta elastica de 8" Extr. Brida ANSI/ISO</v>
          </cell>
          <cell r="C852" t="str">
            <v>Und</v>
          </cell>
          <cell r="D852">
            <v>1</v>
          </cell>
          <cell r="E852">
            <v>2280300</v>
          </cell>
          <cell r="F852">
            <v>433257</v>
          </cell>
          <cell r="G852">
            <v>2713557</v>
          </cell>
        </row>
        <row r="853">
          <cell r="A853" t="str">
            <v>022996</v>
          </cell>
          <cell r="B853" t="str">
            <v>Valvula compuerta elastica de 10" Extr. Brida ANSI/ISO</v>
          </cell>
          <cell r="C853" t="str">
            <v>Und</v>
          </cell>
          <cell r="D853">
            <v>1</v>
          </cell>
          <cell r="E853">
            <v>3718000.0000000005</v>
          </cell>
          <cell r="F853">
            <v>706420.00000000012</v>
          </cell>
          <cell r="G853">
            <v>4424420.0000000009</v>
          </cell>
        </row>
        <row r="854">
          <cell r="A854" t="str">
            <v>022997</v>
          </cell>
          <cell r="B854" t="str">
            <v>Valvula compuerta elastica de 12" Extr. Brida ANSI/ISO</v>
          </cell>
          <cell r="C854" t="str">
            <v>Und</v>
          </cell>
          <cell r="D854">
            <v>1</v>
          </cell>
          <cell r="E854">
            <v>5012700</v>
          </cell>
          <cell r="F854">
            <v>952413</v>
          </cell>
          <cell r="G854">
            <v>5965113</v>
          </cell>
        </row>
        <row r="855">
          <cell r="A855" t="str">
            <v>023000</v>
          </cell>
          <cell r="B855" t="str">
            <v>VALVULA 1/2" DE MEDIO PASO BR REF 95720</v>
          </cell>
          <cell r="C855" t="str">
            <v>UND</v>
          </cell>
          <cell r="D855">
            <v>1</v>
          </cell>
          <cell r="E855">
            <v>12100.000000000002</v>
          </cell>
          <cell r="F855">
            <v>2299.0000000000005</v>
          </cell>
          <cell r="G855">
            <v>14399.000000000002</v>
          </cell>
        </row>
        <row r="856">
          <cell r="A856" t="str">
            <v>023001</v>
          </cell>
          <cell r="B856" t="str">
            <v>Valvula compuerta elastica de 3" Extr. Garra de tigre (G.T.)</v>
          </cell>
          <cell r="C856" t="str">
            <v>Und</v>
          </cell>
          <cell r="D856">
            <v>1</v>
          </cell>
          <cell r="E856">
            <v>723800.00000000012</v>
          </cell>
          <cell r="F856">
            <v>137522.00000000003</v>
          </cell>
          <cell r="G856">
            <v>861322.00000000012</v>
          </cell>
        </row>
        <row r="857">
          <cell r="A857" t="str">
            <v>023002</v>
          </cell>
          <cell r="B857" t="str">
            <v>Valvula compuerta elastica de 4" Extr. Garra de tigre (G.T.)</v>
          </cell>
          <cell r="C857" t="str">
            <v>Und</v>
          </cell>
          <cell r="D857">
            <v>1</v>
          </cell>
          <cell r="E857">
            <v>961400.00000000012</v>
          </cell>
          <cell r="F857">
            <v>182666.00000000003</v>
          </cell>
          <cell r="G857">
            <v>1144066.0000000002</v>
          </cell>
        </row>
        <row r="858">
          <cell r="A858" t="str">
            <v>023003</v>
          </cell>
          <cell r="B858" t="str">
            <v>Valvula compuerta elastica de 6" Extr. Garra de tigre (G.T.)</v>
          </cell>
          <cell r="C858" t="str">
            <v>Und</v>
          </cell>
          <cell r="D858">
            <v>1</v>
          </cell>
          <cell r="E858">
            <v>1555400.0000000002</v>
          </cell>
          <cell r="F858">
            <v>295526.00000000006</v>
          </cell>
          <cell r="G858">
            <v>1850926.0000000002</v>
          </cell>
        </row>
        <row r="859">
          <cell r="A859" t="str">
            <v>023004</v>
          </cell>
          <cell r="B859" t="str">
            <v>Valvula compuerta elastica de 8" Extr. Garra de tigre (G.T.)</v>
          </cell>
          <cell r="C859" t="str">
            <v>Und</v>
          </cell>
          <cell r="D859">
            <v>1</v>
          </cell>
          <cell r="E859">
            <v>2629000</v>
          </cell>
          <cell r="G859">
            <v>2629000</v>
          </cell>
        </row>
        <row r="860">
          <cell r="A860" t="str">
            <v>023010</v>
          </cell>
          <cell r="B860" t="str">
            <v>VALVULA CIERRE RAPIDO</v>
          </cell>
          <cell r="C860" t="str">
            <v>UND</v>
          </cell>
          <cell r="D860">
            <v>1</v>
          </cell>
          <cell r="E860">
            <v>406</v>
          </cell>
          <cell r="F860">
            <v>77.14</v>
          </cell>
          <cell r="G860">
            <v>483.14</v>
          </cell>
        </row>
        <row r="861">
          <cell r="A861" t="str">
            <v>023020</v>
          </cell>
          <cell r="B861" t="str">
            <v>VALVULA DE ESFERA  ITALIANA  1/2"REF  10-0103-30  GRICOL</v>
          </cell>
          <cell r="C861" t="str">
            <v>UND</v>
          </cell>
          <cell r="D861">
            <v>1</v>
          </cell>
          <cell r="E861">
            <v>9500</v>
          </cell>
          <cell r="F861">
            <v>1805</v>
          </cell>
          <cell r="G861">
            <v>11305</v>
          </cell>
        </row>
        <row r="862">
          <cell r="A862" t="str">
            <v>023030</v>
          </cell>
          <cell r="B862" t="str">
            <v>VALVULA DE ESFERA  ITALIANA  3/4" REF 10-0103-34  GRICOL</v>
          </cell>
          <cell r="C862" t="str">
            <v>UND</v>
          </cell>
          <cell r="D862">
            <v>1</v>
          </cell>
          <cell r="E862">
            <v>14500</v>
          </cell>
          <cell r="F862">
            <v>2755</v>
          </cell>
          <cell r="G862">
            <v>17255</v>
          </cell>
        </row>
        <row r="863">
          <cell r="A863" t="str">
            <v>023040</v>
          </cell>
          <cell r="B863" t="str">
            <v>VALVULA DE ESFERA  ITALIANA REF 1"  10-0103-31  GRICOL</v>
          </cell>
          <cell r="C863" t="str">
            <v>UND</v>
          </cell>
          <cell r="D863">
            <v>1</v>
          </cell>
          <cell r="E863">
            <v>21800</v>
          </cell>
          <cell r="F863">
            <v>4142</v>
          </cell>
          <cell r="G863">
            <v>25942</v>
          </cell>
        </row>
        <row r="864">
          <cell r="A864" t="str">
            <v>023050</v>
          </cell>
          <cell r="B864" t="str">
            <v>VALVULA DE REGULACION DE 1/2"  96700</v>
          </cell>
          <cell r="C864" t="str">
            <v>UND</v>
          </cell>
          <cell r="D864">
            <v>1</v>
          </cell>
          <cell r="E864">
            <v>16820</v>
          </cell>
          <cell r="F864">
            <v>3195.8</v>
          </cell>
          <cell r="G864">
            <v>20015.8</v>
          </cell>
        </row>
        <row r="865">
          <cell r="A865" t="str">
            <v>023060</v>
          </cell>
          <cell r="B865" t="str">
            <v>VALVULA DE SALIDA  NUKI  NEGRO  REF 80620</v>
          </cell>
          <cell r="C865" t="str">
            <v>UND</v>
          </cell>
          <cell r="D865">
            <v>1</v>
          </cell>
          <cell r="E865">
            <v>8500</v>
          </cell>
          <cell r="F865">
            <v>1615</v>
          </cell>
          <cell r="G865">
            <v>10115</v>
          </cell>
        </row>
        <row r="866">
          <cell r="A866" t="str">
            <v>023070</v>
          </cell>
          <cell r="B866" t="str">
            <v>VALVULA ENTRADA SANITARIO X 26</v>
          </cell>
          <cell r="C866" t="str">
            <v>UND</v>
          </cell>
          <cell r="D866">
            <v>1</v>
          </cell>
          <cell r="E866">
            <v>10161</v>
          </cell>
          <cell r="F866">
            <v>1930.59</v>
          </cell>
          <cell r="G866">
            <v>12091.59</v>
          </cell>
        </row>
        <row r="867">
          <cell r="A867" t="str">
            <v>023080</v>
          </cell>
          <cell r="B867" t="str">
            <v>VALVULA ENTRADA SANITARIO X 32</v>
          </cell>
          <cell r="C867" t="str">
            <v>UND</v>
          </cell>
          <cell r="D867">
            <v>1</v>
          </cell>
          <cell r="E867">
            <v>10161</v>
          </cell>
          <cell r="F867">
            <v>1930.59</v>
          </cell>
          <cell r="G867">
            <v>12091.59</v>
          </cell>
        </row>
        <row r="868">
          <cell r="A868" t="str">
            <v>023090</v>
          </cell>
          <cell r="B868" t="str">
            <v>VALVULA LAVADERO  2"</v>
          </cell>
          <cell r="C868" t="str">
            <v>UND</v>
          </cell>
          <cell r="D868">
            <v>1</v>
          </cell>
          <cell r="E868">
            <v>78</v>
          </cell>
          <cell r="F868">
            <v>14.82</v>
          </cell>
          <cell r="G868">
            <v>92.82</v>
          </cell>
        </row>
        <row r="869">
          <cell r="A869" t="str">
            <v>023100</v>
          </cell>
          <cell r="B869" t="str">
            <v>VALVULA SALIDA SANITARIO  TANQUE ALTO REF 80610</v>
          </cell>
          <cell r="C869" t="str">
            <v>UND</v>
          </cell>
          <cell r="D869">
            <v>1</v>
          </cell>
          <cell r="E869">
            <v>11025</v>
          </cell>
          <cell r="F869">
            <v>2094.75</v>
          </cell>
          <cell r="G869">
            <v>13119.75</v>
          </cell>
        </row>
        <row r="870">
          <cell r="A870" t="str">
            <v>023110</v>
          </cell>
          <cell r="B870" t="str">
            <v>VALVULA SALIDA SANITARIO TANQUE ALTO REF 80620</v>
          </cell>
          <cell r="C870" t="str">
            <v>UND</v>
          </cell>
          <cell r="D870">
            <v>1</v>
          </cell>
          <cell r="E870">
            <v>11025</v>
          </cell>
          <cell r="F870">
            <v>2094.75</v>
          </cell>
          <cell r="G870">
            <v>13119.75</v>
          </cell>
        </row>
        <row r="871">
          <cell r="A871" t="str">
            <v>023120</v>
          </cell>
          <cell r="B871" t="str">
            <v>VALVULA UNIVERSLA 1/2"  PVC</v>
          </cell>
          <cell r="C871" t="str">
            <v>UND</v>
          </cell>
          <cell r="D871">
            <v>1</v>
          </cell>
          <cell r="E871">
            <v>1100</v>
          </cell>
          <cell r="F871">
            <v>209</v>
          </cell>
          <cell r="G871">
            <v>1309</v>
          </cell>
        </row>
        <row r="872">
          <cell r="A872" t="str">
            <v>023130</v>
          </cell>
          <cell r="B872" t="str">
            <v>Yee Sanitaria  2" PAVCO  PVC</v>
          </cell>
          <cell r="C872" t="str">
            <v>Und</v>
          </cell>
          <cell r="D872">
            <v>1</v>
          </cell>
          <cell r="E872">
            <v>6490.0000000000009</v>
          </cell>
          <cell r="F872">
            <v>1233.1000000000001</v>
          </cell>
          <cell r="G872">
            <v>7723.1000000000013</v>
          </cell>
        </row>
        <row r="873">
          <cell r="A873" t="str">
            <v>023140</v>
          </cell>
          <cell r="B873" t="str">
            <v>Yee Sanitaria  3" PAVCO  PVC</v>
          </cell>
          <cell r="C873" t="str">
            <v>Und</v>
          </cell>
          <cell r="D873">
            <v>1</v>
          </cell>
          <cell r="E873">
            <v>13310.000000000002</v>
          </cell>
          <cell r="F873">
            <v>2528.9000000000005</v>
          </cell>
          <cell r="G873">
            <v>15838.900000000001</v>
          </cell>
        </row>
        <row r="874">
          <cell r="A874" t="str">
            <v>023141</v>
          </cell>
          <cell r="B874" t="str">
            <v>Yee sanitaria 4" PVC</v>
          </cell>
          <cell r="C874" t="str">
            <v>Und</v>
          </cell>
          <cell r="D874">
            <v>1</v>
          </cell>
          <cell r="E874">
            <v>23294.117647058833</v>
          </cell>
          <cell r="F874">
            <v>4425.8823529411784</v>
          </cell>
          <cell r="G874">
            <v>27720.000000000011</v>
          </cell>
        </row>
        <row r="875">
          <cell r="A875" t="str">
            <v>023150</v>
          </cell>
          <cell r="B875" t="str">
            <v>Yee Sanitaria  4" A 2" PAVCO  PVC</v>
          </cell>
          <cell r="C875" t="str">
            <v>Und</v>
          </cell>
          <cell r="D875">
            <v>1</v>
          </cell>
          <cell r="E875">
            <v>19800</v>
          </cell>
          <cell r="F875">
            <v>3762</v>
          </cell>
          <cell r="G875">
            <v>23562</v>
          </cell>
        </row>
        <row r="876">
          <cell r="A876" t="str">
            <v>023160</v>
          </cell>
          <cell r="B876" t="str">
            <v>Yee Sanitaria  4" A 3" PAVCO  PVC</v>
          </cell>
          <cell r="C876" t="str">
            <v>Und</v>
          </cell>
          <cell r="D876">
            <v>1</v>
          </cell>
          <cell r="E876">
            <v>19800</v>
          </cell>
          <cell r="F876">
            <v>3762</v>
          </cell>
          <cell r="G876">
            <v>23562</v>
          </cell>
        </row>
        <row r="877">
          <cell r="A877" t="str">
            <v>023170</v>
          </cell>
          <cell r="B877" t="str">
            <v>Yee Sanitaria  4" PAVCO  PVC</v>
          </cell>
          <cell r="C877" t="str">
            <v>Und</v>
          </cell>
          <cell r="D877">
            <v>1</v>
          </cell>
          <cell r="E877">
            <v>22680</v>
          </cell>
          <cell r="F877">
            <v>4309.2</v>
          </cell>
          <cell r="G877">
            <v>26989.200000000001</v>
          </cell>
        </row>
        <row r="878">
          <cell r="A878" t="str">
            <v>023180</v>
          </cell>
          <cell r="B878" t="str">
            <v>Yee Sanitaria  6" PAVCO  PVC</v>
          </cell>
          <cell r="C878" t="str">
            <v>Und</v>
          </cell>
          <cell r="D878">
            <v>1</v>
          </cell>
          <cell r="E878">
            <v>72500</v>
          </cell>
          <cell r="F878">
            <v>13775</v>
          </cell>
          <cell r="G878">
            <v>86275</v>
          </cell>
        </row>
        <row r="879">
          <cell r="A879" t="str">
            <v>023190</v>
          </cell>
          <cell r="B879" t="str">
            <v>Yee SanitariaA  6"A 4" PAVCO  PVC</v>
          </cell>
          <cell r="C879" t="str">
            <v>Und</v>
          </cell>
          <cell r="D879">
            <v>1</v>
          </cell>
          <cell r="E879">
            <v>98890</v>
          </cell>
          <cell r="F879">
            <v>18789.099999999999</v>
          </cell>
          <cell r="G879">
            <v>117679.1</v>
          </cell>
        </row>
        <row r="880">
          <cell r="A880" t="str">
            <v>023200</v>
          </cell>
          <cell r="B880" t="str">
            <v>CAJA MEDIDOR DE AGUA EN CONCRETO</v>
          </cell>
          <cell r="C880" t="str">
            <v>UND</v>
          </cell>
          <cell r="D880">
            <v>1</v>
          </cell>
          <cell r="E880">
            <v>75000</v>
          </cell>
          <cell r="F880">
            <v>14250</v>
          </cell>
          <cell r="G880">
            <v>89250</v>
          </cell>
        </row>
        <row r="881">
          <cell r="A881" t="str">
            <v>023210</v>
          </cell>
          <cell r="B881" t="str">
            <v>LAVADERO EN FIBRA DE VIDRIO</v>
          </cell>
          <cell r="C881" t="str">
            <v>UND</v>
          </cell>
          <cell r="D881">
            <v>1</v>
          </cell>
          <cell r="E881">
            <v>345580</v>
          </cell>
          <cell r="F881">
            <v>65660.2</v>
          </cell>
          <cell r="G881">
            <v>411240.2</v>
          </cell>
        </row>
        <row r="882">
          <cell r="A882" t="str">
            <v>030100</v>
          </cell>
          <cell r="B882" t="str">
            <v>OTROS MATERIALES Y SUMINISTROS  ELECTRICIDAD</v>
          </cell>
        </row>
        <row r="883">
          <cell r="A883" t="str">
            <v>030101</v>
          </cell>
          <cell r="B883" t="str">
            <v>Acometida Concentrica ARE Cu 90° C 2 x 8 + 8 AWG 600V (XLPE / PVC - SR).</v>
          </cell>
          <cell r="C883" t="str">
            <v>Ml</v>
          </cell>
          <cell r="D883">
            <v>1</v>
          </cell>
          <cell r="E883">
            <v>22258.823529411762</v>
          </cell>
          <cell r="F883">
            <v>4229.1764705882351</v>
          </cell>
          <cell r="G883">
            <v>26487.999999999996</v>
          </cell>
        </row>
        <row r="884">
          <cell r="A884" t="str">
            <v>030110</v>
          </cell>
          <cell r="B884" t="str">
            <v>Abrazadera  1" Gal.</v>
          </cell>
          <cell r="C884" t="str">
            <v>Und</v>
          </cell>
          <cell r="D884">
            <v>1</v>
          </cell>
          <cell r="E884">
            <v>940</v>
          </cell>
          <cell r="F884">
            <v>178.6</v>
          </cell>
          <cell r="G884">
            <v>1118.5999999999999</v>
          </cell>
        </row>
        <row r="885">
          <cell r="A885" t="str">
            <v>030120</v>
          </cell>
          <cell r="B885" t="str">
            <v>Abrazadera  3/4" Gal.</v>
          </cell>
          <cell r="C885" t="str">
            <v>Und</v>
          </cell>
          <cell r="D885">
            <v>1</v>
          </cell>
          <cell r="E885">
            <v>850</v>
          </cell>
          <cell r="F885">
            <v>161.5</v>
          </cell>
          <cell r="G885">
            <v>1011.5</v>
          </cell>
        </row>
        <row r="886">
          <cell r="A886" t="str">
            <v>030130</v>
          </cell>
          <cell r="B886" t="str">
            <v>Abrazadera  1/2" Gal.</v>
          </cell>
          <cell r="C886" t="str">
            <v>Und</v>
          </cell>
          <cell r="D886">
            <v>1</v>
          </cell>
          <cell r="E886">
            <v>600</v>
          </cell>
          <cell r="F886">
            <v>114</v>
          </cell>
          <cell r="G886">
            <v>714</v>
          </cell>
        </row>
        <row r="887">
          <cell r="A887" t="str">
            <v>030140</v>
          </cell>
          <cell r="B887" t="str">
            <v>Adaptador Terminal conduit 1/2"</v>
          </cell>
          <cell r="C887" t="str">
            <v>Und</v>
          </cell>
          <cell r="D887">
            <v>1</v>
          </cell>
          <cell r="E887">
            <v>404</v>
          </cell>
          <cell r="F887">
            <v>76.760000000000005</v>
          </cell>
          <cell r="G887">
            <v>480.76</v>
          </cell>
        </row>
        <row r="888">
          <cell r="A888" t="str">
            <v>030141</v>
          </cell>
          <cell r="B888" t="str">
            <v>Adaptador Terminal conduit 3/4"</v>
          </cell>
          <cell r="C888" t="str">
            <v>Und</v>
          </cell>
          <cell r="D888">
            <v>1</v>
          </cell>
          <cell r="E888">
            <v>537.2521008403362</v>
          </cell>
          <cell r="F888">
            <v>102.07789915966387</v>
          </cell>
          <cell r="G888">
            <v>639.33000000000004</v>
          </cell>
        </row>
        <row r="889">
          <cell r="A889" t="str">
            <v>030142</v>
          </cell>
          <cell r="B889" t="str">
            <v>Adaptador Terminal conduit 1"</v>
          </cell>
          <cell r="C889" t="str">
            <v>Und</v>
          </cell>
          <cell r="D889">
            <v>1</v>
          </cell>
          <cell r="E889">
            <v>1008.3025210084035</v>
          </cell>
          <cell r="F889">
            <v>191.57747899159665</v>
          </cell>
          <cell r="G889">
            <v>1199.8800000000001</v>
          </cell>
        </row>
        <row r="890">
          <cell r="A890" t="str">
            <v>030143</v>
          </cell>
          <cell r="B890" t="str">
            <v>Adaptador Terminal conduit 1-1/4"</v>
          </cell>
          <cell r="C890" t="str">
            <v>Und</v>
          </cell>
          <cell r="D890">
            <v>1</v>
          </cell>
          <cell r="E890">
            <v>2432.4873949579837</v>
          </cell>
          <cell r="F890">
            <v>462.17260504201693</v>
          </cell>
          <cell r="G890">
            <v>2894.6600000000008</v>
          </cell>
        </row>
        <row r="891">
          <cell r="A891" t="str">
            <v>030144</v>
          </cell>
          <cell r="B891" t="str">
            <v>Adaptador Terminal conduit 1-1/2"</v>
          </cell>
          <cell r="C891" t="str">
            <v>Und</v>
          </cell>
          <cell r="D891">
            <v>1</v>
          </cell>
          <cell r="E891">
            <v>2849.2184873949582</v>
          </cell>
          <cell r="F891">
            <v>541.3515126050421</v>
          </cell>
          <cell r="G891">
            <v>3390.57</v>
          </cell>
        </row>
        <row r="892">
          <cell r="A892" t="str">
            <v>030145</v>
          </cell>
          <cell r="B892" t="str">
            <v>Adaptador Terminal conduit 2"</v>
          </cell>
          <cell r="C892" t="str">
            <v>Und</v>
          </cell>
          <cell r="D892">
            <v>1</v>
          </cell>
          <cell r="E892">
            <v>4130.8151260504201</v>
          </cell>
          <cell r="F892">
            <v>784.85487394957977</v>
          </cell>
          <cell r="G892">
            <v>4915.67</v>
          </cell>
        </row>
        <row r="893">
          <cell r="A893" t="str">
            <v>030150</v>
          </cell>
          <cell r="B893" t="str">
            <v>Adaptador terminal de 1/2"</v>
          </cell>
          <cell r="C893" t="str">
            <v>Und</v>
          </cell>
          <cell r="D893">
            <v>1</v>
          </cell>
          <cell r="E893">
            <v>14257.974789915967</v>
          </cell>
          <cell r="F893">
            <v>2709.0152100840337</v>
          </cell>
          <cell r="G893">
            <v>16966.990000000002</v>
          </cell>
        </row>
        <row r="894">
          <cell r="A894" t="str">
            <v>030170</v>
          </cell>
          <cell r="B894" t="str">
            <v>Aisladores de suspension sisneticos de 15 KV</v>
          </cell>
          <cell r="C894" t="str">
            <v>Und</v>
          </cell>
          <cell r="D894">
            <v>1</v>
          </cell>
          <cell r="E894">
            <v>190882.35294117648</v>
          </cell>
          <cell r="F894">
            <v>36267.647058823532</v>
          </cell>
          <cell r="G894">
            <v>227150</v>
          </cell>
        </row>
        <row r="895">
          <cell r="A895" t="str">
            <v>030171</v>
          </cell>
          <cell r="B895" t="str">
            <v>Aislador LINE POST</v>
          </cell>
          <cell r="C895" t="str">
            <v>Und</v>
          </cell>
          <cell r="D895">
            <v>1</v>
          </cell>
          <cell r="E895">
            <v>82170.588235294126</v>
          </cell>
          <cell r="F895">
            <v>15612.411764705885</v>
          </cell>
          <cell r="G895">
            <v>97783.000000000015</v>
          </cell>
        </row>
        <row r="896">
          <cell r="A896" t="str">
            <v>030172</v>
          </cell>
          <cell r="B896" t="str">
            <v>Aislador tipo Huevo de 4 1/4"</v>
          </cell>
          <cell r="C896" t="str">
            <v>Und</v>
          </cell>
          <cell r="D896">
            <v>1</v>
          </cell>
          <cell r="E896">
            <v>20168.067226890755</v>
          </cell>
          <cell r="F896">
            <v>3831.9327731092435</v>
          </cell>
          <cell r="G896">
            <v>24000</v>
          </cell>
        </row>
        <row r="897">
          <cell r="A897" t="str">
            <v>030173</v>
          </cell>
          <cell r="B897" t="str">
            <v>Aislador tipo Huevo de 3 1/2"</v>
          </cell>
          <cell r="C897" t="str">
            <v>Und</v>
          </cell>
          <cell r="E897">
            <v>20168.067226890755</v>
          </cell>
          <cell r="F897">
            <v>3831.9327731092435</v>
          </cell>
          <cell r="G897">
            <v>20168.067226890755</v>
          </cell>
        </row>
        <row r="898">
          <cell r="A898" t="str">
            <v>030174</v>
          </cell>
          <cell r="B898" t="str">
            <v>Aislador de carrete</v>
          </cell>
          <cell r="C898" t="str">
            <v>Und</v>
          </cell>
          <cell r="D898">
            <v>1</v>
          </cell>
          <cell r="E898">
            <v>10857.142857142857</v>
          </cell>
          <cell r="F898">
            <v>2062.8571428571427</v>
          </cell>
          <cell r="G898">
            <v>12920</v>
          </cell>
        </row>
        <row r="899">
          <cell r="A899" t="str">
            <v>030175</v>
          </cell>
          <cell r="B899" t="str">
            <v>Aislador  Line</v>
          </cell>
          <cell r="C899" t="str">
            <v>Und</v>
          </cell>
          <cell r="D899">
            <v>1</v>
          </cell>
          <cell r="E899">
            <v>82170.588235294126</v>
          </cell>
          <cell r="F899">
            <v>15612.411764705885</v>
          </cell>
          <cell r="G899">
            <v>97783.000000000015</v>
          </cell>
        </row>
        <row r="900">
          <cell r="A900" t="str">
            <v>030180</v>
          </cell>
          <cell r="B900" t="str">
            <v>Alambre telefonico DWP-2PE Exteriores 2x18</v>
          </cell>
          <cell r="C900" t="str">
            <v>UND</v>
          </cell>
          <cell r="D900">
            <v>1</v>
          </cell>
          <cell r="E900">
            <v>599</v>
          </cell>
          <cell r="F900">
            <v>113.81</v>
          </cell>
          <cell r="G900">
            <v>712.81</v>
          </cell>
        </row>
        <row r="901">
          <cell r="A901" t="str">
            <v>030190</v>
          </cell>
          <cell r="B901" t="str">
            <v>Alambre telefonico JWT  interiores Cal 2x20</v>
          </cell>
          <cell r="C901" t="str">
            <v>Ml</v>
          </cell>
          <cell r="D901">
            <v>1</v>
          </cell>
          <cell r="E901">
            <v>880</v>
          </cell>
          <cell r="F901">
            <v>167.2</v>
          </cell>
          <cell r="G901">
            <v>1047.2</v>
          </cell>
        </row>
        <row r="902">
          <cell r="A902" t="str">
            <v>030191</v>
          </cell>
          <cell r="B902" t="str">
            <v>Alambre telefonico JWT -PVC interiores Cal 2x22</v>
          </cell>
          <cell r="C902" t="str">
            <v>ML</v>
          </cell>
          <cell r="D902">
            <v>1</v>
          </cell>
          <cell r="E902">
            <v>595</v>
          </cell>
          <cell r="F902">
            <v>113.05</v>
          </cell>
          <cell r="G902">
            <v>708.05</v>
          </cell>
        </row>
        <row r="903">
          <cell r="A903" t="str">
            <v>030200</v>
          </cell>
          <cell r="B903" t="str">
            <v>Alambres THHN/THWN-2 Cu 90°C 600V RoHS Cal 18</v>
          </cell>
          <cell r="C903" t="str">
            <v>Und</v>
          </cell>
          <cell r="D903">
            <v>1</v>
          </cell>
          <cell r="E903">
            <v>950</v>
          </cell>
          <cell r="F903">
            <v>180.5</v>
          </cell>
          <cell r="G903">
            <v>1130.5</v>
          </cell>
        </row>
        <row r="904">
          <cell r="A904" t="str">
            <v>030210</v>
          </cell>
          <cell r="B904" t="str">
            <v>Alambres THHN/THWN-2 Cu 90°C 600V RoHS Cal 16</v>
          </cell>
          <cell r="C904" t="str">
            <v>Und</v>
          </cell>
          <cell r="D904">
            <v>1</v>
          </cell>
          <cell r="E904">
            <v>1250</v>
          </cell>
          <cell r="F904">
            <v>237.5</v>
          </cell>
          <cell r="G904">
            <v>1487.5</v>
          </cell>
        </row>
        <row r="905">
          <cell r="A905" t="str">
            <v>030220</v>
          </cell>
          <cell r="B905" t="str">
            <v>Alambres THHN/THWN-2 Cu 90°C 600V RoHS Cal 14</v>
          </cell>
          <cell r="C905" t="str">
            <v>Und</v>
          </cell>
          <cell r="D905">
            <v>1</v>
          </cell>
          <cell r="E905">
            <v>1520</v>
          </cell>
          <cell r="F905">
            <v>288.8</v>
          </cell>
          <cell r="G905">
            <v>1808.8</v>
          </cell>
        </row>
        <row r="906">
          <cell r="A906" t="str">
            <v>030230</v>
          </cell>
          <cell r="B906" t="str">
            <v>Alambres THHN/THWN-2 Cu 90°C 600V RoHS Cal 12</v>
          </cell>
          <cell r="C906" t="str">
            <v>Und</v>
          </cell>
          <cell r="D906">
            <v>1</v>
          </cell>
          <cell r="E906">
            <v>2160</v>
          </cell>
          <cell r="F906">
            <v>410.4</v>
          </cell>
          <cell r="G906">
            <v>2570.4</v>
          </cell>
        </row>
        <row r="907">
          <cell r="A907" t="str">
            <v>030231</v>
          </cell>
          <cell r="B907" t="str">
            <v>Alambres THHN/THWN-2 Cu 90°C 600V RoHS Cal 10</v>
          </cell>
          <cell r="C907" t="str">
            <v>Und</v>
          </cell>
          <cell r="D907">
            <v>1</v>
          </cell>
          <cell r="E907">
            <v>3480</v>
          </cell>
          <cell r="F907">
            <v>661.2</v>
          </cell>
          <cell r="G907">
            <v>4141.2</v>
          </cell>
        </row>
        <row r="908">
          <cell r="A908" t="str">
            <v>030232</v>
          </cell>
          <cell r="B908" t="str">
            <v>Alambres THHN/THWN-2 Cu 90°C 600V RoHS Cal 8</v>
          </cell>
          <cell r="C908" t="str">
            <v>Und</v>
          </cell>
          <cell r="D908">
            <v>1</v>
          </cell>
          <cell r="E908">
            <v>5510</v>
          </cell>
          <cell r="F908">
            <v>1046.9000000000001</v>
          </cell>
          <cell r="G908">
            <v>6556.9</v>
          </cell>
        </row>
        <row r="909">
          <cell r="A909" t="str">
            <v>030250</v>
          </cell>
          <cell r="B909" t="str">
            <v xml:space="preserve">Alambre Electrico Cal #8 </v>
          </cell>
          <cell r="C909" t="str">
            <v>Ml</v>
          </cell>
          <cell r="D909">
            <v>1</v>
          </cell>
          <cell r="E909">
            <v>3760</v>
          </cell>
          <cell r="F909">
            <v>714.4</v>
          </cell>
          <cell r="G909">
            <v>4474.3999999999996</v>
          </cell>
        </row>
        <row r="910">
          <cell r="A910" t="str">
            <v>030251</v>
          </cell>
          <cell r="B910" t="str">
            <v>Alambre Electrico Cal #10</v>
          </cell>
          <cell r="C910" t="str">
            <v>Ml</v>
          </cell>
          <cell r="D910">
            <v>1</v>
          </cell>
          <cell r="E910">
            <v>2170</v>
          </cell>
          <cell r="F910">
            <v>412.3</v>
          </cell>
          <cell r="G910">
            <v>2582.3000000000002</v>
          </cell>
        </row>
        <row r="911">
          <cell r="A911" t="str">
            <v>030252</v>
          </cell>
          <cell r="B911" t="str">
            <v>Alambre Electrico Cal #12</v>
          </cell>
          <cell r="C911" t="str">
            <v>Ml</v>
          </cell>
          <cell r="D911">
            <v>1</v>
          </cell>
          <cell r="E911">
            <v>1350</v>
          </cell>
          <cell r="F911">
            <v>256.5</v>
          </cell>
          <cell r="G911">
            <v>1606.5</v>
          </cell>
        </row>
        <row r="912">
          <cell r="A912" t="str">
            <v>030253</v>
          </cell>
          <cell r="B912" t="str">
            <v>Alambre Electrico Cal #14</v>
          </cell>
          <cell r="C912" t="str">
            <v>Ml</v>
          </cell>
          <cell r="D912">
            <v>1</v>
          </cell>
          <cell r="E912">
            <v>950</v>
          </cell>
          <cell r="F912">
            <v>180.5</v>
          </cell>
          <cell r="G912">
            <v>1130.5</v>
          </cell>
        </row>
        <row r="913">
          <cell r="A913" t="str">
            <v>030270</v>
          </cell>
          <cell r="B913" t="str">
            <v>Controladora solar MPPT 30A 12/24 100V SRNE</v>
          </cell>
          <cell r="C913" t="str">
            <v>Und</v>
          </cell>
          <cell r="D913">
            <v>1</v>
          </cell>
          <cell r="E913">
            <v>430000</v>
          </cell>
          <cell r="F913">
            <v>81700</v>
          </cell>
          <cell r="G913">
            <v>511700</v>
          </cell>
        </row>
        <row r="914">
          <cell r="A914" t="str">
            <v>030271</v>
          </cell>
          <cell r="B914" t="str">
            <v>Arandelas de presiòn de 5/8" galvanizadas en caliente</v>
          </cell>
          <cell r="C914" t="str">
            <v>Und</v>
          </cell>
          <cell r="D914">
            <v>1</v>
          </cell>
          <cell r="E914">
            <v>571.42857142857144</v>
          </cell>
          <cell r="F914">
            <v>108.57142857142857</v>
          </cell>
          <cell r="G914">
            <v>680</v>
          </cell>
        </row>
        <row r="915">
          <cell r="A915" t="str">
            <v>030272</v>
          </cell>
          <cell r="B915" t="str">
            <v>Arandelas planas de 5/8" galvanizadas en caliente</v>
          </cell>
          <cell r="C915" t="str">
            <v>Und</v>
          </cell>
          <cell r="D915">
            <v>1</v>
          </cell>
          <cell r="E915">
            <v>850</v>
          </cell>
          <cell r="F915">
            <v>161.5</v>
          </cell>
          <cell r="G915">
            <v>850</v>
          </cell>
        </row>
        <row r="916">
          <cell r="A916" t="str">
            <v>030273</v>
          </cell>
          <cell r="B916" t="str">
            <v>Arandelas de 4x4" galvanizadas en caliente</v>
          </cell>
          <cell r="C916" t="str">
            <v>Und</v>
          </cell>
          <cell r="D916">
            <v>1</v>
          </cell>
          <cell r="E916">
            <v>5800</v>
          </cell>
          <cell r="F916">
            <v>1102</v>
          </cell>
          <cell r="G916">
            <v>5800</v>
          </cell>
        </row>
        <row r="917">
          <cell r="A917" t="str">
            <v>030400</v>
          </cell>
          <cell r="B917" t="str">
            <v>Breaker de 10 Amp</v>
          </cell>
          <cell r="C917" t="str">
            <v>Und</v>
          </cell>
          <cell r="D917">
            <v>1</v>
          </cell>
          <cell r="E917">
            <v>8235.2941176470595</v>
          </cell>
          <cell r="F917">
            <v>1564.7058823529412</v>
          </cell>
          <cell r="G917">
            <v>9800</v>
          </cell>
        </row>
        <row r="918">
          <cell r="A918" t="str">
            <v>030410</v>
          </cell>
          <cell r="B918" t="str">
            <v>Breaker de 15 Amp</v>
          </cell>
          <cell r="C918" t="str">
            <v>Und</v>
          </cell>
          <cell r="D918">
            <v>1</v>
          </cell>
          <cell r="E918">
            <v>8235.2941176470595</v>
          </cell>
          <cell r="F918">
            <v>1564.7058823529412</v>
          </cell>
          <cell r="G918">
            <v>9800</v>
          </cell>
        </row>
        <row r="919">
          <cell r="A919" t="str">
            <v>030420</v>
          </cell>
          <cell r="B919" t="str">
            <v>Breaker de 20 Amp</v>
          </cell>
          <cell r="C919" t="str">
            <v>Und</v>
          </cell>
          <cell r="D919">
            <v>1</v>
          </cell>
          <cell r="E919">
            <v>8235.2941176470595</v>
          </cell>
          <cell r="F919">
            <v>1564.7058823529412</v>
          </cell>
          <cell r="G919">
            <v>9800</v>
          </cell>
        </row>
        <row r="920">
          <cell r="A920" t="str">
            <v>030430</v>
          </cell>
          <cell r="B920" t="str">
            <v>Breaker de 30 Amp</v>
          </cell>
          <cell r="C920" t="str">
            <v>Und</v>
          </cell>
          <cell r="D920">
            <v>1</v>
          </cell>
          <cell r="E920">
            <v>8235.2941176470595</v>
          </cell>
          <cell r="F920">
            <v>1564.7058823529412</v>
          </cell>
          <cell r="G920">
            <v>9800</v>
          </cell>
        </row>
        <row r="921">
          <cell r="A921" t="str">
            <v>030431</v>
          </cell>
          <cell r="B921" t="str">
            <v>Breaker de 40 Amp</v>
          </cell>
          <cell r="C921" t="str">
            <v>Und</v>
          </cell>
          <cell r="E921">
            <v>8235.2941176470595</v>
          </cell>
          <cell r="F921">
            <v>1564.7058823529412</v>
          </cell>
          <cell r="G921">
            <v>9800</v>
          </cell>
        </row>
        <row r="922">
          <cell r="A922" t="str">
            <v>030432</v>
          </cell>
          <cell r="B922" t="str">
            <v>Breaker de 50 Amp</v>
          </cell>
          <cell r="C922" t="str">
            <v>Und</v>
          </cell>
          <cell r="E922">
            <v>8235.2941176470595</v>
          </cell>
          <cell r="F922">
            <v>1564.7058823529412</v>
          </cell>
          <cell r="G922">
            <v>9800</v>
          </cell>
        </row>
        <row r="923">
          <cell r="A923" t="str">
            <v>030433</v>
          </cell>
          <cell r="B923" t="str">
            <v>Cable de cobre desnudo Cal. 8</v>
          </cell>
          <cell r="C923" t="str">
            <v>Ml</v>
          </cell>
          <cell r="E923">
            <v>5560</v>
          </cell>
          <cell r="F923">
            <v>1056.4000000000001</v>
          </cell>
          <cell r="G923">
            <v>6616.4</v>
          </cell>
        </row>
        <row r="924">
          <cell r="A924" t="str">
            <v>030434</v>
          </cell>
          <cell r="B924" t="str">
            <v>Cable de cobre desnudo Cal. 6</v>
          </cell>
          <cell r="C924" t="str">
            <v>Ml</v>
          </cell>
          <cell r="E924">
            <v>8920</v>
          </cell>
          <cell r="F924">
            <v>1694.8</v>
          </cell>
          <cell r="G924">
            <v>10614.8</v>
          </cell>
        </row>
        <row r="925">
          <cell r="A925" t="str">
            <v>030435</v>
          </cell>
          <cell r="B925" t="str">
            <v>Cable de cobre desnudo Cal. 4</v>
          </cell>
          <cell r="C925" t="str">
            <v>Ml</v>
          </cell>
          <cell r="E925">
            <v>13720</v>
          </cell>
          <cell r="F925">
            <v>2606.8000000000002</v>
          </cell>
          <cell r="G925">
            <v>16326.8</v>
          </cell>
        </row>
        <row r="926">
          <cell r="A926" t="str">
            <v>030436</v>
          </cell>
          <cell r="B926" t="str">
            <v>Cable de cobre desnudo Cal. 1/0</v>
          </cell>
          <cell r="C926" t="str">
            <v>Ml</v>
          </cell>
          <cell r="E926">
            <v>16470.588235294115</v>
          </cell>
          <cell r="F926">
            <v>3129.411764705882</v>
          </cell>
          <cell r="G926">
            <v>19599.999999999996</v>
          </cell>
        </row>
        <row r="927">
          <cell r="A927" t="str">
            <v>030440</v>
          </cell>
          <cell r="B927" t="str">
            <v>Cable XHHW-2 Cu 90°C 600V CT SR Cal 10</v>
          </cell>
          <cell r="C927" t="str">
            <v>Ml</v>
          </cell>
          <cell r="D927">
            <v>1</v>
          </cell>
          <cell r="E927">
            <v>4660</v>
          </cell>
          <cell r="F927">
            <v>885.4</v>
          </cell>
          <cell r="G927">
            <v>5545.4</v>
          </cell>
        </row>
        <row r="928">
          <cell r="A928" t="str">
            <v>030441</v>
          </cell>
          <cell r="B928" t="str">
            <v>Cable Pv fotovoltaico XLPE Cu 90°C "kV SR Cal 12</v>
          </cell>
          <cell r="C928" t="str">
            <v>Ml</v>
          </cell>
          <cell r="D928">
            <v>1</v>
          </cell>
          <cell r="E928">
            <v>6500</v>
          </cell>
          <cell r="F928">
            <v>1235</v>
          </cell>
          <cell r="G928">
            <v>7735</v>
          </cell>
        </row>
        <row r="929">
          <cell r="A929" t="str">
            <v>030442</v>
          </cell>
          <cell r="B929" t="str">
            <v>Cable Pv fotovoltaico XLPE Cu 90°C "kV SR Cal 10</v>
          </cell>
          <cell r="C929" t="str">
            <v>Ml</v>
          </cell>
          <cell r="D929">
            <v>1</v>
          </cell>
          <cell r="E929">
            <v>7600</v>
          </cell>
          <cell r="F929">
            <v>1444</v>
          </cell>
          <cell r="G929">
            <v>9044</v>
          </cell>
        </row>
        <row r="930">
          <cell r="A930" t="str">
            <v>030450</v>
          </cell>
          <cell r="B930" t="str">
            <v>Cable de aluminio desnudo tipo ACSR Cal 4</v>
          </cell>
          <cell r="C930" t="str">
            <v>Ml</v>
          </cell>
          <cell r="D930">
            <v>1</v>
          </cell>
          <cell r="E930">
            <v>1870</v>
          </cell>
          <cell r="F930">
            <v>355.3</v>
          </cell>
          <cell r="G930">
            <v>2225.3000000000002</v>
          </cell>
        </row>
        <row r="931">
          <cell r="A931" t="str">
            <v>030451</v>
          </cell>
          <cell r="B931" t="str">
            <v>Cable de aluminio desnudo tipo ACSR Cal 2</v>
          </cell>
          <cell r="C931" t="str">
            <v>Ml</v>
          </cell>
          <cell r="D931">
            <v>1</v>
          </cell>
          <cell r="E931">
            <v>2800</v>
          </cell>
          <cell r="F931">
            <v>532</v>
          </cell>
          <cell r="G931">
            <v>3332</v>
          </cell>
        </row>
        <row r="932">
          <cell r="A932" t="str">
            <v>030452</v>
          </cell>
          <cell r="B932" t="str">
            <v>Cable de aluminio desnudo tipo ACSR Cal 1/0</v>
          </cell>
          <cell r="C932" t="str">
            <v>Ml</v>
          </cell>
          <cell r="D932">
            <v>1</v>
          </cell>
          <cell r="E932">
            <v>4350</v>
          </cell>
          <cell r="F932">
            <v>826.5</v>
          </cell>
          <cell r="G932">
            <v>5176.5</v>
          </cell>
        </row>
        <row r="933">
          <cell r="A933" t="str">
            <v>030453</v>
          </cell>
          <cell r="B933" t="str">
            <v>Cable de aluminio desnudo tipo ACSR Cal 2/0</v>
          </cell>
          <cell r="C933" t="str">
            <v>Ml</v>
          </cell>
          <cell r="D933">
            <v>1</v>
          </cell>
          <cell r="E933">
            <v>5450</v>
          </cell>
          <cell r="F933">
            <v>1035.5</v>
          </cell>
          <cell r="G933">
            <v>6485.5</v>
          </cell>
        </row>
        <row r="934">
          <cell r="A934" t="str">
            <v>030454</v>
          </cell>
          <cell r="B934" t="str">
            <v>Cable de aluminio desnudo tipo ACSR Cal 4/0</v>
          </cell>
          <cell r="C934" t="str">
            <v>Ml</v>
          </cell>
          <cell r="D934">
            <v>1</v>
          </cell>
          <cell r="E934">
            <v>8760</v>
          </cell>
          <cell r="F934">
            <v>1664.4</v>
          </cell>
          <cell r="G934">
            <v>10424.4</v>
          </cell>
        </row>
        <row r="935">
          <cell r="A935" t="str">
            <v>030460</v>
          </cell>
          <cell r="B935" t="str">
            <v>Cable triplex Autosoportados 90°C 600V cal 2x4+4des</v>
          </cell>
          <cell r="C935" t="str">
            <v>Ml</v>
          </cell>
          <cell r="D935">
            <v>1</v>
          </cell>
          <cell r="E935">
            <v>11750</v>
          </cell>
          <cell r="F935">
            <v>2232.5</v>
          </cell>
          <cell r="G935">
            <v>13982.5</v>
          </cell>
        </row>
        <row r="936">
          <cell r="A936" t="str">
            <v>030470</v>
          </cell>
          <cell r="B936" t="str">
            <v>Cable Cuadruplex Autosoportados 90°C 600V cal 35</v>
          </cell>
          <cell r="C936" t="str">
            <v>Ml</v>
          </cell>
          <cell r="D936">
            <v>1</v>
          </cell>
          <cell r="E936">
            <v>19100</v>
          </cell>
          <cell r="F936">
            <v>3629</v>
          </cell>
          <cell r="G936">
            <v>22729</v>
          </cell>
        </row>
        <row r="937">
          <cell r="A937" t="str">
            <v>030480</v>
          </cell>
          <cell r="B937" t="str">
            <v>Cable Cuadruplex Autosoportados 90°C 600V cal 70</v>
          </cell>
          <cell r="C937" t="str">
            <v>Ml</v>
          </cell>
          <cell r="D937">
            <v>1</v>
          </cell>
          <cell r="E937">
            <v>30100</v>
          </cell>
          <cell r="F937">
            <v>5719</v>
          </cell>
          <cell r="G937">
            <v>35819</v>
          </cell>
        </row>
        <row r="938">
          <cell r="A938" t="str">
            <v>030490</v>
          </cell>
          <cell r="B938" t="str">
            <v>Cable Cuadruplex Autosoportados 90°C 600V cal 95</v>
          </cell>
          <cell r="C938" t="str">
            <v>Ml</v>
          </cell>
          <cell r="D938">
            <v>1</v>
          </cell>
          <cell r="E938">
            <v>38400</v>
          </cell>
          <cell r="F938">
            <v>7296</v>
          </cell>
          <cell r="G938">
            <v>45696</v>
          </cell>
        </row>
        <row r="939">
          <cell r="A939" t="str">
            <v>030500</v>
          </cell>
          <cell r="B939" t="str">
            <v>Cable RHH/RHW/USE-2 AA8000 90°C 600V Cal 6</v>
          </cell>
          <cell r="C939" t="str">
            <v>Ml</v>
          </cell>
          <cell r="D939">
            <v>1</v>
          </cell>
          <cell r="E939">
            <v>3260</v>
          </cell>
          <cell r="F939">
            <v>619.4</v>
          </cell>
          <cell r="G939">
            <v>3879.4</v>
          </cell>
        </row>
        <row r="940">
          <cell r="A940" t="str">
            <v>030510</v>
          </cell>
          <cell r="B940" t="str">
            <v>Cable RHH/RHW/USE-2 AA8000 90°C 600V Cal 4</v>
          </cell>
          <cell r="C940" t="str">
            <v>Ml</v>
          </cell>
          <cell r="D940">
            <v>1</v>
          </cell>
          <cell r="E940">
            <v>4380</v>
          </cell>
          <cell r="F940">
            <v>832.2</v>
          </cell>
          <cell r="G940">
            <v>5212.2</v>
          </cell>
        </row>
        <row r="941">
          <cell r="A941" t="str">
            <v>030520</v>
          </cell>
          <cell r="B941" t="str">
            <v>Cable SPT duplex Cu 60°C 2x22 AWG</v>
          </cell>
          <cell r="C941" t="str">
            <v>Ml</v>
          </cell>
          <cell r="D941">
            <v>1</v>
          </cell>
          <cell r="E941">
            <v>970</v>
          </cell>
          <cell r="F941">
            <v>184.3</v>
          </cell>
          <cell r="G941">
            <v>1154.3</v>
          </cell>
        </row>
        <row r="942">
          <cell r="A942" t="str">
            <v>030530</v>
          </cell>
          <cell r="B942" t="str">
            <v>Cable SPT duplex Cu 60°C 2x20 AWG</v>
          </cell>
          <cell r="C942" t="str">
            <v>Ml</v>
          </cell>
          <cell r="D942">
            <v>1</v>
          </cell>
          <cell r="E942">
            <v>1180</v>
          </cell>
          <cell r="F942">
            <v>224.2</v>
          </cell>
          <cell r="G942">
            <v>1404.2</v>
          </cell>
        </row>
        <row r="943">
          <cell r="A943" t="str">
            <v>030540</v>
          </cell>
          <cell r="B943" t="str">
            <v>Cable SPT duplex Cu 60°C 2x18 AWG</v>
          </cell>
          <cell r="C943" t="str">
            <v>Ml</v>
          </cell>
          <cell r="D943">
            <v>1</v>
          </cell>
          <cell r="E943">
            <v>1380</v>
          </cell>
          <cell r="F943">
            <v>262.2</v>
          </cell>
          <cell r="G943">
            <v>1642.2</v>
          </cell>
        </row>
        <row r="944">
          <cell r="A944" t="str">
            <v>030550</v>
          </cell>
          <cell r="B944" t="str">
            <v>Cable SPT duplex Cu 60°C 2x16 AWG</v>
          </cell>
          <cell r="C944" t="str">
            <v>Ml</v>
          </cell>
          <cell r="D944">
            <v>1</v>
          </cell>
          <cell r="E944">
            <v>2100</v>
          </cell>
          <cell r="F944">
            <v>399</v>
          </cell>
          <cell r="G944">
            <v>2499</v>
          </cell>
        </row>
        <row r="945">
          <cell r="A945" t="str">
            <v>030560</v>
          </cell>
          <cell r="B945" t="str">
            <v>Cable SPT duplex Cu 60°C 2x14 AWG</v>
          </cell>
          <cell r="C945" t="str">
            <v>Ml</v>
          </cell>
          <cell r="D945">
            <v>1</v>
          </cell>
          <cell r="E945">
            <v>3100</v>
          </cell>
          <cell r="F945">
            <v>589</v>
          </cell>
          <cell r="G945">
            <v>3689</v>
          </cell>
        </row>
        <row r="946">
          <cell r="A946" t="str">
            <v>030570</v>
          </cell>
          <cell r="B946" t="str">
            <v>Cable SPT duplex Cu 60°C 2x12 AWG</v>
          </cell>
          <cell r="C946" t="str">
            <v>Ml</v>
          </cell>
          <cell r="D946">
            <v>1</v>
          </cell>
          <cell r="E946">
            <v>4950</v>
          </cell>
          <cell r="F946">
            <v>940.5</v>
          </cell>
          <cell r="G946">
            <v>5890.5</v>
          </cell>
        </row>
        <row r="947">
          <cell r="A947" t="str">
            <v>030580</v>
          </cell>
          <cell r="B947" t="str">
            <v>Cable SPT duplex Cu 60°C 2x10 AWG</v>
          </cell>
          <cell r="C947" t="str">
            <v>Ml</v>
          </cell>
          <cell r="D947">
            <v>1</v>
          </cell>
          <cell r="E947">
            <v>7820</v>
          </cell>
          <cell r="F947">
            <v>1485.8</v>
          </cell>
          <cell r="G947">
            <v>9305.7999999999993</v>
          </cell>
        </row>
        <row r="948">
          <cell r="A948" t="str">
            <v>030581</v>
          </cell>
          <cell r="B948" t="str">
            <v>Cable de cobre forrado N° 4</v>
          </cell>
          <cell r="C948" t="str">
            <v>Ml</v>
          </cell>
          <cell r="D948">
            <v>1</v>
          </cell>
          <cell r="E948">
            <v>10831.932773109243</v>
          </cell>
          <cell r="F948">
            <v>2058.0672268907565</v>
          </cell>
          <cell r="G948">
            <v>12890</v>
          </cell>
        </row>
        <row r="949">
          <cell r="A949" t="str">
            <v>030590</v>
          </cell>
          <cell r="B949" t="str">
            <v>Cable Siliconado Cu 200°C Cal 18</v>
          </cell>
          <cell r="C949" t="str">
            <v>Ml</v>
          </cell>
          <cell r="D949">
            <v>1</v>
          </cell>
          <cell r="E949">
            <v>2180</v>
          </cell>
          <cell r="F949">
            <v>414.2</v>
          </cell>
          <cell r="G949">
            <v>2594.1999999999998</v>
          </cell>
        </row>
        <row r="950">
          <cell r="A950" t="str">
            <v>030591</v>
          </cell>
          <cell r="B950" t="str">
            <v>Cable Siliconado Cu 200°C Cal 16</v>
          </cell>
          <cell r="C950" t="str">
            <v>Ml</v>
          </cell>
          <cell r="E950">
            <v>2590</v>
          </cell>
          <cell r="F950">
            <v>492.1</v>
          </cell>
          <cell r="G950">
            <v>3082.1</v>
          </cell>
        </row>
        <row r="951">
          <cell r="A951" t="str">
            <v>030600</v>
          </cell>
          <cell r="B951" t="str">
            <v>Cable Siliconado Cu 200°C Cal 14</v>
          </cell>
          <cell r="C951" t="str">
            <v>Ml</v>
          </cell>
          <cell r="D951">
            <v>1</v>
          </cell>
          <cell r="E951">
            <v>4100</v>
          </cell>
          <cell r="F951">
            <v>779</v>
          </cell>
          <cell r="G951">
            <v>4879</v>
          </cell>
        </row>
        <row r="952">
          <cell r="A952" t="str">
            <v>030610</v>
          </cell>
          <cell r="B952" t="str">
            <v>Cable Siliconado Cu 200°C Cal 12</v>
          </cell>
          <cell r="C952" t="str">
            <v>Ml</v>
          </cell>
          <cell r="D952">
            <v>1</v>
          </cell>
          <cell r="E952">
            <v>4850</v>
          </cell>
          <cell r="F952">
            <v>921.5</v>
          </cell>
          <cell r="G952">
            <v>5771.5</v>
          </cell>
        </row>
        <row r="953">
          <cell r="A953" t="str">
            <v>030620</v>
          </cell>
          <cell r="B953" t="str">
            <v>Cable Siliconado Cu 200°C Cal 10</v>
          </cell>
          <cell r="C953" t="str">
            <v>Ml</v>
          </cell>
          <cell r="D953">
            <v>1</v>
          </cell>
          <cell r="E953">
            <v>7890</v>
          </cell>
          <cell r="F953">
            <v>1499.1</v>
          </cell>
          <cell r="G953">
            <v>9389.1</v>
          </cell>
        </row>
        <row r="954">
          <cell r="A954" t="str">
            <v>030621</v>
          </cell>
          <cell r="B954" t="str">
            <v>Cable de cobre aislado THW No. 1/0 AWG</v>
          </cell>
          <cell r="C954" t="str">
            <v>Ml</v>
          </cell>
          <cell r="D954">
            <v>1</v>
          </cell>
          <cell r="E954">
            <v>25336.134453781509</v>
          </cell>
          <cell r="F954">
            <v>4813.865546218487</v>
          </cell>
          <cell r="G954">
            <v>30149.999999999996</v>
          </cell>
        </row>
        <row r="955">
          <cell r="A955" t="str">
            <v>030622</v>
          </cell>
          <cell r="B955" t="str">
            <v>Cable de cobre aislado THW 3 X No. 2/0 AWG</v>
          </cell>
          <cell r="C955" t="str">
            <v>Ml</v>
          </cell>
          <cell r="D955">
            <v>1</v>
          </cell>
          <cell r="E955">
            <v>31722.689075630249</v>
          </cell>
          <cell r="F955">
            <v>6027.3109243697472</v>
          </cell>
          <cell r="G955">
            <v>37750</v>
          </cell>
        </row>
        <row r="956">
          <cell r="A956" t="str">
            <v>030623</v>
          </cell>
          <cell r="B956" t="str">
            <v>Cable de acero de 3/8"</v>
          </cell>
          <cell r="C956" t="str">
            <v>Ml</v>
          </cell>
          <cell r="D956">
            <v>1</v>
          </cell>
          <cell r="E956">
            <v>4554.6218487394963</v>
          </cell>
          <cell r="F956">
            <v>865.3781512605043</v>
          </cell>
          <cell r="G956">
            <v>5420.0000000000009</v>
          </cell>
        </row>
        <row r="957">
          <cell r="A957" t="str">
            <v>030624</v>
          </cell>
          <cell r="B957" t="str">
            <v>Cable para red primaria del tipo AAAC 3 X 1/0</v>
          </cell>
          <cell r="C957" t="str">
            <v>Ml</v>
          </cell>
          <cell r="D957">
            <v>1</v>
          </cell>
          <cell r="E957">
            <v>4806.7226890756301</v>
          </cell>
          <cell r="F957">
            <v>913.27731092436977</v>
          </cell>
          <cell r="G957">
            <v>5720</v>
          </cell>
        </row>
        <row r="958">
          <cell r="A958" t="str">
            <v>030625</v>
          </cell>
          <cell r="B958" t="str">
            <v xml:space="preserve">Red secundaria trenzada  tres (3) hilos 2 x 4/0 AAAC + No.4/0 (XLPE) AWG (90 - 600v) </v>
          </cell>
          <cell r="C958" t="str">
            <v>Ml</v>
          </cell>
          <cell r="D958">
            <v>1</v>
          </cell>
          <cell r="E958">
            <v>45588.23529411765</v>
          </cell>
          <cell r="F958">
            <v>8661.7647058823532</v>
          </cell>
          <cell r="G958">
            <v>54250</v>
          </cell>
        </row>
        <row r="959">
          <cell r="A959" t="str">
            <v>030626</v>
          </cell>
          <cell r="B959" t="str">
            <v>Cable de cobre aislado THW 2 X No. 2/0 AWG</v>
          </cell>
          <cell r="C959" t="str">
            <v>Ml</v>
          </cell>
          <cell r="D959">
            <v>1</v>
          </cell>
          <cell r="E959">
            <v>33319.327731092431</v>
          </cell>
          <cell r="F959">
            <v>6330.6722689075623</v>
          </cell>
          <cell r="G959">
            <v>39649.999999999993</v>
          </cell>
        </row>
        <row r="960">
          <cell r="A960" t="str">
            <v>030630</v>
          </cell>
          <cell r="B960" t="str">
            <v>Caja 12x12x5 Tapa Universal</v>
          </cell>
          <cell r="C960" t="str">
            <v>Und</v>
          </cell>
          <cell r="D960">
            <v>1</v>
          </cell>
          <cell r="E960">
            <v>13277.310924369747</v>
          </cell>
          <cell r="F960">
            <v>2522.6890756302519</v>
          </cell>
          <cell r="G960">
            <v>15800</v>
          </cell>
        </row>
        <row r="961">
          <cell r="A961" t="str">
            <v>030640</v>
          </cell>
          <cell r="B961" t="str">
            <v>Caja 10x10 cal 20 Gal.</v>
          </cell>
          <cell r="C961" t="str">
            <v>Und</v>
          </cell>
          <cell r="D961">
            <v>1</v>
          </cell>
          <cell r="E961">
            <v>2521.0084033613443</v>
          </cell>
          <cell r="F961">
            <v>478.99159663865544</v>
          </cell>
          <cell r="G961">
            <v>3000</v>
          </cell>
        </row>
        <row r="962">
          <cell r="A962" t="str">
            <v>030650</v>
          </cell>
          <cell r="B962" t="str">
            <v>Caja galv. De 2 x 4 cal 20</v>
          </cell>
          <cell r="C962" t="str">
            <v>Und</v>
          </cell>
          <cell r="D962">
            <v>1</v>
          </cell>
          <cell r="E962">
            <v>1596.6386554621849</v>
          </cell>
          <cell r="F962">
            <v>303.36134453781517</v>
          </cell>
          <cell r="G962">
            <v>1900</v>
          </cell>
        </row>
        <row r="963">
          <cell r="A963" t="str">
            <v>030651</v>
          </cell>
          <cell r="B963" t="str">
            <v>Caja Sencilla galv. De 2 x 4 Propack</v>
          </cell>
          <cell r="C963" t="str">
            <v>Und</v>
          </cell>
          <cell r="D963">
            <v>1</v>
          </cell>
          <cell r="E963">
            <v>14705.882352941177</v>
          </cell>
          <cell r="F963">
            <v>2794.1176470588234</v>
          </cell>
          <cell r="G963">
            <v>17500</v>
          </cell>
        </row>
        <row r="964">
          <cell r="A964" t="str">
            <v>030660</v>
          </cell>
          <cell r="B964" t="str">
            <v>Caja 2400 Cal 20 Galv.</v>
          </cell>
          <cell r="C964" t="str">
            <v>Und</v>
          </cell>
          <cell r="D964">
            <v>1</v>
          </cell>
          <cell r="E964">
            <v>2899.159663865546</v>
          </cell>
          <cell r="F964">
            <v>550.84033613445376</v>
          </cell>
          <cell r="G964">
            <v>3450</v>
          </cell>
        </row>
        <row r="965">
          <cell r="A965" t="str">
            <v>030670</v>
          </cell>
          <cell r="B965" t="str">
            <v>Caja 2400 Octogonal Cal 20 Galv.</v>
          </cell>
          <cell r="C965" t="str">
            <v>Und</v>
          </cell>
          <cell r="D965">
            <v>1</v>
          </cell>
          <cell r="E965">
            <v>4500</v>
          </cell>
          <cell r="F965">
            <v>855</v>
          </cell>
          <cell r="G965">
            <v>5355</v>
          </cell>
        </row>
        <row r="966">
          <cell r="A966" t="str">
            <v>030680</v>
          </cell>
          <cell r="B966" t="str">
            <v>Caja de tacos de 2 circuitos</v>
          </cell>
          <cell r="C966" t="str">
            <v>Und</v>
          </cell>
          <cell r="D966">
            <v>1</v>
          </cell>
          <cell r="E966">
            <v>33700</v>
          </cell>
          <cell r="F966">
            <v>6403</v>
          </cell>
          <cell r="G966">
            <v>40103</v>
          </cell>
        </row>
        <row r="967">
          <cell r="A967" t="str">
            <v>030681</v>
          </cell>
          <cell r="B967" t="str">
            <v>Caja de tacos de 4 circuitos</v>
          </cell>
          <cell r="E967">
            <v>47500</v>
          </cell>
          <cell r="F967">
            <v>9025</v>
          </cell>
          <cell r="G967">
            <v>56525</v>
          </cell>
        </row>
        <row r="968">
          <cell r="A968" t="str">
            <v>030682</v>
          </cell>
          <cell r="B968" t="str">
            <v>Caja de tacos de 6 circuitos</v>
          </cell>
          <cell r="E968">
            <v>55100</v>
          </cell>
          <cell r="F968">
            <v>10469</v>
          </cell>
          <cell r="G968">
            <v>65569</v>
          </cell>
        </row>
        <row r="969">
          <cell r="A969" t="str">
            <v>030683</v>
          </cell>
          <cell r="B969" t="str">
            <v>Caja de tacos de 8 circuitos</v>
          </cell>
          <cell r="E969">
            <v>70850</v>
          </cell>
          <cell r="F969">
            <v>13461.5</v>
          </cell>
          <cell r="G969">
            <v>84311.5</v>
          </cell>
        </row>
        <row r="970">
          <cell r="A970" t="str">
            <v>030690</v>
          </cell>
          <cell r="B970" t="str">
            <v>Caja Electrica rectangular PVC</v>
          </cell>
          <cell r="C970" t="str">
            <v>Und</v>
          </cell>
          <cell r="D970">
            <v>1</v>
          </cell>
          <cell r="E970">
            <v>1600</v>
          </cell>
          <cell r="F970">
            <v>304</v>
          </cell>
          <cell r="G970">
            <v>1904</v>
          </cell>
        </row>
        <row r="971">
          <cell r="A971" t="str">
            <v>030700</v>
          </cell>
          <cell r="B971" t="str">
            <v>Caja Electrica Cuadrada PVC</v>
          </cell>
          <cell r="C971" t="str">
            <v>Und</v>
          </cell>
          <cell r="D971">
            <v>1</v>
          </cell>
          <cell r="E971">
            <v>2400</v>
          </cell>
          <cell r="F971">
            <v>456</v>
          </cell>
          <cell r="G971">
            <v>2856</v>
          </cell>
        </row>
        <row r="972">
          <cell r="A972" t="str">
            <v>030710</v>
          </cell>
          <cell r="B972" t="str">
            <v xml:space="preserve">Caja Electrica Octogonal </v>
          </cell>
          <cell r="C972" t="str">
            <v>Und</v>
          </cell>
          <cell r="D972">
            <v>1</v>
          </cell>
          <cell r="E972">
            <v>2200</v>
          </cell>
          <cell r="F972">
            <v>418</v>
          </cell>
          <cell r="G972">
            <v>2618</v>
          </cell>
        </row>
        <row r="973">
          <cell r="A973" t="str">
            <v>030711</v>
          </cell>
          <cell r="B973" t="str">
            <v>Caja monofasica de abonados para acometidas</v>
          </cell>
          <cell r="C973" t="str">
            <v>Und</v>
          </cell>
          <cell r="D973">
            <v>1</v>
          </cell>
          <cell r="E973">
            <v>230756.30252100839</v>
          </cell>
          <cell r="F973">
            <v>43843.697478991591</v>
          </cell>
          <cell r="G973">
            <v>274600</v>
          </cell>
        </row>
        <row r="974">
          <cell r="A974" t="str">
            <v>030712</v>
          </cell>
          <cell r="B974" t="str">
            <v>Caja Rawel 2x4 Salida de 3/4"</v>
          </cell>
          <cell r="C974" t="str">
            <v>Und</v>
          </cell>
          <cell r="D974">
            <v>1</v>
          </cell>
          <cell r="E974">
            <v>7702</v>
          </cell>
          <cell r="F974">
            <v>1463.38</v>
          </cell>
          <cell r="G974">
            <v>9165.380000000001</v>
          </cell>
        </row>
        <row r="975">
          <cell r="A975" t="str">
            <v>030720</v>
          </cell>
          <cell r="B975" t="str">
            <v>Panel solar 330W Policristalino</v>
          </cell>
          <cell r="C975" t="str">
            <v>Und</v>
          </cell>
          <cell r="D975">
            <v>1</v>
          </cell>
          <cell r="E975">
            <v>470000</v>
          </cell>
          <cell r="F975">
            <v>89300</v>
          </cell>
          <cell r="G975">
            <v>559300</v>
          </cell>
        </row>
        <row r="976">
          <cell r="A976" t="str">
            <v>030730</v>
          </cell>
          <cell r="B976" t="str">
            <v>Panel solar 430W 156 Media celda Monoperrc</v>
          </cell>
          <cell r="C976" t="str">
            <v>Und</v>
          </cell>
          <cell r="D976">
            <v>1</v>
          </cell>
          <cell r="E976">
            <v>640000</v>
          </cell>
          <cell r="F976">
            <v>121600</v>
          </cell>
          <cell r="G976">
            <v>761600</v>
          </cell>
        </row>
        <row r="977">
          <cell r="A977" t="str">
            <v>030740</v>
          </cell>
          <cell r="B977" t="str">
            <v>Cinta aislante super 33 19 mm x 20 mts</v>
          </cell>
          <cell r="C977" t="str">
            <v>Rollo</v>
          </cell>
          <cell r="D977">
            <v>1</v>
          </cell>
          <cell r="E977">
            <v>28571.428571428572</v>
          </cell>
          <cell r="F977">
            <v>5428.5714285714284</v>
          </cell>
          <cell r="G977">
            <v>34000</v>
          </cell>
        </row>
        <row r="978">
          <cell r="A978" t="str">
            <v>030741</v>
          </cell>
          <cell r="B978" t="str">
            <v>Cinta aislante negra</v>
          </cell>
          <cell r="C978" t="str">
            <v>Rollo</v>
          </cell>
          <cell r="D978">
            <v>1</v>
          </cell>
          <cell r="E978">
            <v>2600</v>
          </cell>
          <cell r="F978">
            <v>494</v>
          </cell>
          <cell r="G978">
            <v>3094</v>
          </cell>
        </row>
        <row r="979">
          <cell r="A979" t="str">
            <v>030742</v>
          </cell>
          <cell r="B979" t="str">
            <v>Cinta metalica de 1/2" x 5/16</v>
          </cell>
          <cell r="C979" t="str">
            <v>Ml</v>
          </cell>
          <cell r="D979">
            <v>1</v>
          </cell>
          <cell r="E979">
            <v>800</v>
          </cell>
          <cell r="F979">
            <v>152</v>
          </cell>
          <cell r="G979">
            <v>952</v>
          </cell>
        </row>
        <row r="980">
          <cell r="A980" t="str">
            <v>030743</v>
          </cell>
          <cell r="B980" t="str">
            <v>Cinta metalica de 3/4" x 3/8</v>
          </cell>
          <cell r="C980" t="str">
            <v>Ml</v>
          </cell>
          <cell r="D980">
            <v>1</v>
          </cell>
          <cell r="E980">
            <v>950</v>
          </cell>
          <cell r="F980">
            <v>180.5</v>
          </cell>
          <cell r="G980">
            <v>1130.5</v>
          </cell>
        </row>
        <row r="981">
          <cell r="A981" t="str">
            <v>030750</v>
          </cell>
          <cell r="B981" t="str">
            <v>Cinta aislante Scotch Super 33 x 20 + cinta ailante Scotch</v>
          </cell>
          <cell r="C981" t="str">
            <v>Und</v>
          </cell>
          <cell r="D981">
            <v>1</v>
          </cell>
          <cell r="E981">
            <v>9600</v>
          </cell>
          <cell r="F981">
            <v>1824</v>
          </cell>
          <cell r="G981">
            <v>11424</v>
          </cell>
        </row>
        <row r="982">
          <cell r="A982" t="str">
            <v>030751</v>
          </cell>
          <cell r="B982" t="str">
            <v>Cinta de papel</v>
          </cell>
          <cell r="C982" t="str">
            <v>ML</v>
          </cell>
          <cell r="D982">
            <v>1</v>
          </cell>
          <cell r="E982">
            <v>2000</v>
          </cell>
          <cell r="F982">
            <v>380</v>
          </cell>
          <cell r="G982">
            <v>2380</v>
          </cell>
        </row>
        <row r="983">
          <cell r="A983" t="str">
            <v>030752</v>
          </cell>
          <cell r="B983" t="str">
            <v>Cinta en acero austenistico</v>
          </cell>
          <cell r="C983" t="str">
            <v>Ml</v>
          </cell>
          <cell r="D983">
            <v>1</v>
          </cell>
          <cell r="E983">
            <v>9721.0084033613457</v>
          </cell>
          <cell r="F983">
            <v>1846.9915966386557</v>
          </cell>
          <cell r="G983">
            <v>11568.000000000002</v>
          </cell>
        </row>
        <row r="984">
          <cell r="A984" t="str">
            <v>030753</v>
          </cell>
          <cell r="B984" t="str">
            <v>Cinta galvanizada Band It</v>
          </cell>
          <cell r="C984" t="str">
            <v>Ml</v>
          </cell>
          <cell r="D984">
            <v>1</v>
          </cell>
          <cell r="E984">
            <v>12016.806722689076</v>
          </cell>
          <cell r="F984">
            <v>2283.1932773109247</v>
          </cell>
          <cell r="G984">
            <v>14300</v>
          </cell>
        </row>
        <row r="985">
          <cell r="A985" t="str">
            <v>030754</v>
          </cell>
          <cell r="B985" t="str">
            <v>Clavija trifilar 50A - 250V con PT Caucho</v>
          </cell>
          <cell r="C985" t="str">
            <v>Und</v>
          </cell>
          <cell r="D985">
            <v>1</v>
          </cell>
          <cell r="E985">
            <v>11932.773109243699</v>
          </cell>
          <cell r="F985">
            <v>2267.226890756303</v>
          </cell>
          <cell r="G985">
            <v>14200.000000000002</v>
          </cell>
        </row>
        <row r="986">
          <cell r="A986" t="str">
            <v>030760</v>
          </cell>
          <cell r="B986" t="str">
            <v>Clavija plastica  15A - 250V con PT</v>
          </cell>
          <cell r="C986" t="str">
            <v>Und</v>
          </cell>
          <cell r="D986">
            <v>1</v>
          </cell>
          <cell r="E986">
            <v>3781.5126050420163</v>
          </cell>
          <cell r="F986">
            <v>718.48739495798316</v>
          </cell>
          <cell r="G986">
            <v>4499.9999999999991</v>
          </cell>
        </row>
        <row r="987">
          <cell r="A987" t="str">
            <v>030770</v>
          </cell>
          <cell r="B987" t="str">
            <v>Inversor 12v a 220v 350w</v>
          </cell>
          <cell r="C987" t="str">
            <v>Und</v>
          </cell>
          <cell r="D987">
            <v>1</v>
          </cell>
          <cell r="E987">
            <v>423360</v>
          </cell>
          <cell r="F987">
            <v>80438.399999999994</v>
          </cell>
          <cell r="G987">
            <v>503798.4</v>
          </cell>
        </row>
        <row r="988">
          <cell r="A988" t="str">
            <v>030780</v>
          </cell>
          <cell r="B988" t="str">
            <v>Inversor 12v a 220v 600w</v>
          </cell>
          <cell r="C988" t="str">
            <v>Und</v>
          </cell>
          <cell r="D988">
            <v>1</v>
          </cell>
          <cell r="E988">
            <v>811800</v>
          </cell>
          <cell r="F988">
            <v>154242</v>
          </cell>
          <cell r="G988">
            <v>966042</v>
          </cell>
        </row>
        <row r="989">
          <cell r="A989" t="str">
            <v>030790</v>
          </cell>
          <cell r="B989" t="str">
            <v>Inversor de onda senoidal pura 24v 600w</v>
          </cell>
          <cell r="C989" t="str">
            <v>Und</v>
          </cell>
          <cell r="D989">
            <v>1</v>
          </cell>
          <cell r="E989">
            <v>2346600</v>
          </cell>
          <cell r="F989">
            <v>445854</v>
          </cell>
          <cell r="G989">
            <v>2792454</v>
          </cell>
        </row>
        <row r="990">
          <cell r="A990" t="str">
            <v>030800</v>
          </cell>
          <cell r="B990" t="str">
            <v>Inversor Cargador 5000w 48v Onda Senoidal Pura</v>
          </cell>
          <cell r="C990" t="str">
            <v>Und</v>
          </cell>
          <cell r="D990">
            <v>1</v>
          </cell>
          <cell r="E990">
            <v>5799480</v>
          </cell>
          <cell r="F990">
            <v>1101901.2</v>
          </cell>
          <cell r="G990">
            <v>6901381.2000000002</v>
          </cell>
        </row>
        <row r="991">
          <cell r="A991" t="str">
            <v>030810</v>
          </cell>
          <cell r="B991" t="str">
            <v>Inversor de onda senoidal pura 12v 1000w</v>
          </cell>
          <cell r="C991" t="str">
            <v>Und</v>
          </cell>
          <cell r="D991">
            <v>1</v>
          </cell>
          <cell r="E991">
            <v>1506000</v>
          </cell>
          <cell r="F991">
            <v>286140</v>
          </cell>
          <cell r="G991">
            <v>1792140</v>
          </cell>
        </row>
        <row r="992">
          <cell r="A992" t="str">
            <v>030820</v>
          </cell>
          <cell r="B992" t="str">
            <v>Inversor Cargador 3000w</v>
          </cell>
          <cell r="C992" t="str">
            <v>Und</v>
          </cell>
          <cell r="D992">
            <v>1</v>
          </cell>
          <cell r="E992">
            <v>5297700</v>
          </cell>
          <cell r="F992">
            <v>1006563</v>
          </cell>
          <cell r="G992">
            <v>6304263</v>
          </cell>
        </row>
        <row r="993">
          <cell r="A993" t="str">
            <v>030821</v>
          </cell>
          <cell r="B993" t="str">
            <v>Conectores Tipo Ampac para calibre 1/0 con aro o estribo</v>
          </cell>
          <cell r="C993" t="str">
            <v>Und</v>
          </cell>
          <cell r="D993">
            <v>1</v>
          </cell>
          <cell r="E993">
            <v>50000</v>
          </cell>
          <cell r="F993">
            <v>9500</v>
          </cell>
          <cell r="G993">
            <v>59500</v>
          </cell>
        </row>
        <row r="994">
          <cell r="A994" t="str">
            <v>030822</v>
          </cell>
          <cell r="B994" t="str">
            <v xml:space="preserve">Conectores Tipo inamobibles </v>
          </cell>
          <cell r="C994" t="str">
            <v>Und</v>
          </cell>
          <cell r="D994">
            <v>1</v>
          </cell>
          <cell r="E994">
            <v>28571.428571428569</v>
          </cell>
          <cell r="F994">
            <v>5428.5714285714284</v>
          </cell>
          <cell r="G994">
            <v>34000</v>
          </cell>
        </row>
        <row r="995">
          <cell r="A995" t="str">
            <v>030823</v>
          </cell>
          <cell r="B995" t="str">
            <v>Conector Bimetalico</v>
          </cell>
          <cell r="C995" t="str">
            <v>Und</v>
          </cell>
          <cell r="E995">
            <v>9435.2941176470595</v>
          </cell>
          <cell r="F995">
            <v>1792.7058823529412</v>
          </cell>
          <cell r="G995">
            <v>11228</v>
          </cell>
        </row>
        <row r="996">
          <cell r="A996" t="str">
            <v>030824</v>
          </cell>
          <cell r="B996" t="str">
            <v>Conector para varilla en acero austenistico</v>
          </cell>
          <cell r="C996" t="str">
            <v>Und</v>
          </cell>
          <cell r="D996">
            <v>1</v>
          </cell>
          <cell r="E996">
            <v>27605.042016806721</v>
          </cell>
          <cell r="F996">
            <v>5244.957983193277</v>
          </cell>
          <cell r="G996">
            <v>32850</v>
          </cell>
        </row>
        <row r="997">
          <cell r="A997" t="str">
            <v>030825</v>
          </cell>
          <cell r="B997" t="str">
            <v>Conectores para red trenzada</v>
          </cell>
          <cell r="C997" t="str">
            <v>Und</v>
          </cell>
          <cell r="D997">
            <v>1</v>
          </cell>
          <cell r="E997">
            <v>12487.394957983193</v>
          </cell>
          <cell r="F997">
            <v>2372.6050420168067</v>
          </cell>
          <cell r="G997">
            <v>14860</v>
          </cell>
        </row>
        <row r="998">
          <cell r="A998" t="str">
            <v>030826</v>
          </cell>
          <cell r="B998" t="str">
            <v>Conector para varilla cooperwell de cobre</v>
          </cell>
          <cell r="C998" t="str">
            <v>Und</v>
          </cell>
          <cell r="D998">
            <v>1</v>
          </cell>
          <cell r="E998">
            <v>7058.8235294117649</v>
          </cell>
          <cell r="F998">
            <v>1341.1764705882354</v>
          </cell>
          <cell r="G998">
            <v>8400</v>
          </cell>
        </row>
        <row r="999">
          <cell r="A999" t="str">
            <v>030827</v>
          </cell>
          <cell r="B999" t="str">
            <v>Conector tipo resorte</v>
          </cell>
          <cell r="C999" t="str">
            <v>Und</v>
          </cell>
          <cell r="D999">
            <v>1</v>
          </cell>
          <cell r="E999">
            <v>720</v>
          </cell>
          <cell r="F999">
            <v>136.80000000000001</v>
          </cell>
          <cell r="G999">
            <v>856.8</v>
          </cell>
        </row>
        <row r="1000">
          <cell r="A1000" t="str">
            <v>030830</v>
          </cell>
          <cell r="B1000" t="str">
            <v>Bateria solar 12V 220A</v>
          </cell>
          <cell r="C1000" t="str">
            <v>Und</v>
          </cell>
          <cell r="D1000">
            <v>1</v>
          </cell>
          <cell r="E1000">
            <v>2740920</v>
          </cell>
          <cell r="F1000">
            <v>520774.8</v>
          </cell>
          <cell r="G1000">
            <v>3261694.8</v>
          </cell>
        </row>
        <row r="1001">
          <cell r="A1001" t="str">
            <v>030840</v>
          </cell>
          <cell r="B1001" t="str">
            <v>Bateria solar de Gel 12V 7.5A</v>
          </cell>
          <cell r="C1001" t="str">
            <v>Und</v>
          </cell>
          <cell r="D1001">
            <v>1</v>
          </cell>
          <cell r="E1001">
            <v>118200</v>
          </cell>
          <cell r="F1001">
            <v>22458</v>
          </cell>
          <cell r="G1001">
            <v>140658</v>
          </cell>
        </row>
        <row r="1002">
          <cell r="A1002" t="str">
            <v>030850</v>
          </cell>
          <cell r="B1002" t="str">
            <v>Bateria solar de Gel 12V 18A</v>
          </cell>
          <cell r="C1002" t="str">
            <v>Und</v>
          </cell>
          <cell r="D1002">
            <v>1</v>
          </cell>
          <cell r="E1002">
            <v>397500</v>
          </cell>
          <cell r="F1002">
            <v>75525</v>
          </cell>
          <cell r="G1002">
            <v>473025</v>
          </cell>
        </row>
        <row r="1003">
          <cell r="A1003" t="str">
            <v>030860</v>
          </cell>
          <cell r="B1003" t="str">
            <v>Bateria solar de Gel 12V 12A</v>
          </cell>
          <cell r="C1003" t="str">
            <v>Und</v>
          </cell>
          <cell r="D1003">
            <v>1</v>
          </cell>
          <cell r="E1003">
            <v>255180</v>
          </cell>
          <cell r="F1003">
            <v>48484.2</v>
          </cell>
          <cell r="G1003">
            <v>303664.2</v>
          </cell>
        </row>
        <row r="1004">
          <cell r="A1004" t="str">
            <v>030870</v>
          </cell>
          <cell r="B1004" t="str">
            <v>Cargador automatico de 24V 10A par baterias solares</v>
          </cell>
          <cell r="C1004" t="str">
            <v>Und</v>
          </cell>
          <cell r="D1004">
            <v>1</v>
          </cell>
          <cell r="E1004">
            <v>564600</v>
          </cell>
          <cell r="F1004">
            <v>107274</v>
          </cell>
          <cell r="G1004">
            <v>671874</v>
          </cell>
        </row>
        <row r="1005">
          <cell r="A1005" t="str">
            <v>030871</v>
          </cell>
          <cell r="B1005" t="str">
            <v>Cortacircuito de 15 KV.</v>
          </cell>
          <cell r="C1005" t="str">
            <v>Und</v>
          </cell>
          <cell r="D1005">
            <v>1</v>
          </cell>
          <cell r="E1005">
            <v>249190.75630252098</v>
          </cell>
          <cell r="F1005">
            <v>47346.243697478989</v>
          </cell>
          <cell r="G1005">
            <v>296537</v>
          </cell>
        </row>
        <row r="1006">
          <cell r="A1006" t="str">
            <v>030872</v>
          </cell>
          <cell r="B1006" t="str">
            <v>Curva IMC 1"</v>
          </cell>
          <cell r="C1006" t="str">
            <v>Und</v>
          </cell>
          <cell r="D1006">
            <v>1</v>
          </cell>
          <cell r="E1006">
            <v>30420.168067226892</v>
          </cell>
          <cell r="F1006">
            <v>5779.8319327731097</v>
          </cell>
          <cell r="G1006">
            <v>36200</v>
          </cell>
        </row>
        <row r="1007">
          <cell r="A1007" t="str">
            <v>030880</v>
          </cell>
          <cell r="B1007" t="str">
            <v>Curva IMC 3/4"</v>
          </cell>
          <cell r="C1007" t="str">
            <v>Und</v>
          </cell>
          <cell r="D1007">
            <v>1</v>
          </cell>
          <cell r="E1007">
            <v>19495.798319327732</v>
          </cell>
          <cell r="F1007">
            <v>3704.201680672269</v>
          </cell>
          <cell r="G1007">
            <v>23200</v>
          </cell>
        </row>
        <row r="1008">
          <cell r="A1008" t="str">
            <v>030881</v>
          </cell>
          <cell r="B1008" t="str">
            <v>Curva EMT 3/4"</v>
          </cell>
          <cell r="C1008" t="str">
            <v>Und</v>
          </cell>
          <cell r="D1008">
            <v>1</v>
          </cell>
          <cell r="E1008">
            <v>7647.0588235294117</v>
          </cell>
          <cell r="F1008">
            <v>1452.9411764705883</v>
          </cell>
          <cell r="G1008">
            <v>9100</v>
          </cell>
        </row>
        <row r="1009">
          <cell r="A1009" t="str">
            <v>030882</v>
          </cell>
          <cell r="B1009" t="str">
            <v>Curva EMT 1"</v>
          </cell>
          <cell r="C1009" t="str">
            <v>Und</v>
          </cell>
          <cell r="E1009">
            <v>13865.546218487394</v>
          </cell>
          <cell r="F1009">
            <v>2634.453781512605</v>
          </cell>
          <cell r="G1009">
            <v>16500</v>
          </cell>
        </row>
        <row r="1010">
          <cell r="A1010" t="str">
            <v>030890</v>
          </cell>
          <cell r="B1010" t="str">
            <v>Cargador automatico de 12V 10A par baterias solares</v>
          </cell>
          <cell r="C1010" t="str">
            <v>Und</v>
          </cell>
          <cell r="D1010">
            <v>1</v>
          </cell>
          <cell r="E1010">
            <v>391320</v>
          </cell>
          <cell r="F1010">
            <v>74350.8</v>
          </cell>
          <cell r="G1010">
            <v>465670.8</v>
          </cell>
        </row>
        <row r="1011">
          <cell r="A1011" t="str">
            <v>030891</v>
          </cell>
          <cell r="B1011" t="str">
            <v>Curvas EMT 1/2"</v>
          </cell>
          <cell r="C1011" t="str">
            <v>Und</v>
          </cell>
          <cell r="D1011">
            <v>1</v>
          </cell>
          <cell r="E1011">
            <v>4537.8151260504201</v>
          </cell>
          <cell r="F1011">
            <v>862.18487394957981</v>
          </cell>
          <cell r="G1011">
            <v>5400</v>
          </cell>
        </row>
        <row r="1012">
          <cell r="A1012" t="str">
            <v>030892</v>
          </cell>
          <cell r="B1012" t="str">
            <v>Curva conduit CxE 45° 1/2"</v>
          </cell>
          <cell r="C1012" t="str">
            <v>Und</v>
          </cell>
          <cell r="D1012">
            <v>1</v>
          </cell>
          <cell r="E1012">
            <v>683.2</v>
          </cell>
          <cell r="F1012">
            <v>129.80800000000002</v>
          </cell>
          <cell r="G1012">
            <v>813.00800000000004</v>
          </cell>
        </row>
        <row r="1013">
          <cell r="A1013" t="str">
            <v>030893</v>
          </cell>
          <cell r="B1013" t="str">
            <v>Curva conduit CxE 45° 3/4"</v>
          </cell>
          <cell r="C1013" t="str">
            <v>Und</v>
          </cell>
          <cell r="D1013">
            <v>1</v>
          </cell>
          <cell r="E1013">
            <v>963.2</v>
          </cell>
          <cell r="F1013">
            <v>183.00800000000001</v>
          </cell>
          <cell r="G1013">
            <v>1146.2080000000001</v>
          </cell>
        </row>
        <row r="1014">
          <cell r="A1014" t="str">
            <v>030894</v>
          </cell>
          <cell r="B1014" t="str">
            <v>Curva conduit CxE 45° 1"</v>
          </cell>
          <cell r="C1014" t="str">
            <v>Und</v>
          </cell>
          <cell r="D1014">
            <v>1</v>
          </cell>
          <cell r="E1014">
            <v>2139.2000000000003</v>
          </cell>
          <cell r="F1014">
            <v>406.44800000000004</v>
          </cell>
          <cell r="G1014">
            <v>2545.6480000000001</v>
          </cell>
        </row>
        <row r="1015">
          <cell r="A1015" t="str">
            <v>030895</v>
          </cell>
          <cell r="B1015" t="str">
            <v>Curva conduit CxE 45° 1-1/4"</v>
          </cell>
          <cell r="C1015" t="str">
            <v>Und</v>
          </cell>
          <cell r="D1015">
            <v>1</v>
          </cell>
          <cell r="E1015">
            <v>3192.0000000000005</v>
          </cell>
          <cell r="F1015">
            <v>606.48000000000013</v>
          </cell>
          <cell r="G1015">
            <v>3798.4800000000005</v>
          </cell>
        </row>
        <row r="1016">
          <cell r="A1016" t="str">
            <v>030896</v>
          </cell>
          <cell r="B1016" t="str">
            <v>Curva conduit CxE 45° 1-1/2"</v>
          </cell>
          <cell r="C1016" t="str">
            <v>Und</v>
          </cell>
          <cell r="D1016">
            <v>1</v>
          </cell>
          <cell r="E1016">
            <v>4334.4000000000005</v>
          </cell>
          <cell r="F1016">
            <v>823.53600000000006</v>
          </cell>
          <cell r="G1016">
            <v>5157.9360000000006</v>
          </cell>
        </row>
        <row r="1017">
          <cell r="A1017" t="str">
            <v>030897</v>
          </cell>
          <cell r="B1017" t="str">
            <v>Curva conduit CxE 45° 2"</v>
          </cell>
          <cell r="C1017" t="str">
            <v>Und</v>
          </cell>
          <cell r="D1017">
            <v>1</v>
          </cell>
          <cell r="E1017">
            <v>7403.2000000000007</v>
          </cell>
          <cell r="F1017">
            <v>1406.6080000000002</v>
          </cell>
          <cell r="G1017">
            <v>8809.8080000000009</v>
          </cell>
        </row>
        <row r="1018">
          <cell r="A1018" t="str">
            <v>030900</v>
          </cell>
          <cell r="B1018" t="str">
            <v>Curva conduit CxE 90° 1/2"</v>
          </cell>
          <cell r="C1018" t="str">
            <v>Und</v>
          </cell>
          <cell r="D1018">
            <v>1</v>
          </cell>
          <cell r="E1018">
            <v>930</v>
          </cell>
          <cell r="F1018">
            <v>176.7</v>
          </cell>
          <cell r="G1018">
            <v>1106.7</v>
          </cell>
        </row>
        <row r="1019">
          <cell r="A1019" t="str">
            <v>030910</v>
          </cell>
          <cell r="B1019" t="str">
            <v>Curva conduit CxE 90° 3/4"</v>
          </cell>
          <cell r="C1019" t="str">
            <v>Und</v>
          </cell>
          <cell r="D1019">
            <v>1</v>
          </cell>
          <cell r="E1019">
            <v>1480</v>
          </cell>
          <cell r="F1019">
            <v>281.2</v>
          </cell>
          <cell r="G1019">
            <v>1761.2</v>
          </cell>
        </row>
        <row r="1020">
          <cell r="A1020" t="str">
            <v>030920</v>
          </cell>
          <cell r="B1020" t="str">
            <v>Curva conduit CxE 90° 1"</v>
          </cell>
          <cell r="C1020" t="str">
            <v>Und</v>
          </cell>
          <cell r="D1020">
            <v>1</v>
          </cell>
          <cell r="E1020">
            <v>2810</v>
          </cell>
          <cell r="F1020">
            <v>533.9</v>
          </cell>
          <cell r="G1020">
            <v>3343.9</v>
          </cell>
        </row>
        <row r="1021">
          <cell r="A1021" t="str">
            <v>030930</v>
          </cell>
          <cell r="B1021" t="str">
            <v>Curva conduit CxE 90° 1-1/4"</v>
          </cell>
          <cell r="C1021" t="str">
            <v>Und</v>
          </cell>
          <cell r="D1021">
            <v>1</v>
          </cell>
          <cell r="E1021">
            <v>4950</v>
          </cell>
          <cell r="F1021">
            <v>940.5</v>
          </cell>
          <cell r="G1021">
            <v>5890.5</v>
          </cell>
        </row>
        <row r="1022">
          <cell r="A1022" t="str">
            <v>030940</v>
          </cell>
          <cell r="B1022" t="str">
            <v>Curva conduit CxE 90° 1-1/2"</v>
          </cell>
          <cell r="C1022" t="str">
            <v>Und</v>
          </cell>
          <cell r="D1022">
            <v>1</v>
          </cell>
          <cell r="E1022">
            <v>7150</v>
          </cell>
          <cell r="F1022">
            <v>1358.5</v>
          </cell>
          <cell r="G1022">
            <v>8508.5</v>
          </cell>
        </row>
        <row r="1023">
          <cell r="A1023" t="str">
            <v>030950</v>
          </cell>
          <cell r="B1023" t="str">
            <v>Curva conduit CxE 90° 2"</v>
          </cell>
          <cell r="C1023" t="str">
            <v>Und</v>
          </cell>
          <cell r="D1023">
            <v>1</v>
          </cell>
          <cell r="E1023">
            <v>13200</v>
          </cell>
          <cell r="F1023">
            <v>2508</v>
          </cell>
          <cell r="G1023">
            <v>15708</v>
          </cell>
        </row>
        <row r="1024">
          <cell r="A1024" t="str">
            <v>030951</v>
          </cell>
          <cell r="B1024" t="str">
            <v>Cruceta de 2,4m autosoportada galavanida en caliente</v>
          </cell>
          <cell r="C1024" t="str">
            <v>Und</v>
          </cell>
          <cell r="D1024">
            <v>1</v>
          </cell>
          <cell r="E1024">
            <v>223921.00840336134</v>
          </cell>
          <cell r="F1024">
            <v>42544.991596638654</v>
          </cell>
          <cell r="G1024">
            <v>266466</v>
          </cell>
        </row>
        <row r="1025">
          <cell r="A1025" t="str">
            <v>030952</v>
          </cell>
          <cell r="B1025" t="str">
            <v xml:space="preserve">Collarines de doble salida  de 8" a 9" </v>
          </cell>
          <cell r="C1025" t="str">
            <v>Und</v>
          </cell>
          <cell r="D1025">
            <v>1</v>
          </cell>
          <cell r="E1025">
            <v>33000</v>
          </cell>
          <cell r="F1025">
            <v>6270</v>
          </cell>
          <cell r="G1025">
            <v>39270</v>
          </cell>
        </row>
        <row r="1026">
          <cell r="A1026" t="str">
            <v>030953</v>
          </cell>
          <cell r="B1026" t="str">
            <v>Collarines para poste de 9 metros</v>
          </cell>
          <cell r="C1026" t="str">
            <v>Und</v>
          </cell>
          <cell r="D1026">
            <v>1</v>
          </cell>
          <cell r="E1026">
            <v>20011.764705882357</v>
          </cell>
          <cell r="F1026">
            <v>3802.2352941176478</v>
          </cell>
          <cell r="G1026">
            <v>23814.000000000004</v>
          </cell>
        </row>
        <row r="1027">
          <cell r="A1027" t="str">
            <v>030954</v>
          </cell>
          <cell r="B1027" t="str">
            <v>Collarines para poste de 12 metros</v>
          </cell>
          <cell r="C1027" t="str">
            <v>Und</v>
          </cell>
          <cell r="D1027">
            <v>1</v>
          </cell>
          <cell r="E1027">
            <v>23472.268907563022</v>
          </cell>
          <cell r="F1027">
            <v>4459.731092436974</v>
          </cell>
          <cell r="G1027">
            <v>27931.999999999996</v>
          </cell>
        </row>
        <row r="1028">
          <cell r="A1028" t="str">
            <v>030955</v>
          </cell>
          <cell r="B1028" t="str">
            <v>Cruce SAX</v>
          </cell>
          <cell r="C1028" t="str">
            <v>Und</v>
          </cell>
          <cell r="D1028">
            <v>1</v>
          </cell>
          <cell r="E1028">
            <v>138134.4537815126</v>
          </cell>
          <cell r="F1028">
            <v>26245.546218487394</v>
          </cell>
          <cell r="G1028">
            <v>164380</v>
          </cell>
        </row>
        <row r="1029">
          <cell r="A1029" t="str">
            <v>030960</v>
          </cell>
          <cell r="B1029" t="str">
            <v>Regulador de voltage carga solar 20Amp 12V/24V</v>
          </cell>
          <cell r="C1029" t="str">
            <v>Und</v>
          </cell>
          <cell r="D1029">
            <v>1</v>
          </cell>
          <cell r="E1029">
            <v>183000</v>
          </cell>
          <cell r="F1029">
            <v>34770</v>
          </cell>
          <cell r="G1029">
            <v>217770</v>
          </cell>
        </row>
        <row r="1030">
          <cell r="A1030" t="str">
            <v>030970</v>
          </cell>
          <cell r="B1030" t="str">
            <v>Regulador de voltage carga solar 10Amp 12V/24V</v>
          </cell>
          <cell r="C1030" t="str">
            <v>Und</v>
          </cell>
          <cell r="D1030">
            <v>1</v>
          </cell>
          <cell r="E1030">
            <v>521400</v>
          </cell>
          <cell r="F1030">
            <v>99066</v>
          </cell>
          <cell r="G1030">
            <v>620466</v>
          </cell>
        </row>
        <row r="1031">
          <cell r="A1031" t="str">
            <v>030971</v>
          </cell>
          <cell r="B1031" t="str">
            <v xml:space="preserve">Esparragos de 5/8 x 14" Galvanizados en caliente </v>
          </cell>
          <cell r="C1031" t="str">
            <v>Und</v>
          </cell>
          <cell r="D1031">
            <v>1</v>
          </cell>
          <cell r="E1031">
            <v>9450</v>
          </cell>
          <cell r="F1031">
            <v>1795.5</v>
          </cell>
          <cell r="G1031">
            <v>11245.5</v>
          </cell>
        </row>
        <row r="1032">
          <cell r="A1032" t="str">
            <v>030972</v>
          </cell>
          <cell r="B1032" t="str">
            <v>Espigos para aislador LINE POST</v>
          </cell>
          <cell r="C1032" t="str">
            <v>Und</v>
          </cell>
          <cell r="D1032">
            <v>1</v>
          </cell>
          <cell r="E1032">
            <v>11500</v>
          </cell>
          <cell r="F1032">
            <v>2185</v>
          </cell>
          <cell r="G1032">
            <v>13685</v>
          </cell>
        </row>
        <row r="1033">
          <cell r="A1033" t="str">
            <v>030973</v>
          </cell>
          <cell r="B1033" t="str">
            <v>Hebilla para cinta Band-it  de 3/4"</v>
          </cell>
          <cell r="C1033" t="str">
            <v>Und</v>
          </cell>
          <cell r="D1033">
            <v>1</v>
          </cell>
          <cell r="E1033">
            <v>4230</v>
          </cell>
          <cell r="F1033">
            <v>803.7</v>
          </cell>
          <cell r="G1033">
            <v>5033.7</v>
          </cell>
        </row>
        <row r="1034">
          <cell r="A1034" t="str">
            <v>030974</v>
          </cell>
          <cell r="B1034" t="str">
            <v>Regulador de Voltaje carga solar 40A 12v /24v Enertik CP-40-12/24</v>
          </cell>
          <cell r="C1034" t="str">
            <v>Und</v>
          </cell>
          <cell r="D1034">
            <v>1</v>
          </cell>
          <cell r="E1034">
            <v>457200</v>
          </cell>
          <cell r="F1034">
            <v>86868</v>
          </cell>
          <cell r="G1034">
            <v>544068</v>
          </cell>
        </row>
        <row r="1035">
          <cell r="A1035" t="str">
            <v>030975</v>
          </cell>
          <cell r="B1035" t="str">
            <v>Regulador de voltaje carga solar 20 amp 12v / 24v SOLARTEC</v>
          </cell>
          <cell r="C1035" t="str">
            <v>Und</v>
          </cell>
          <cell r="D1035">
            <v>1</v>
          </cell>
          <cell r="E1035">
            <v>865800</v>
          </cell>
          <cell r="F1035">
            <v>164502</v>
          </cell>
          <cell r="G1035">
            <v>1030302</v>
          </cell>
        </row>
        <row r="1036">
          <cell r="A1036" t="str">
            <v>030976</v>
          </cell>
          <cell r="B1036" t="str">
            <v>Regulador de Voltaje carga solar 20A 12v/24v</v>
          </cell>
          <cell r="C1036" t="str">
            <v>Und</v>
          </cell>
          <cell r="D1036">
            <v>1</v>
          </cell>
          <cell r="E1036">
            <v>333900</v>
          </cell>
          <cell r="F1036">
            <v>63441</v>
          </cell>
          <cell r="G1036">
            <v>397341</v>
          </cell>
        </row>
        <row r="1037">
          <cell r="A1037" t="str">
            <v>030977</v>
          </cell>
          <cell r="B1037" t="str">
            <v>Regulador de Voltaje carga solar 80A 24v / 48v Enertik ENS-80-24/48</v>
          </cell>
          <cell r="C1037" t="str">
            <v>Und</v>
          </cell>
          <cell r="D1037">
            <v>1</v>
          </cell>
          <cell r="E1037">
            <v>1183320</v>
          </cell>
          <cell r="F1037">
            <v>224830.8</v>
          </cell>
          <cell r="G1037">
            <v>1408150.8</v>
          </cell>
        </row>
        <row r="1038">
          <cell r="A1038" t="str">
            <v>030980</v>
          </cell>
          <cell r="B1038" t="str">
            <v>Panel solar 375W Monoperc</v>
          </cell>
          <cell r="C1038" t="str">
            <v>Und</v>
          </cell>
          <cell r="D1038">
            <v>1</v>
          </cell>
          <cell r="E1038">
            <v>500000</v>
          </cell>
          <cell r="F1038">
            <v>95000</v>
          </cell>
          <cell r="G1038">
            <v>595000</v>
          </cell>
        </row>
        <row r="1039">
          <cell r="A1039" t="str">
            <v>030981</v>
          </cell>
          <cell r="B1039" t="str">
            <v>Guardacabo de 5/8" galvanizado en caliente</v>
          </cell>
          <cell r="C1039" t="str">
            <v>Und</v>
          </cell>
          <cell r="D1039">
            <v>1</v>
          </cell>
          <cell r="E1039">
            <v>10504.20168067227</v>
          </cell>
          <cell r="F1039">
            <v>1995.7983193277312</v>
          </cell>
          <cell r="G1039">
            <v>12500</v>
          </cell>
        </row>
        <row r="1040">
          <cell r="A1040" t="str">
            <v>030982</v>
          </cell>
          <cell r="B1040" t="str">
            <v>Grapas Prensahilos de 1  1/2 x 1/4 x 6" 3T</v>
          </cell>
          <cell r="C1040" t="str">
            <v>Und</v>
          </cell>
          <cell r="D1040">
            <v>1</v>
          </cell>
          <cell r="E1040">
            <v>13823.529411764704</v>
          </cell>
          <cell r="F1040">
            <v>2626.4705882352937</v>
          </cell>
          <cell r="G1040">
            <v>16450</v>
          </cell>
        </row>
        <row r="1041">
          <cell r="A1041" t="str">
            <v>030983</v>
          </cell>
          <cell r="B1041" t="str">
            <v>Grapas de suspensiòn de 2U para llave de 3/4" galvanizada en caliente</v>
          </cell>
          <cell r="C1041" t="str">
            <v>Und</v>
          </cell>
          <cell r="D1041">
            <v>1</v>
          </cell>
          <cell r="E1041">
            <v>54075.63025210084</v>
          </cell>
          <cell r="F1041">
            <v>10274.36974789916</v>
          </cell>
          <cell r="G1041">
            <v>64350</v>
          </cell>
        </row>
        <row r="1042">
          <cell r="A1042" t="str">
            <v>030984</v>
          </cell>
          <cell r="B1042" t="str">
            <v>Grilletes</v>
          </cell>
          <cell r="C1042" t="str">
            <v>Und</v>
          </cell>
          <cell r="D1042">
            <v>1</v>
          </cell>
          <cell r="E1042">
            <v>47331</v>
          </cell>
          <cell r="F1042">
            <v>8992.89</v>
          </cell>
          <cell r="G1042">
            <v>56323.89</v>
          </cell>
        </row>
        <row r="1043">
          <cell r="A1043" t="str">
            <v>030985</v>
          </cell>
          <cell r="B1043" t="str">
            <v>Hebilla para cinta Band-it  de 5/8"</v>
          </cell>
          <cell r="C1043" t="str">
            <v>Und</v>
          </cell>
          <cell r="D1043">
            <v>1</v>
          </cell>
          <cell r="E1043">
            <v>3151.2605042016808</v>
          </cell>
          <cell r="F1043">
            <v>598.73949579831935</v>
          </cell>
          <cell r="G1043">
            <v>3750</v>
          </cell>
        </row>
        <row r="1044">
          <cell r="A1044" t="str">
            <v>030986</v>
          </cell>
          <cell r="B1044" t="str">
            <v>Interruptor Sencillo 10A 120/250 + Toma</v>
          </cell>
          <cell r="C1044" t="str">
            <v>Und</v>
          </cell>
          <cell r="D1044">
            <v>1</v>
          </cell>
          <cell r="E1044">
            <v>9411.7647058823532</v>
          </cell>
          <cell r="F1044">
            <v>1788.2352941176471</v>
          </cell>
          <cell r="G1044">
            <v>11200</v>
          </cell>
        </row>
        <row r="1045">
          <cell r="A1045" t="str">
            <v>030987</v>
          </cell>
          <cell r="B1045" t="str">
            <v>Interruptor Doble 10A 120/250 Miluz o similar</v>
          </cell>
          <cell r="C1045" t="str">
            <v>Und</v>
          </cell>
          <cell r="D1045">
            <v>1</v>
          </cell>
          <cell r="E1045">
            <v>15546.218487394957</v>
          </cell>
          <cell r="F1045">
            <v>2953.7815126050418</v>
          </cell>
          <cell r="G1045">
            <v>18500</v>
          </cell>
        </row>
        <row r="1046">
          <cell r="A1046" t="str">
            <v>030988</v>
          </cell>
          <cell r="B1046" t="str">
            <v>Interruptor gradual</v>
          </cell>
          <cell r="C1046" t="str">
            <v>Und</v>
          </cell>
          <cell r="D1046">
            <v>1</v>
          </cell>
          <cell r="E1046">
            <v>51400</v>
          </cell>
          <cell r="F1046">
            <v>9766</v>
          </cell>
          <cell r="G1046">
            <v>61166</v>
          </cell>
        </row>
        <row r="1047">
          <cell r="A1047" t="str">
            <v>030990</v>
          </cell>
          <cell r="B1047" t="str">
            <v>Interruptor conmutable Sencillo 10A 120/250 serie Neo</v>
          </cell>
          <cell r="C1047" t="str">
            <v>Und</v>
          </cell>
          <cell r="D1047">
            <v>1</v>
          </cell>
          <cell r="E1047">
            <v>4789.91</v>
          </cell>
          <cell r="F1047">
            <v>910.0829</v>
          </cell>
          <cell r="G1047">
            <v>5699.9929000000002</v>
          </cell>
        </row>
        <row r="1048">
          <cell r="A1048" t="str">
            <v>031000</v>
          </cell>
          <cell r="B1048" t="str">
            <v>Interruptor conmutable Doble10A 120/250 serie Neo</v>
          </cell>
          <cell r="C1048" t="str">
            <v>Und</v>
          </cell>
          <cell r="D1048">
            <v>1</v>
          </cell>
          <cell r="E1048">
            <v>13529.41</v>
          </cell>
          <cell r="F1048">
            <v>2570.5879</v>
          </cell>
          <cell r="G1048">
            <v>16099.9979</v>
          </cell>
        </row>
        <row r="1049">
          <cell r="A1049" t="str">
            <v>031010</v>
          </cell>
          <cell r="B1049" t="str">
            <v>Interruptor conmutable triple 10A 120/250 serie Neo</v>
          </cell>
          <cell r="C1049" t="str">
            <v>Und</v>
          </cell>
          <cell r="D1049">
            <v>1</v>
          </cell>
          <cell r="E1049">
            <v>15210.08</v>
          </cell>
          <cell r="F1049">
            <v>2889.9151999999999</v>
          </cell>
          <cell r="G1049">
            <v>18099.995200000001</v>
          </cell>
        </row>
        <row r="1050">
          <cell r="A1050" t="str">
            <v>031020</v>
          </cell>
          <cell r="B1050" t="str">
            <v>Interruptor luminico simple</v>
          </cell>
          <cell r="C1050" t="str">
            <v>Und</v>
          </cell>
          <cell r="D1050">
            <v>1</v>
          </cell>
          <cell r="E1050">
            <v>8252.1008403361338</v>
          </cell>
          <cell r="F1050">
            <v>1567.8991596638655</v>
          </cell>
          <cell r="G1050">
            <v>9820</v>
          </cell>
        </row>
        <row r="1051">
          <cell r="A1051" t="str">
            <v>031030</v>
          </cell>
          <cell r="B1051" t="str">
            <v>Interruptor conmutable Simple Premiun Veto</v>
          </cell>
          <cell r="C1051" t="str">
            <v>Und</v>
          </cell>
          <cell r="D1051">
            <v>1</v>
          </cell>
          <cell r="E1051">
            <v>13529.411764705881</v>
          </cell>
          <cell r="F1051">
            <v>2570.5882352941176</v>
          </cell>
          <cell r="G1051">
            <v>16099.999999999998</v>
          </cell>
        </row>
        <row r="1052">
          <cell r="A1052" t="str">
            <v>031040</v>
          </cell>
          <cell r="B1052" t="str">
            <v>Interruptor conmutable Doble Premiun Veto</v>
          </cell>
          <cell r="C1052" t="str">
            <v>Und</v>
          </cell>
          <cell r="D1052">
            <v>1</v>
          </cell>
          <cell r="E1052">
            <v>17815.126050420167</v>
          </cell>
          <cell r="F1052">
            <v>3384.8739495798318</v>
          </cell>
          <cell r="G1052">
            <v>21200</v>
          </cell>
        </row>
        <row r="1053">
          <cell r="A1053" t="str">
            <v>031050</v>
          </cell>
          <cell r="B1053" t="str">
            <v>Interruptor conmutable Triple Premiun Veto</v>
          </cell>
          <cell r="C1053" t="str">
            <v>Und</v>
          </cell>
          <cell r="D1053">
            <v>1</v>
          </cell>
          <cell r="E1053">
            <v>6005</v>
          </cell>
          <cell r="F1053">
            <v>1140.95</v>
          </cell>
          <cell r="G1053">
            <v>7145.95</v>
          </cell>
        </row>
        <row r="1054">
          <cell r="A1054" t="str">
            <v>031051</v>
          </cell>
          <cell r="B1054" t="str">
            <v xml:space="preserve">Kid varilla maciza Cobre Polo a Tierra </v>
          </cell>
          <cell r="C1054" t="str">
            <v>Und</v>
          </cell>
          <cell r="D1054">
            <v>1</v>
          </cell>
          <cell r="E1054">
            <v>152436.97478991596</v>
          </cell>
          <cell r="F1054">
            <v>28963.025210084033</v>
          </cell>
          <cell r="G1054">
            <v>181400</v>
          </cell>
        </row>
        <row r="1055">
          <cell r="A1055" t="str">
            <v>031052</v>
          </cell>
          <cell r="B1055" t="str">
            <v>Inversor cargador 1KVA 12VDC 110 VAC con  MPPT 60A</v>
          </cell>
          <cell r="C1055" t="str">
            <v>Und</v>
          </cell>
          <cell r="D1055">
            <v>1</v>
          </cell>
          <cell r="E1055">
            <v>1250000</v>
          </cell>
          <cell r="F1055">
            <v>237500</v>
          </cell>
          <cell r="G1055">
            <v>1487500</v>
          </cell>
        </row>
        <row r="1056">
          <cell r="A1056" t="str">
            <v>031053</v>
          </cell>
          <cell r="B1056" t="str">
            <v>Inversor Grid Tie 1000Watts con limitador</v>
          </cell>
          <cell r="C1056" t="str">
            <v>Und</v>
          </cell>
          <cell r="D1056">
            <v>1</v>
          </cell>
          <cell r="E1056">
            <v>1900000</v>
          </cell>
          <cell r="F1056">
            <v>361000</v>
          </cell>
          <cell r="G1056">
            <v>2261000</v>
          </cell>
        </row>
        <row r="1057">
          <cell r="A1057" t="str">
            <v>031054</v>
          </cell>
          <cell r="B1057" t="str">
            <v>Inversor de 1500 Watts 110V 24V must</v>
          </cell>
          <cell r="C1057" t="str">
            <v>Und</v>
          </cell>
          <cell r="D1057">
            <v>1</v>
          </cell>
          <cell r="E1057">
            <v>2000000</v>
          </cell>
          <cell r="F1057">
            <v>380000</v>
          </cell>
          <cell r="G1057">
            <v>2380000</v>
          </cell>
        </row>
        <row r="1058">
          <cell r="A1058" t="str">
            <v>031055</v>
          </cell>
          <cell r="B1058" t="str">
            <v>Inversor cargador 3KVA 120V 48V Must</v>
          </cell>
          <cell r="C1058" t="str">
            <v>Und</v>
          </cell>
          <cell r="D1058">
            <v>1</v>
          </cell>
          <cell r="E1058">
            <v>2950000</v>
          </cell>
          <cell r="F1058">
            <v>560500</v>
          </cell>
          <cell r="G1058">
            <v>3510500</v>
          </cell>
        </row>
        <row r="1059">
          <cell r="A1059" t="str">
            <v>031060</v>
          </cell>
          <cell r="B1059" t="str">
            <v>Lampara Led 2 x 26 W</v>
          </cell>
          <cell r="C1059" t="str">
            <v>Und</v>
          </cell>
          <cell r="D1059">
            <v>1</v>
          </cell>
          <cell r="E1059">
            <v>32000</v>
          </cell>
          <cell r="F1059">
            <v>6080</v>
          </cell>
          <cell r="G1059">
            <v>38080</v>
          </cell>
        </row>
        <row r="1060">
          <cell r="A1060" t="str">
            <v>031070</v>
          </cell>
          <cell r="B1060" t="str">
            <v>Lampara Led de 72 W</v>
          </cell>
          <cell r="C1060" t="str">
            <v>Und</v>
          </cell>
          <cell r="D1060">
            <v>1</v>
          </cell>
          <cell r="E1060">
            <v>45000</v>
          </cell>
          <cell r="F1060">
            <v>8550</v>
          </cell>
          <cell r="G1060">
            <v>53550</v>
          </cell>
        </row>
        <row r="1061">
          <cell r="A1061" t="str">
            <v>031080</v>
          </cell>
          <cell r="B1061" t="str">
            <v>Lampara fluorescente de 2x48 Comple</v>
          </cell>
          <cell r="C1061" t="str">
            <v>Und</v>
          </cell>
          <cell r="D1061">
            <v>1</v>
          </cell>
          <cell r="E1061">
            <v>78000</v>
          </cell>
          <cell r="F1061">
            <v>14820</v>
          </cell>
          <cell r="G1061">
            <v>92820</v>
          </cell>
        </row>
        <row r="1062">
          <cell r="A1062" t="str">
            <v>031090</v>
          </cell>
          <cell r="B1062" t="str">
            <v>Lampara tipo Hongo 250 W</v>
          </cell>
          <cell r="C1062" t="str">
            <v>Und</v>
          </cell>
          <cell r="D1062">
            <v>1</v>
          </cell>
          <cell r="E1062">
            <v>301600</v>
          </cell>
          <cell r="F1062">
            <v>57304</v>
          </cell>
          <cell r="G1062">
            <v>358904</v>
          </cell>
        </row>
        <row r="1063">
          <cell r="A1063" t="str">
            <v>031091</v>
          </cell>
          <cell r="B1063" t="str">
            <v>Pararrayos polimericos de oxido de zinc de 112 kv, 10 kv</v>
          </cell>
          <cell r="C1063" t="str">
            <v>Und</v>
          </cell>
          <cell r="D1063">
            <v>1</v>
          </cell>
          <cell r="E1063">
            <v>166470.5882352941</v>
          </cell>
          <cell r="F1063">
            <v>31629.411764705877</v>
          </cell>
          <cell r="G1063">
            <v>198099.99999999997</v>
          </cell>
        </row>
        <row r="1064">
          <cell r="A1064" t="str">
            <v>031100</v>
          </cell>
          <cell r="B1064" t="str">
            <v>Lampara led 220V 15W con sensor</v>
          </cell>
          <cell r="C1064" t="str">
            <v>Und</v>
          </cell>
          <cell r="D1064">
            <v>1</v>
          </cell>
          <cell r="E1064">
            <v>90000</v>
          </cell>
          <cell r="F1064">
            <v>17100</v>
          </cell>
          <cell r="G1064">
            <v>107100</v>
          </cell>
        </row>
        <row r="1065">
          <cell r="A1065" t="str">
            <v>031101</v>
          </cell>
          <cell r="B1065" t="str">
            <v>Percha de 1P para aislador tipo carrete</v>
          </cell>
          <cell r="C1065" t="str">
            <v>Und</v>
          </cell>
          <cell r="D1065">
            <v>1</v>
          </cell>
          <cell r="E1065">
            <v>14773.109243697478</v>
          </cell>
          <cell r="F1065">
            <v>2806.8907563025209</v>
          </cell>
          <cell r="G1065">
            <v>17580</v>
          </cell>
        </row>
        <row r="1066">
          <cell r="A1066" t="str">
            <v>031110</v>
          </cell>
          <cell r="B1066" t="str">
            <v>Piedra caliza Royal dorada/cafetinto</v>
          </cell>
          <cell r="C1066" t="str">
            <v>M2</v>
          </cell>
          <cell r="D1066">
            <v>1</v>
          </cell>
          <cell r="E1066">
            <v>190600</v>
          </cell>
          <cell r="F1066">
            <v>36214</v>
          </cell>
          <cell r="G1066">
            <v>226814</v>
          </cell>
        </row>
        <row r="1067">
          <cell r="A1067" t="str">
            <v>031111</v>
          </cell>
          <cell r="B1067" t="str">
            <v xml:space="preserve">Perno de 5/8 x 14 " galvanizados en caliente </v>
          </cell>
          <cell r="C1067" t="str">
            <v>Und</v>
          </cell>
          <cell r="D1067">
            <v>1</v>
          </cell>
          <cell r="E1067">
            <v>7352.9411764705883</v>
          </cell>
          <cell r="F1067">
            <v>1397.0588235294117</v>
          </cell>
          <cell r="G1067">
            <v>8750</v>
          </cell>
        </row>
        <row r="1068">
          <cell r="A1068" t="str">
            <v>031112</v>
          </cell>
          <cell r="B1068" t="str">
            <v xml:space="preserve">Perno de 5/8 x 12 " galvanizados en caliente </v>
          </cell>
          <cell r="C1068" t="str">
            <v>Und</v>
          </cell>
          <cell r="D1068">
            <v>1</v>
          </cell>
          <cell r="E1068">
            <v>7320</v>
          </cell>
          <cell r="F1068">
            <v>1390.8</v>
          </cell>
          <cell r="G1068">
            <v>8710.7999999999993</v>
          </cell>
        </row>
        <row r="1069">
          <cell r="A1069" t="str">
            <v>031113</v>
          </cell>
          <cell r="B1069" t="str">
            <v xml:space="preserve">Perno de 5/8 x 1 " galvanizados en caliente </v>
          </cell>
          <cell r="C1069" t="str">
            <v>Und</v>
          </cell>
          <cell r="D1069">
            <v>1</v>
          </cell>
          <cell r="E1069">
            <v>7320</v>
          </cell>
          <cell r="F1069">
            <v>1390.8</v>
          </cell>
          <cell r="G1069">
            <v>8710.7999999999993</v>
          </cell>
        </row>
        <row r="1070">
          <cell r="A1070" t="str">
            <v>031114</v>
          </cell>
          <cell r="B1070" t="str">
            <v xml:space="preserve">Perno de 5/8 x 18 " galvanizados en caliente </v>
          </cell>
          <cell r="C1070" t="str">
            <v>Und</v>
          </cell>
          <cell r="D1070">
            <v>1</v>
          </cell>
          <cell r="E1070">
            <v>7320</v>
          </cell>
          <cell r="F1070">
            <v>1390.8</v>
          </cell>
          <cell r="G1070">
            <v>8710.7999999999993</v>
          </cell>
        </row>
        <row r="1071">
          <cell r="A1071" t="str">
            <v>031120</v>
          </cell>
          <cell r="B1071" t="str">
            <v>Luminaria solar alumbrado publico</v>
          </cell>
          <cell r="C1071" t="str">
            <v>Und</v>
          </cell>
          <cell r="D1071">
            <v>1</v>
          </cell>
          <cell r="E1071">
            <v>1838100</v>
          </cell>
          <cell r="F1071">
            <v>349239</v>
          </cell>
          <cell r="G1071">
            <v>2187339</v>
          </cell>
        </row>
        <row r="1072">
          <cell r="A1072" t="str">
            <v>031130</v>
          </cell>
          <cell r="B1072" t="str">
            <v>Plafon de Losa</v>
          </cell>
          <cell r="C1072" t="str">
            <v>Und</v>
          </cell>
          <cell r="D1072">
            <v>1</v>
          </cell>
          <cell r="E1072">
            <v>1300</v>
          </cell>
          <cell r="F1072">
            <v>247</v>
          </cell>
          <cell r="G1072">
            <v>1547</v>
          </cell>
        </row>
        <row r="1073">
          <cell r="A1073" t="str">
            <v>031131</v>
          </cell>
          <cell r="B1073" t="str">
            <v xml:space="preserve">Platinas de sujeccion </v>
          </cell>
          <cell r="C1073" t="str">
            <v>Und</v>
          </cell>
          <cell r="D1073">
            <v>1</v>
          </cell>
          <cell r="E1073">
            <v>67921.008403361353</v>
          </cell>
          <cell r="F1073">
            <v>12904.991596638658</v>
          </cell>
          <cell r="G1073">
            <v>80826.000000000015</v>
          </cell>
        </row>
        <row r="1074">
          <cell r="A1074" t="str">
            <v>031132</v>
          </cell>
          <cell r="B1074" t="str">
            <v>Poste de concreto de 12 mts x 800 Dan</v>
          </cell>
          <cell r="C1074" t="str">
            <v>Und</v>
          </cell>
          <cell r="D1074">
            <v>1</v>
          </cell>
          <cell r="E1074">
            <v>1911764.705882353</v>
          </cell>
          <cell r="F1074">
            <v>363235.29411764705</v>
          </cell>
          <cell r="G1074">
            <v>2275000</v>
          </cell>
        </row>
        <row r="1075">
          <cell r="A1075" t="str">
            <v>031133</v>
          </cell>
          <cell r="B1075" t="str">
            <v>Poste de concreto de 12 mts x 500 Dan</v>
          </cell>
          <cell r="C1075" t="str">
            <v>Und</v>
          </cell>
          <cell r="D1075">
            <v>1</v>
          </cell>
          <cell r="E1075">
            <v>1748739.4957983193</v>
          </cell>
          <cell r="F1075">
            <v>332260.50420168065</v>
          </cell>
          <cell r="G1075">
            <v>2081000</v>
          </cell>
        </row>
        <row r="1076">
          <cell r="A1076" t="str">
            <v>031134</v>
          </cell>
          <cell r="B1076" t="str">
            <v>Postes de concreto 9 metros x 800 Dan</v>
          </cell>
          <cell r="C1076" t="str">
            <v>Und</v>
          </cell>
          <cell r="D1076">
            <v>1</v>
          </cell>
          <cell r="E1076">
            <v>1456815.1260504201</v>
          </cell>
          <cell r="F1076">
            <v>276794.87394957984</v>
          </cell>
          <cell r="G1076">
            <v>1733610</v>
          </cell>
        </row>
        <row r="1077">
          <cell r="A1077" t="str">
            <v>031135</v>
          </cell>
          <cell r="B1077" t="str">
            <v>Postes de concreto 9 metros x 300 Dan</v>
          </cell>
          <cell r="C1077" t="str">
            <v>Und</v>
          </cell>
          <cell r="D1077">
            <v>1</v>
          </cell>
          <cell r="E1077">
            <v>1121000</v>
          </cell>
          <cell r="F1077">
            <v>212990</v>
          </cell>
          <cell r="G1077">
            <v>1333990</v>
          </cell>
        </row>
        <row r="1078">
          <cell r="A1078" t="str">
            <v>031136</v>
          </cell>
          <cell r="B1078" t="str">
            <v>Puesta a tierra con todos sus elementos</v>
          </cell>
          <cell r="C1078" t="str">
            <v>Und</v>
          </cell>
          <cell r="D1078">
            <v>1</v>
          </cell>
          <cell r="E1078">
            <v>231689.0756302521</v>
          </cell>
          <cell r="F1078">
            <v>44020.924369747903</v>
          </cell>
          <cell r="G1078">
            <v>275710</v>
          </cell>
        </row>
        <row r="1079">
          <cell r="A1079" t="str">
            <v>031133</v>
          </cell>
          <cell r="B1079" t="str">
            <v>Bomba solar de 500W 48 V 1,7m3/h salida  Ø3/4"</v>
          </cell>
          <cell r="C1079" t="str">
            <v>Und</v>
          </cell>
          <cell r="D1079">
            <v>1</v>
          </cell>
          <cell r="E1079">
            <v>2400000</v>
          </cell>
          <cell r="F1079">
            <v>456000</v>
          </cell>
          <cell r="G1079">
            <v>2856000</v>
          </cell>
        </row>
        <row r="1080">
          <cell r="A1080" t="str">
            <v>031150</v>
          </cell>
          <cell r="B1080" t="str">
            <v>Soporte para 1 y 2 paneles de 300W</v>
          </cell>
          <cell r="C1080" t="str">
            <v>Und</v>
          </cell>
          <cell r="D1080">
            <v>1</v>
          </cell>
          <cell r="E1080">
            <v>336000</v>
          </cell>
          <cell r="F1080">
            <v>63840</v>
          </cell>
          <cell r="G1080">
            <v>399840</v>
          </cell>
        </row>
        <row r="1081">
          <cell r="A1081" t="str">
            <v>031151</v>
          </cell>
          <cell r="B1081" t="str">
            <v>Reflector SMD LED 400W 6400K 100-240V Ip65 Ik08</v>
          </cell>
          <cell r="C1081" t="str">
            <v>Und</v>
          </cell>
          <cell r="E1081">
            <v>379747.89915966382</v>
          </cell>
          <cell r="F1081">
            <v>72152.100840336134</v>
          </cell>
          <cell r="G1081">
            <v>451899.99999999994</v>
          </cell>
        </row>
        <row r="1082">
          <cell r="A1082" t="str">
            <v>031152</v>
          </cell>
          <cell r="B1082" t="str">
            <v>Reflector SMD LED 480W 6500K 85-265V Ip65 Ik08</v>
          </cell>
          <cell r="C1082" t="str">
            <v>Und</v>
          </cell>
          <cell r="E1082">
            <v>472352.9411764706</v>
          </cell>
          <cell r="F1082">
            <v>89747.058823529413</v>
          </cell>
          <cell r="G1082">
            <v>562100</v>
          </cell>
        </row>
        <row r="1083">
          <cell r="A1083" t="str">
            <v>031153</v>
          </cell>
          <cell r="B1083" t="str">
            <v>Reflector LED Ip65 100W 3000K</v>
          </cell>
          <cell r="C1083" t="str">
            <v>Und</v>
          </cell>
          <cell r="E1083">
            <v>181428.57142857142</v>
          </cell>
          <cell r="F1083">
            <v>34471.428571428572</v>
          </cell>
          <cell r="G1083">
            <v>215900</v>
          </cell>
        </row>
        <row r="1084">
          <cell r="A1084" t="str">
            <v>031154</v>
          </cell>
          <cell r="B1084" t="str">
            <v>Reflector LED Ip65 150W 6500K</v>
          </cell>
          <cell r="C1084" t="str">
            <v>Und</v>
          </cell>
          <cell r="E1084">
            <v>185630.25210084033</v>
          </cell>
          <cell r="F1084">
            <v>35269.747899159665</v>
          </cell>
          <cell r="G1084">
            <v>220900</v>
          </cell>
        </row>
        <row r="1085">
          <cell r="A1085" t="str">
            <v>031155</v>
          </cell>
          <cell r="B1085" t="str">
            <v>Reflector LED Ip65 1000W 6500K</v>
          </cell>
          <cell r="C1085" t="str">
            <v>Und</v>
          </cell>
          <cell r="E1085">
            <v>2844453.781512605</v>
          </cell>
          <cell r="F1085">
            <v>540446.21848739497</v>
          </cell>
          <cell r="G1085">
            <v>3384900</v>
          </cell>
        </row>
        <row r="1086">
          <cell r="A1086" t="str">
            <v>031156</v>
          </cell>
          <cell r="B1086" t="str">
            <v>Reflector Led 30w Luz Fresca</v>
          </cell>
          <cell r="C1086" t="str">
            <v>Und</v>
          </cell>
          <cell r="E1086">
            <v>35210.084033613442</v>
          </cell>
          <cell r="F1086">
            <v>6689.9159663865539</v>
          </cell>
          <cell r="G1086">
            <v>41900</v>
          </cell>
        </row>
        <row r="1087">
          <cell r="A1087" t="str">
            <v>031160</v>
          </cell>
          <cell r="B1087" t="str">
            <v>Bomba centrifuga solar de 12VDC 0.3 Hp 220w  Ø1"</v>
          </cell>
          <cell r="C1087" t="str">
            <v>Und</v>
          </cell>
          <cell r="D1087">
            <v>1</v>
          </cell>
          <cell r="E1087">
            <v>800000</v>
          </cell>
          <cell r="F1087">
            <v>152000</v>
          </cell>
          <cell r="G1087">
            <v>952000</v>
          </cell>
        </row>
        <row r="1088">
          <cell r="A1088" t="str">
            <v>031170</v>
          </cell>
          <cell r="B1088" t="str">
            <v>Sensor de corte bomba sumergible solar</v>
          </cell>
          <cell r="C1088" t="str">
            <v>Und</v>
          </cell>
          <cell r="D1088">
            <v>1</v>
          </cell>
          <cell r="E1088">
            <v>104460</v>
          </cell>
          <cell r="F1088">
            <v>19847.400000000001</v>
          </cell>
          <cell r="G1088">
            <v>124307.4</v>
          </cell>
        </row>
        <row r="1089">
          <cell r="A1089" t="str">
            <v>031171</v>
          </cell>
          <cell r="B1089" t="str">
            <v>Riel tipo Channer perforado 4x4 cms</v>
          </cell>
          <cell r="C1089" t="str">
            <v>Ml</v>
          </cell>
          <cell r="D1089">
            <v>1</v>
          </cell>
          <cell r="E1089">
            <v>19100</v>
          </cell>
          <cell r="F1089">
            <v>3629</v>
          </cell>
          <cell r="G1089">
            <v>22729</v>
          </cell>
        </row>
        <row r="1090">
          <cell r="A1090" t="str">
            <v>031172</v>
          </cell>
          <cell r="B1090" t="str">
            <v>Riel tipo Channer perforado 4x2 cms</v>
          </cell>
          <cell r="C1090" t="str">
            <v>Ml</v>
          </cell>
          <cell r="D1090">
            <v>1</v>
          </cell>
          <cell r="E1090">
            <v>14100</v>
          </cell>
          <cell r="F1090">
            <v>2679</v>
          </cell>
          <cell r="G1090">
            <v>16779</v>
          </cell>
        </row>
        <row r="1091">
          <cell r="A1091" t="str">
            <v>031173</v>
          </cell>
          <cell r="B1091" t="str">
            <v>Panel solar de 330W x 24V</v>
          </cell>
          <cell r="C1091" t="str">
            <v>Und</v>
          </cell>
          <cell r="D1091">
            <v>1</v>
          </cell>
          <cell r="E1091">
            <v>831400</v>
          </cell>
          <cell r="F1091">
            <v>157966</v>
          </cell>
          <cell r="G1091">
            <v>989366</v>
          </cell>
        </row>
        <row r="1092">
          <cell r="A1092" t="str">
            <v>031180</v>
          </cell>
          <cell r="B1092" t="str">
            <v>Panel solar de 150W x 24V</v>
          </cell>
          <cell r="C1092" t="str">
            <v>Und</v>
          </cell>
          <cell r="D1092">
            <v>1</v>
          </cell>
          <cell r="E1092">
            <v>587000</v>
          </cell>
          <cell r="F1092">
            <v>111530</v>
          </cell>
          <cell r="G1092">
            <v>698530</v>
          </cell>
        </row>
        <row r="1093">
          <cell r="A1093" t="str">
            <v>031181</v>
          </cell>
          <cell r="B1093" t="str">
            <v>Soldadura Exotermica 115 gr</v>
          </cell>
          <cell r="C1093" t="str">
            <v>Und</v>
          </cell>
          <cell r="D1093">
            <v>1</v>
          </cell>
          <cell r="E1093">
            <v>17436.974789915967</v>
          </cell>
          <cell r="F1093">
            <v>3313.0252100840335</v>
          </cell>
          <cell r="G1093">
            <v>20750</v>
          </cell>
        </row>
        <row r="1094">
          <cell r="A1094" t="str">
            <v>031182</v>
          </cell>
          <cell r="B1094" t="str">
            <v>Soldadura Exotermica (Molde)</v>
          </cell>
          <cell r="C1094" t="str">
            <v>Und</v>
          </cell>
          <cell r="D1094">
            <v>1</v>
          </cell>
          <cell r="E1094">
            <v>185340.33613445377</v>
          </cell>
          <cell r="F1094">
            <v>35214.663865546216</v>
          </cell>
          <cell r="G1094">
            <v>220555</v>
          </cell>
        </row>
        <row r="1095">
          <cell r="A1095" t="str">
            <v>031190</v>
          </cell>
          <cell r="B1095" t="str">
            <v>Luminaria hermetica Led 2x20w</v>
          </cell>
          <cell r="C1095" t="str">
            <v>Und</v>
          </cell>
          <cell r="D1095">
            <v>1</v>
          </cell>
          <cell r="E1095">
            <v>81428.571428571435</v>
          </cell>
          <cell r="F1095">
            <v>15471.428571428572</v>
          </cell>
          <cell r="G1095">
            <v>96900</v>
          </cell>
        </row>
        <row r="1096">
          <cell r="A1096" t="str">
            <v>031191</v>
          </cell>
          <cell r="B1096" t="str">
            <v>Luminaria Led Panel Plano 48W</v>
          </cell>
          <cell r="C1096" t="str">
            <v>Und</v>
          </cell>
          <cell r="D1096">
            <v>1</v>
          </cell>
          <cell r="E1096">
            <v>102436.97478991596</v>
          </cell>
          <cell r="F1096">
            <v>19463.025210084033</v>
          </cell>
          <cell r="G1096">
            <v>121899.99999999999</v>
          </cell>
        </row>
        <row r="1097">
          <cell r="A1097" t="str">
            <v>031200</v>
          </cell>
          <cell r="B1097" t="str">
            <v>Bomba solar sumergible Centrifuga de 48V</v>
          </cell>
          <cell r="C1097" t="str">
            <v>Und</v>
          </cell>
          <cell r="D1097">
            <v>1</v>
          </cell>
          <cell r="E1097">
            <v>6690000</v>
          </cell>
          <cell r="F1097">
            <v>1271100</v>
          </cell>
          <cell r="G1097">
            <v>7961100</v>
          </cell>
        </row>
        <row r="1098">
          <cell r="A1098" t="str">
            <v>031210</v>
          </cell>
          <cell r="B1098" t="str">
            <v>Bomba Sumergible Rotor pump 3HP 380V 2"</v>
          </cell>
          <cell r="C1098" t="str">
            <v>Und</v>
          </cell>
          <cell r="D1098">
            <v>1</v>
          </cell>
          <cell r="E1098">
            <v>3534600</v>
          </cell>
          <cell r="F1098">
            <v>671574</v>
          </cell>
          <cell r="G1098">
            <v>4206174</v>
          </cell>
        </row>
        <row r="1099">
          <cell r="A1099" t="str">
            <v>031220</v>
          </cell>
          <cell r="B1099" t="str">
            <v>Bomba Sumergible Rotor pump 2HP 220V 1 1/2"</v>
          </cell>
          <cell r="C1099" t="str">
            <v>Und</v>
          </cell>
          <cell r="D1099">
            <v>1</v>
          </cell>
          <cell r="E1099">
            <v>3564300</v>
          </cell>
          <cell r="F1099">
            <v>677217</v>
          </cell>
          <cell r="G1099">
            <v>4241517</v>
          </cell>
        </row>
        <row r="1100">
          <cell r="A1100" t="str">
            <v>031230</v>
          </cell>
          <cell r="B1100" t="str">
            <v>Tablero enchufe monofase 12 circuitos no puerta no totalizador</v>
          </cell>
          <cell r="C1100" t="str">
            <v>Und</v>
          </cell>
          <cell r="D1100">
            <v>1</v>
          </cell>
          <cell r="E1100">
            <v>61428.571428571428</v>
          </cell>
          <cell r="F1100">
            <v>11671.428571428571</v>
          </cell>
          <cell r="G1100">
            <v>73100</v>
          </cell>
        </row>
        <row r="1101">
          <cell r="A1101" t="str">
            <v>031231</v>
          </cell>
          <cell r="B1101" t="str">
            <v xml:space="preserve">Tablero enchufe monofase 8 circuitos 75 Amp 120v C/puerta </v>
          </cell>
          <cell r="C1101" t="str">
            <v>Und</v>
          </cell>
          <cell r="D1101">
            <v>1</v>
          </cell>
          <cell r="E1101">
            <v>63865.54621848739</v>
          </cell>
          <cell r="F1101">
            <v>12134.453781512604</v>
          </cell>
          <cell r="G1101">
            <v>76000</v>
          </cell>
        </row>
        <row r="1102">
          <cell r="A1102" t="str">
            <v>031240</v>
          </cell>
          <cell r="B1102" t="str">
            <v>Tablero enchufe monofase 6 circuitos no puerta no totalizador</v>
          </cell>
          <cell r="C1102" t="str">
            <v>Und</v>
          </cell>
          <cell r="D1102">
            <v>1</v>
          </cell>
          <cell r="E1102">
            <v>31932.773109243702</v>
          </cell>
          <cell r="F1102">
            <v>6067.2268907563039</v>
          </cell>
          <cell r="G1102">
            <v>38000.000000000007</v>
          </cell>
        </row>
        <row r="1103">
          <cell r="A1103" t="str">
            <v>031250</v>
          </cell>
          <cell r="B1103" t="str">
            <v>Tablero enchufe monofase 4 circuitos no puerta no totalizador</v>
          </cell>
          <cell r="C1103" t="str">
            <v>Und</v>
          </cell>
          <cell r="D1103">
            <v>1</v>
          </cell>
          <cell r="E1103">
            <v>16806.722689075628</v>
          </cell>
          <cell r="F1103">
            <v>3193.2773109243694</v>
          </cell>
          <cell r="G1103">
            <v>19999.999999999996</v>
          </cell>
        </row>
        <row r="1104">
          <cell r="A1104" t="str">
            <v>031260</v>
          </cell>
          <cell r="B1104" t="str">
            <v>Tablero triasico de 36 circuito con puerta</v>
          </cell>
          <cell r="C1104" t="str">
            <v>Und</v>
          </cell>
          <cell r="D1104">
            <v>1</v>
          </cell>
          <cell r="E1104">
            <v>310924.36974789912</v>
          </cell>
          <cell r="F1104">
            <v>59075.630252100833</v>
          </cell>
          <cell r="G1104">
            <v>369999.99999999994</v>
          </cell>
        </row>
        <row r="1105">
          <cell r="A1105" t="str">
            <v>031270</v>
          </cell>
          <cell r="B1105" t="str">
            <v>Tablero trifásico 24 circuitos con barraje de 200 A, Barras de Neutro y tierra, Puerta y chapa. Ref NTQ-424-SQ Marca Schneider Electric o similar.</v>
          </cell>
          <cell r="C1105" t="str">
            <v>Und</v>
          </cell>
          <cell r="D1105">
            <v>1</v>
          </cell>
          <cell r="E1105">
            <v>222689.0756302521</v>
          </cell>
          <cell r="F1105">
            <v>42310.924369747903</v>
          </cell>
          <cell r="G1105">
            <v>265000</v>
          </cell>
        </row>
        <row r="1106">
          <cell r="A1106" t="str">
            <v>031280</v>
          </cell>
          <cell r="B1106" t="str">
            <v>Tablero trifasico de 30 circuito c/puerta</v>
          </cell>
          <cell r="C1106" t="str">
            <v>Und</v>
          </cell>
          <cell r="D1106">
            <v>1</v>
          </cell>
          <cell r="E1106">
            <v>294117.6470588235</v>
          </cell>
          <cell r="F1106">
            <v>55882.352941176461</v>
          </cell>
          <cell r="G1106">
            <v>349999.99999999994</v>
          </cell>
        </row>
        <row r="1107">
          <cell r="A1107" t="str">
            <v>031290</v>
          </cell>
          <cell r="B1107" t="str">
            <v>Tablero trifásico 12 circuitos con barraje de 200 A, Barras de Neutro y tierra. Puerta y chapa. Ref NTQ-412-SQ Marca Schneider Electric o similar.</v>
          </cell>
          <cell r="C1107" t="str">
            <v>UND</v>
          </cell>
          <cell r="D1107">
            <v>1</v>
          </cell>
          <cell r="E1107">
            <v>168067.22689075631</v>
          </cell>
          <cell r="F1107">
            <v>31932.773109243699</v>
          </cell>
          <cell r="G1107">
            <v>200000</v>
          </cell>
        </row>
        <row r="1108">
          <cell r="A1108" t="str">
            <v>031300</v>
          </cell>
          <cell r="B1108" t="str">
            <v>Tablero bifasico de 16 circuito con puerta</v>
          </cell>
          <cell r="C1108" t="str">
            <v>Und</v>
          </cell>
          <cell r="D1108">
            <v>1</v>
          </cell>
          <cell r="E1108">
            <v>193277.31092436973</v>
          </cell>
          <cell r="F1108">
            <v>36722.689075630245</v>
          </cell>
          <cell r="G1108">
            <v>229999.99999999997</v>
          </cell>
        </row>
        <row r="1109">
          <cell r="A1109" t="str">
            <v>031310</v>
          </cell>
          <cell r="B1109" t="str">
            <v>Tablero trifásico 18 circuitos NTQ-418-SQ. Con barraje de 200 A, barra de Neutro, barra de tierra, Puerta y chapa. Marca Schneider Electric o similar.</v>
          </cell>
          <cell r="C1109" t="str">
            <v>UND</v>
          </cell>
          <cell r="D1109">
            <v>1</v>
          </cell>
          <cell r="E1109">
            <v>189075.63025210085</v>
          </cell>
          <cell r="F1109">
            <v>35924.36974789916</v>
          </cell>
          <cell r="G1109">
            <v>225000</v>
          </cell>
        </row>
        <row r="1110">
          <cell r="A1110" t="str">
            <v>031320</v>
          </cell>
          <cell r="B1110" t="str">
            <v>Caja de tacos de 2 circuitos</v>
          </cell>
          <cell r="C1110" t="str">
            <v>Und</v>
          </cell>
          <cell r="D1110">
            <v>1</v>
          </cell>
          <cell r="E1110">
            <v>11764.705882352941</v>
          </cell>
          <cell r="F1110">
            <v>2235.2941176470586</v>
          </cell>
          <cell r="G1110">
            <v>14000</v>
          </cell>
        </row>
        <row r="1111">
          <cell r="A1111" t="str">
            <v>031330</v>
          </cell>
          <cell r="B1111" t="str">
            <v>Tablero bifasico de 20 circuito con puerta</v>
          </cell>
          <cell r="C1111" t="str">
            <v>Und</v>
          </cell>
          <cell r="D1111">
            <v>1</v>
          </cell>
          <cell r="E1111">
            <v>184873.94957983191</v>
          </cell>
          <cell r="F1111">
            <v>35126.050420168067</v>
          </cell>
          <cell r="G1111">
            <v>219999.99999999997</v>
          </cell>
        </row>
        <row r="1112">
          <cell r="A1112" t="str">
            <v>031340</v>
          </cell>
          <cell r="B1112" t="str">
            <v>Tablero bifásico 4 Circuitos con barraje de 75 A, barras de Neutro y tierra. Ref VTQ-4M-SQ Marca Schneider Electric o similar.</v>
          </cell>
          <cell r="C1112" t="str">
            <v>Und</v>
          </cell>
          <cell r="D1112">
            <v>1</v>
          </cell>
          <cell r="E1112">
            <v>26500</v>
          </cell>
          <cell r="F1112">
            <v>5035</v>
          </cell>
          <cell r="G1112">
            <v>31535</v>
          </cell>
        </row>
        <row r="1113">
          <cell r="A1113" t="str">
            <v>031350</v>
          </cell>
          <cell r="B1113" t="str">
            <v>Tablero monofásico 6 circuitos con barraje de 75 A , Barras de Neutro y tierra. Ref VTQ-6-SQ Marca Schneider Electric o similar.</v>
          </cell>
          <cell r="C1113" t="str">
            <v>Und</v>
          </cell>
          <cell r="D1113">
            <v>1</v>
          </cell>
          <cell r="E1113">
            <v>58739.495798319331</v>
          </cell>
          <cell r="F1113">
            <v>11160.504201680673</v>
          </cell>
          <cell r="G1113">
            <v>69900</v>
          </cell>
        </row>
        <row r="1114">
          <cell r="A1114" t="str">
            <v>031360</v>
          </cell>
          <cell r="B1114" t="str">
            <v>Tablero bifásico 8 circuitos con barraje de 125 A, Barras de Neutro y tierra, Puerta y Chapa. Ref TQ-CP-8-SQ Marca Schneider Electric o similar.</v>
          </cell>
          <cell r="C1114" t="str">
            <v>UND</v>
          </cell>
          <cell r="D1114">
            <v>1</v>
          </cell>
          <cell r="E1114">
            <v>105042.01680672269</v>
          </cell>
          <cell r="F1114">
            <v>19957.983193277312</v>
          </cell>
          <cell r="G1114">
            <v>125000</v>
          </cell>
        </row>
        <row r="1115">
          <cell r="A1115" t="str">
            <v>031370</v>
          </cell>
          <cell r="B1115" t="str">
            <v>Tapa Ciega de 2x4</v>
          </cell>
          <cell r="C1115" t="str">
            <v>Und</v>
          </cell>
          <cell r="D1115">
            <v>1</v>
          </cell>
          <cell r="E1115">
            <v>4117.6470588235297</v>
          </cell>
          <cell r="F1115">
            <v>782.35294117647061</v>
          </cell>
          <cell r="G1115">
            <v>4900</v>
          </cell>
        </row>
        <row r="1116">
          <cell r="A1116" t="str">
            <v>031380</v>
          </cell>
          <cell r="B1116" t="str">
            <v>Tapa para toma</v>
          </cell>
          <cell r="C1116" t="str">
            <v>Und</v>
          </cell>
          <cell r="D1116">
            <v>1</v>
          </cell>
          <cell r="E1116">
            <v>756.5</v>
          </cell>
          <cell r="F1116">
            <v>143.73500000000001</v>
          </cell>
          <cell r="G1116">
            <v>900.23500000000001</v>
          </cell>
        </row>
        <row r="1117">
          <cell r="A1117" t="str">
            <v>031390</v>
          </cell>
          <cell r="B1117" t="str">
            <v>Pulsador de timbre simple</v>
          </cell>
          <cell r="C1117" t="str">
            <v>Und</v>
          </cell>
          <cell r="D1117">
            <v>1</v>
          </cell>
          <cell r="E1117">
            <v>13600</v>
          </cell>
          <cell r="F1117">
            <v>2584</v>
          </cell>
          <cell r="G1117">
            <v>16184</v>
          </cell>
        </row>
        <row r="1118">
          <cell r="A1118" t="str">
            <v>031400</v>
          </cell>
          <cell r="B1118" t="str">
            <v>Timbre Alambrico Chicharra</v>
          </cell>
          <cell r="C1118" t="str">
            <v>Und</v>
          </cell>
          <cell r="D1118">
            <v>1</v>
          </cell>
          <cell r="E1118">
            <v>12400</v>
          </cell>
          <cell r="F1118">
            <v>2356</v>
          </cell>
          <cell r="G1118">
            <v>14756</v>
          </cell>
        </row>
        <row r="1119">
          <cell r="A1119" t="str">
            <v>031410</v>
          </cell>
          <cell r="B1119" t="str">
            <v>Toma corriente Sencillo</v>
          </cell>
          <cell r="C1119" t="str">
            <v>Und</v>
          </cell>
          <cell r="D1119">
            <v>1</v>
          </cell>
          <cell r="E1119">
            <v>12500</v>
          </cell>
          <cell r="F1119">
            <v>2375</v>
          </cell>
          <cell r="G1119">
            <v>14875</v>
          </cell>
        </row>
        <row r="1120">
          <cell r="A1120" t="str">
            <v>031420</v>
          </cell>
          <cell r="B1120" t="str">
            <v>Toma corriente Doble</v>
          </cell>
          <cell r="C1120" t="str">
            <v>Und</v>
          </cell>
          <cell r="D1120">
            <v>1</v>
          </cell>
          <cell r="E1120">
            <v>12773.109243697478</v>
          </cell>
          <cell r="F1120">
            <v>2426.8907563025209</v>
          </cell>
          <cell r="G1120">
            <v>15199.999999999998</v>
          </cell>
        </row>
        <row r="1121">
          <cell r="A1121" t="str">
            <v>031421</v>
          </cell>
          <cell r="B1121" t="str">
            <v>Toma corriente Doble sobreponer</v>
          </cell>
          <cell r="C1121" t="str">
            <v>Und</v>
          </cell>
          <cell r="D1121">
            <v>1</v>
          </cell>
          <cell r="E1121">
            <v>8571.4285714285706</v>
          </cell>
          <cell r="F1121">
            <v>1628.5714285714284</v>
          </cell>
          <cell r="G1121">
            <v>10200</v>
          </cell>
        </row>
        <row r="1122">
          <cell r="A1122" t="str">
            <v>031430</v>
          </cell>
          <cell r="B1122" t="str">
            <v>Toma para TV + Toma telefonico</v>
          </cell>
          <cell r="C1122" t="str">
            <v>Und</v>
          </cell>
          <cell r="D1122">
            <v>1</v>
          </cell>
          <cell r="E1122">
            <v>19915.966386554621</v>
          </cell>
          <cell r="F1122">
            <v>3784.0336134453778</v>
          </cell>
          <cell r="G1122">
            <v>23700</v>
          </cell>
        </row>
        <row r="1123">
          <cell r="A1123" t="str">
            <v>031440</v>
          </cell>
          <cell r="B1123" t="str">
            <v>Toma coaxial + telefono</v>
          </cell>
          <cell r="C1123" t="str">
            <v>Und</v>
          </cell>
          <cell r="D1123">
            <v>1</v>
          </cell>
          <cell r="E1123">
            <v>18500</v>
          </cell>
          <cell r="F1123">
            <v>3515</v>
          </cell>
          <cell r="G1123">
            <v>22015</v>
          </cell>
        </row>
        <row r="1124">
          <cell r="A1124" t="str">
            <v>031450</v>
          </cell>
          <cell r="B1124" t="str">
            <v xml:space="preserve">Toma Corriente doble con polo a tierra </v>
          </cell>
          <cell r="C1124" t="str">
            <v>Und</v>
          </cell>
          <cell r="D1124">
            <v>1</v>
          </cell>
          <cell r="E1124">
            <v>13700</v>
          </cell>
          <cell r="F1124">
            <v>2603</v>
          </cell>
          <cell r="G1124">
            <v>16303</v>
          </cell>
        </row>
        <row r="1125">
          <cell r="A1125" t="str">
            <v>031460</v>
          </cell>
          <cell r="B1125" t="str">
            <v>Toma Corriente Doble GFCI Miluz o similar</v>
          </cell>
          <cell r="C1125" t="str">
            <v>Und</v>
          </cell>
          <cell r="D1125">
            <v>1</v>
          </cell>
          <cell r="E1125">
            <v>79075.630252100847</v>
          </cell>
          <cell r="F1125">
            <v>15024.369747899162</v>
          </cell>
          <cell r="G1125">
            <v>94100.000000000015</v>
          </cell>
        </row>
        <row r="1126">
          <cell r="A1126" t="str">
            <v>031461</v>
          </cell>
          <cell r="B1126" t="str">
            <v>Toma Corriente Doble GFCI 15A Premiun Veto</v>
          </cell>
          <cell r="C1126" t="str">
            <v>Und</v>
          </cell>
          <cell r="D1126">
            <v>1</v>
          </cell>
          <cell r="E1126">
            <v>53025.210084033613</v>
          </cell>
          <cell r="F1126">
            <v>10074.789915966387</v>
          </cell>
          <cell r="G1126">
            <v>63100</v>
          </cell>
        </row>
        <row r="1127">
          <cell r="A1127" t="str">
            <v>031470</v>
          </cell>
          <cell r="B1127" t="str">
            <v>Toma telefonica Doble</v>
          </cell>
          <cell r="C1127" t="str">
            <v>Und</v>
          </cell>
          <cell r="D1127">
            <v>1</v>
          </cell>
          <cell r="E1127">
            <v>17710</v>
          </cell>
          <cell r="F1127">
            <v>3364.9</v>
          </cell>
          <cell r="G1127">
            <v>21074.9</v>
          </cell>
        </row>
        <row r="1128">
          <cell r="A1128" t="str">
            <v>031471</v>
          </cell>
          <cell r="B1128" t="str">
            <v>Tornillos de carriage 3/8" x 8</v>
          </cell>
          <cell r="C1128" t="str">
            <v>Und</v>
          </cell>
          <cell r="D1128">
            <v>200</v>
          </cell>
          <cell r="E1128">
            <v>1254.5</v>
          </cell>
          <cell r="F1128">
            <v>238.35499999999999</v>
          </cell>
          <cell r="G1128">
            <v>1492.855</v>
          </cell>
        </row>
        <row r="1129">
          <cell r="A1129" t="str">
            <v>031472</v>
          </cell>
          <cell r="B1129" t="str">
            <v>Tornillos de carriage 3/8" x 5</v>
          </cell>
          <cell r="C1129" t="str">
            <v>Und</v>
          </cell>
          <cell r="D1129">
            <v>250</v>
          </cell>
          <cell r="E1129">
            <v>863.6</v>
          </cell>
          <cell r="F1129">
            <v>164.084</v>
          </cell>
          <cell r="G1129">
            <v>1027.684</v>
          </cell>
        </row>
        <row r="1130">
          <cell r="A1130" t="str">
            <v>031473</v>
          </cell>
          <cell r="B1130" t="str">
            <v>Tornillos de carriage 3/8" x 4</v>
          </cell>
          <cell r="C1130" t="str">
            <v>Und</v>
          </cell>
          <cell r="D1130">
            <v>370</v>
          </cell>
          <cell r="E1130">
            <v>651.08108108108104</v>
          </cell>
          <cell r="F1130">
            <v>123.7054054054054</v>
          </cell>
          <cell r="G1130">
            <v>774.78648648648641</v>
          </cell>
        </row>
        <row r="1131">
          <cell r="A1131" t="str">
            <v>031474</v>
          </cell>
          <cell r="B1131" t="str">
            <v>Tornillos de carriage 3/8" x 2</v>
          </cell>
          <cell r="C1131" t="str">
            <v>Und</v>
          </cell>
          <cell r="D1131">
            <v>680</v>
          </cell>
          <cell r="E1131">
            <v>432.20588235294116</v>
          </cell>
          <cell r="F1131">
            <v>82.119117647058815</v>
          </cell>
          <cell r="G1131">
            <v>514.32499999999993</v>
          </cell>
        </row>
        <row r="1132">
          <cell r="A1132" t="str">
            <v>031475</v>
          </cell>
          <cell r="B1132" t="str">
            <v>Tornillos de carriage 3/8" x 1</v>
          </cell>
          <cell r="C1132" t="str">
            <v>Und</v>
          </cell>
          <cell r="D1132">
            <v>1150</v>
          </cell>
          <cell r="E1132">
            <v>279.91304347826087</v>
          </cell>
          <cell r="F1132">
            <v>53.183478260869563</v>
          </cell>
          <cell r="G1132">
            <v>333.09652173913042</v>
          </cell>
        </row>
        <row r="1133">
          <cell r="A1133" t="str">
            <v>031476</v>
          </cell>
          <cell r="B1133" t="str">
            <v>Tornillos de carriage 5/16" x 5</v>
          </cell>
          <cell r="C1133" t="str">
            <v>Und</v>
          </cell>
          <cell r="D1133">
            <v>360</v>
          </cell>
          <cell r="E1133">
            <v>566.38888888888891</v>
          </cell>
          <cell r="F1133">
            <v>107.61388888888889</v>
          </cell>
          <cell r="G1133">
            <v>674.00277777777785</v>
          </cell>
        </row>
        <row r="1134">
          <cell r="A1134" t="str">
            <v>031477</v>
          </cell>
          <cell r="B1134" t="str">
            <v>Tornillos de carriage 5/16" x 4</v>
          </cell>
          <cell r="C1134" t="str">
            <v>Und</v>
          </cell>
          <cell r="D1134">
            <v>480</v>
          </cell>
          <cell r="E1134">
            <v>476.875</v>
          </cell>
          <cell r="F1134">
            <v>90.606250000000003</v>
          </cell>
          <cell r="G1134">
            <v>567.48125000000005</v>
          </cell>
        </row>
        <row r="1135">
          <cell r="A1135" t="str">
            <v>031478</v>
          </cell>
          <cell r="B1135" t="str">
            <v>Tornillos de carriage 5/16" x 2</v>
          </cell>
          <cell r="C1135" t="str">
            <v>Und</v>
          </cell>
          <cell r="D1135">
            <v>1000</v>
          </cell>
          <cell r="E1135">
            <v>285.89999999999998</v>
          </cell>
          <cell r="F1135">
            <v>54.320999999999998</v>
          </cell>
          <cell r="G1135">
            <v>340.221</v>
          </cell>
        </row>
        <row r="1136">
          <cell r="A1136" t="str">
            <v>031491</v>
          </cell>
          <cell r="B1136" t="str">
            <v>Tuberia EMT 1/2"</v>
          </cell>
          <cell r="C1136" t="str">
            <v>Und</v>
          </cell>
          <cell r="D1136">
            <v>1</v>
          </cell>
          <cell r="E1136">
            <v>4907.5630252100837</v>
          </cell>
          <cell r="F1136">
            <v>932.43697478991589</v>
          </cell>
          <cell r="G1136">
            <v>5840</v>
          </cell>
        </row>
        <row r="1137">
          <cell r="A1137" t="str">
            <v>031500</v>
          </cell>
          <cell r="B1137" t="str">
            <v>Bomba solar de tornillo 36VSC 2000W 1,3 n3/h Ø3/4</v>
          </cell>
          <cell r="C1137" t="str">
            <v>Und</v>
          </cell>
          <cell r="D1137">
            <v>1</v>
          </cell>
          <cell r="E1137">
            <v>2900000</v>
          </cell>
          <cell r="F1137">
            <v>551000</v>
          </cell>
          <cell r="G1137">
            <v>3451000</v>
          </cell>
        </row>
        <row r="1138">
          <cell r="A1138" t="str">
            <v>031510</v>
          </cell>
          <cell r="B1138" t="str">
            <v>Bomba solar 3Hp 250 lpm a 30 mts desc. Ø2" 4-12 paneles en serie</v>
          </cell>
          <cell r="C1138" t="str">
            <v>Und</v>
          </cell>
          <cell r="D1138">
            <v>1</v>
          </cell>
          <cell r="E1138">
            <v>5800000</v>
          </cell>
          <cell r="F1138">
            <v>1102000</v>
          </cell>
          <cell r="G1138">
            <v>6902000</v>
          </cell>
        </row>
        <row r="1139">
          <cell r="A1139" t="str">
            <v>031520</v>
          </cell>
          <cell r="B1139" t="str">
            <v>Bomba solar 3Hp 160 lpm a 40 mts desc. Ø2" 4-12 paneles en serie</v>
          </cell>
          <cell r="C1139" t="str">
            <v>Und</v>
          </cell>
          <cell r="D1139">
            <v>1</v>
          </cell>
          <cell r="E1139">
            <v>5700000</v>
          </cell>
          <cell r="F1139">
            <v>1083000</v>
          </cell>
          <cell r="G1139">
            <v>6783000</v>
          </cell>
        </row>
        <row r="1140">
          <cell r="A1140" t="str">
            <v>031530</v>
          </cell>
          <cell r="B1140" t="str">
            <v>Tubo IMC UL 1"</v>
          </cell>
          <cell r="C1140" t="str">
            <v>Ml</v>
          </cell>
          <cell r="D1140">
            <v>1</v>
          </cell>
          <cell r="E1140">
            <v>20100</v>
          </cell>
          <cell r="F1140">
            <v>3819</v>
          </cell>
          <cell r="G1140">
            <v>23919</v>
          </cell>
        </row>
        <row r="1141">
          <cell r="A1141" t="str">
            <v>031531</v>
          </cell>
          <cell r="B1141" t="str">
            <v>Tubo IMC UL 1/2"</v>
          </cell>
          <cell r="C1141" t="str">
            <v>Ml</v>
          </cell>
          <cell r="E1141">
            <v>6860</v>
          </cell>
          <cell r="F1141">
            <v>1303.4000000000001</v>
          </cell>
          <cell r="G1141">
            <v>8163.4</v>
          </cell>
        </row>
        <row r="1142">
          <cell r="A1142" t="str">
            <v>031540</v>
          </cell>
          <cell r="B1142" t="str">
            <v>Tubo IMC UL 3/4"</v>
          </cell>
          <cell r="C1142" t="str">
            <v>Ml</v>
          </cell>
          <cell r="D1142">
            <v>1</v>
          </cell>
          <cell r="E1142">
            <v>10336.1344537815</v>
          </cell>
          <cell r="F1142">
            <v>1963.8655462184852</v>
          </cell>
          <cell r="G1142">
            <v>12299.999999999985</v>
          </cell>
        </row>
        <row r="1143">
          <cell r="A1143" t="str">
            <v>031541</v>
          </cell>
          <cell r="B1143" t="str">
            <v>Tubo EMT 1"</v>
          </cell>
          <cell r="C1143" t="str">
            <v>Ml</v>
          </cell>
          <cell r="E1143">
            <v>8966.6666666666661</v>
          </cell>
          <cell r="F1143">
            <v>1703.6666666666665</v>
          </cell>
          <cell r="G1143">
            <v>10670.333333333332</v>
          </cell>
        </row>
        <row r="1144">
          <cell r="A1144" t="str">
            <v>031550</v>
          </cell>
          <cell r="B1144" t="str">
            <v>Tubo Conduit de 1/2" PVC</v>
          </cell>
          <cell r="C1144" t="str">
            <v>Ml</v>
          </cell>
          <cell r="D1144">
            <v>1</v>
          </cell>
          <cell r="E1144">
            <v>1546.6666666666667</v>
          </cell>
          <cell r="F1144">
            <v>293.86666666666667</v>
          </cell>
          <cell r="G1144">
            <v>1840.5333333333333</v>
          </cell>
        </row>
        <row r="1145">
          <cell r="A1145" t="str">
            <v>031560</v>
          </cell>
          <cell r="B1145" t="str">
            <v>Tubo Conduit de 3/4" PVC</v>
          </cell>
          <cell r="C1145" t="str">
            <v>Ml</v>
          </cell>
          <cell r="D1145">
            <v>1</v>
          </cell>
          <cell r="E1145">
            <v>2033.3333333333333</v>
          </cell>
          <cell r="F1145">
            <v>386.33333333333331</v>
          </cell>
          <cell r="G1145">
            <v>2419.6666666666665</v>
          </cell>
        </row>
        <row r="1146">
          <cell r="A1146" t="str">
            <v>031570</v>
          </cell>
          <cell r="B1146" t="str">
            <v>Tubo Conduit de 1" PVC</v>
          </cell>
          <cell r="C1146" t="str">
            <v>Ml</v>
          </cell>
          <cell r="D1146">
            <v>1</v>
          </cell>
          <cell r="E1146">
            <v>2833.3333333333335</v>
          </cell>
          <cell r="F1146">
            <v>538.33333333333337</v>
          </cell>
          <cell r="G1146">
            <v>3371.666666666667</v>
          </cell>
        </row>
        <row r="1147">
          <cell r="A1147" t="str">
            <v>031580</v>
          </cell>
          <cell r="B1147" t="str">
            <v>Tubo Conduit de 1-1/4" PVC</v>
          </cell>
          <cell r="C1147" t="str">
            <v>Ml</v>
          </cell>
          <cell r="D1147">
            <v>1</v>
          </cell>
          <cell r="E1147">
            <v>4333.333333333333</v>
          </cell>
          <cell r="F1147">
            <v>823.33333333333326</v>
          </cell>
          <cell r="G1147">
            <v>5156.6666666666661</v>
          </cell>
        </row>
        <row r="1148">
          <cell r="A1148" t="str">
            <v>031590</v>
          </cell>
          <cell r="B1148" t="str">
            <v>Tubo Conduit de 1-1/2" PVC</v>
          </cell>
          <cell r="C1148" t="str">
            <v>Ml</v>
          </cell>
          <cell r="D1148">
            <v>1</v>
          </cell>
          <cell r="E1148">
            <v>5600</v>
          </cell>
          <cell r="F1148">
            <v>1064</v>
          </cell>
          <cell r="G1148">
            <v>6664</v>
          </cell>
        </row>
        <row r="1149">
          <cell r="A1149" t="str">
            <v>031600</v>
          </cell>
          <cell r="B1149" t="str">
            <v>Tubo Conduit de 2" PVC</v>
          </cell>
          <cell r="C1149" t="str">
            <v>Ml</v>
          </cell>
          <cell r="D1149">
            <v>1</v>
          </cell>
          <cell r="E1149">
            <v>8500</v>
          </cell>
          <cell r="F1149">
            <v>1615</v>
          </cell>
          <cell r="G1149">
            <v>10115</v>
          </cell>
        </row>
        <row r="1150">
          <cell r="A1150" t="str">
            <v>031610</v>
          </cell>
          <cell r="B1150" t="str">
            <v>Bomba de 4 paneles solares de 1Hp</v>
          </cell>
          <cell r="C1150" t="str">
            <v>Und</v>
          </cell>
          <cell r="D1150">
            <v>1</v>
          </cell>
          <cell r="E1150">
            <v>4000000</v>
          </cell>
          <cell r="F1150">
            <v>760000</v>
          </cell>
          <cell r="G1150">
            <v>4760000</v>
          </cell>
        </row>
        <row r="1151">
          <cell r="A1151" t="str">
            <v>031620</v>
          </cell>
          <cell r="B1151" t="str">
            <v>Sistema de precion agua press 30/50 psi 100 lt</v>
          </cell>
          <cell r="C1151" t="str">
            <v>Und</v>
          </cell>
          <cell r="D1151">
            <v>1</v>
          </cell>
          <cell r="E1151">
            <v>1100000</v>
          </cell>
          <cell r="F1151">
            <v>209000</v>
          </cell>
          <cell r="G1151">
            <v>1309000</v>
          </cell>
        </row>
        <row r="1152">
          <cell r="A1152" t="str">
            <v>031621</v>
          </cell>
          <cell r="B1152" t="str">
            <v>Tuerca de ojo de 5/8" Galvanizadasd en caliente</v>
          </cell>
          <cell r="C1152" t="str">
            <v>Und</v>
          </cell>
          <cell r="D1152">
            <v>1</v>
          </cell>
          <cell r="E1152">
            <v>10798.319327731093</v>
          </cell>
          <cell r="F1152">
            <v>2051.6806722689075</v>
          </cell>
          <cell r="G1152">
            <v>12850</v>
          </cell>
        </row>
        <row r="1153">
          <cell r="A1153" t="str">
            <v>031622</v>
          </cell>
          <cell r="B1153" t="str">
            <v>Transformador de 50 KVA Monofasico</v>
          </cell>
          <cell r="C1153" t="str">
            <v>Und</v>
          </cell>
          <cell r="D1153">
            <v>1</v>
          </cell>
          <cell r="E1153">
            <v>6563739.4957983196</v>
          </cell>
          <cell r="F1153">
            <v>1247110.5042016807</v>
          </cell>
          <cell r="G1153">
            <v>7810850</v>
          </cell>
        </row>
        <row r="1154">
          <cell r="A1154" t="str">
            <v>031623</v>
          </cell>
          <cell r="B1154" t="str">
            <v>Vigueta para retenida primaria de 3000 psi</v>
          </cell>
          <cell r="C1154" t="str">
            <v>Und</v>
          </cell>
          <cell r="D1154">
            <v>1</v>
          </cell>
          <cell r="E1154">
            <v>48067.226890756305</v>
          </cell>
          <cell r="F1154">
            <v>9132.7731092436989</v>
          </cell>
          <cell r="G1154">
            <v>57200</v>
          </cell>
        </row>
        <row r="1155">
          <cell r="A1155" t="str">
            <v>031624</v>
          </cell>
          <cell r="B1155" t="str">
            <v>Union Conduit 1/2"</v>
          </cell>
          <cell r="C1155" t="str">
            <v>Und</v>
          </cell>
          <cell r="D1155">
            <v>1</v>
          </cell>
          <cell r="E1155">
            <v>250</v>
          </cell>
          <cell r="F1155">
            <v>47.5</v>
          </cell>
          <cell r="G1155">
            <v>297.5</v>
          </cell>
        </row>
        <row r="1156">
          <cell r="A1156" t="str">
            <v>031625</v>
          </cell>
          <cell r="B1156" t="str">
            <v>Union Conduit 3/4"</v>
          </cell>
          <cell r="C1156" t="str">
            <v>Und</v>
          </cell>
          <cell r="D1156">
            <v>1</v>
          </cell>
          <cell r="E1156">
            <v>520</v>
          </cell>
          <cell r="F1156">
            <v>98.8</v>
          </cell>
          <cell r="G1156">
            <v>618.79999999999995</v>
          </cell>
        </row>
        <row r="1157">
          <cell r="A1157" t="str">
            <v>031626</v>
          </cell>
          <cell r="B1157" t="str">
            <v>Union Conduit 1"</v>
          </cell>
          <cell r="C1157" t="str">
            <v>Und</v>
          </cell>
          <cell r="D1157">
            <v>1</v>
          </cell>
          <cell r="E1157">
            <v>850</v>
          </cell>
          <cell r="F1157">
            <v>161.5</v>
          </cell>
          <cell r="G1157">
            <v>1011.5</v>
          </cell>
        </row>
        <row r="1158">
          <cell r="A1158" t="str">
            <v>031627</v>
          </cell>
          <cell r="B1158" t="str">
            <v>Union Conduit 1-1/4"</v>
          </cell>
          <cell r="C1158" t="str">
            <v>Und</v>
          </cell>
          <cell r="D1158">
            <v>1</v>
          </cell>
          <cell r="E1158">
            <v>2040</v>
          </cell>
          <cell r="F1158">
            <v>387.6</v>
          </cell>
          <cell r="G1158">
            <v>2427.6</v>
          </cell>
        </row>
        <row r="1159">
          <cell r="A1159" t="str">
            <v>031628</v>
          </cell>
          <cell r="B1159" t="str">
            <v>Union Conduit 1-1/2"</v>
          </cell>
          <cell r="C1159" t="str">
            <v>Und</v>
          </cell>
          <cell r="D1159">
            <v>1</v>
          </cell>
          <cell r="E1159">
            <v>2115</v>
          </cell>
          <cell r="F1159">
            <v>401.85</v>
          </cell>
          <cell r="G1159">
            <v>2516.85</v>
          </cell>
        </row>
        <row r="1160">
          <cell r="A1160" t="str">
            <v>031629</v>
          </cell>
          <cell r="B1160" t="str">
            <v>Union Conduit 2"</v>
          </cell>
          <cell r="C1160" t="str">
            <v>Und</v>
          </cell>
          <cell r="D1160">
            <v>1</v>
          </cell>
          <cell r="E1160">
            <v>2800</v>
          </cell>
          <cell r="F1160">
            <v>532</v>
          </cell>
          <cell r="G1160">
            <v>3332</v>
          </cell>
        </row>
        <row r="1161">
          <cell r="A1161" t="str">
            <v>031630</v>
          </cell>
          <cell r="B1161" t="str">
            <v>Union IMC 3/4"</v>
          </cell>
          <cell r="C1161" t="str">
            <v>Und</v>
          </cell>
          <cell r="D1161">
            <v>1</v>
          </cell>
          <cell r="E1161">
            <v>6050.4201680672268</v>
          </cell>
          <cell r="F1161">
            <v>1149.579831932773</v>
          </cell>
          <cell r="G1161">
            <v>7200</v>
          </cell>
        </row>
        <row r="1162">
          <cell r="A1162" t="str">
            <v>031631</v>
          </cell>
          <cell r="B1162" t="str">
            <v>Varilla P/T 2.4mx14.28 (5/8)mm Cobre con conector</v>
          </cell>
          <cell r="C1162" t="str">
            <v>Und</v>
          </cell>
          <cell r="D1162">
            <v>1</v>
          </cell>
          <cell r="E1162">
            <v>144453.78151260506</v>
          </cell>
          <cell r="F1162">
            <v>27446.218487394959</v>
          </cell>
          <cell r="G1162">
            <v>171900</v>
          </cell>
        </row>
        <row r="1163">
          <cell r="A1163" t="str">
            <v>031640</v>
          </cell>
          <cell r="B1163" t="str">
            <v>Varilla P/T 2.0mx14.28 (5/8) mm Cobre con conector</v>
          </cell>
          <cell r="C1163" t="str">
            <v>Und</v>
          </cell>
          <cell r="D1163">
            <v>1</v>
          </cell>
          <cell r="E1163">
            <v>139500</v>
          </cell>
          <cell r="F1163">
            <v>26505</v>
          </cell>
          <cell r="G1163">
            <v>166005</v>
          </cell>
        </row>
        <row r="1164">
          <cell r="A1164" t="str">
            <v>031650</v>
          </cell>
          <cell r="B1164" t="str">
            <v>Varilla P/T 1.5mx14.28 (5/8) mm Cobre con conector</v>
          </cell>
          <cell r="C1164" t="str">
            <v>Und</v>
          </cell>
          <cell r="D1164">
            <v>1</v>
          </cell>
          <cell r="E1164">
            <v>134200</v>
          </cell>
          <cell r="F1164">
            <v>25498</v>
          </cell>
          <cell r="G1164">
            <v>159698</v>
          </cell>
        </row>
        <row r="1165">
          <cell r="A1165" t="str">
            <v>031660</v>
          </cell>
          <cell r="B1165" t="str">
            <v>Varilla P/T 1.2mx14.28 (5/8) mm Cobre con conector</v>
          </cell>
          <cell r="C1165" t="str">
            <v>Und</v>
          </cell>
          <cell r="D1165">
            <v>1</v>
          </cell>
          <cell r="E1165">
            <v>130900</v>
          </cell>
          <cell r="F1165">
            <v>24871</v>
          </cell>
          <cell r="G1165">
            <v>155771</v>
          </cell>
        </row>
        <row r="1166">
          <cell r="A1166" t="str">
            <v>031661</v>
          </cell>
          <cell r="B1166" t="str">
            <v>Varilla esqueleto fina</v>
          </cell>
          <cell r="C1166" t="str">
            <v>ML</v>
          </cell>
          <cell r="D1166">
            <v>1</v>
          </cell>
          <cell r="E1166">
            <v>1550</v>
          </cell>
          <cell r="F1166">
            <v>294.5</v>
          </cell>
          <cell r="G1166">
            <v>1844.5</v>
          </cell>
        </row>
        <row r="1167">
          <cell r="A1167" t="str">
            <v>031662</v>
          </cell>
          <cell r="B1167" t="str">
            <v>Varilla cuadrada de 1/2" (Para reja)</v>
          </cell>
          <cell r="C1167" t="str">
            <v>ML</v>
          </cell>
          <cell r="D1167">
            <v>1</v>
          </cell>
          <cell r="E1167">
            <v>3800</v>
          </cell>
          <cell r="F1167">
            <v>722</v>
          </cell>
          <cell r="G1167">
            <v>4522</v>
          </cell>
        </row>
        <row r="1168">
          <cell r="A1168" t="str">
            <v>031663</v>
          </cell>
          <cell r="B1168" t="str">
            <v xml:space="preserve">Varilla corrugada de 3/8" </v>
          </cell>
          <cell r="C1168" t="str">
            <v>Ml</v>
          </cell>
          <cell r="D1168">
            <v>1</v>
          </cell>
          <cell r="E1168">
            <v>1872.9411764705883</v>
          </cell>
          <cell r="F1168">
            <v>355.85882352941178</v>
          </cell>
          <cell r="G1168">
            <v>2228.8000000000002</v>
          </cell>
        </row>
        <row r="1169">
          <cell r="A1169" t="str">
            <v>031664</v>
          </cell>
          <cell r="B1169" t="str">
            <v>Varilla de Anclaje de 1.8 m galvanizada en caliente</v>
          </cell>
          <cell r="C1169" t="str">
            <v>Und</v>
          </cell>
          <cell r="E1169">
            <v>29747.899159663863</v>
          </cell>
          <cell r="F1169">
            <v>5652.1008403361338</v>
          </cell>
          <cell r="G1169">
            <v>35400</v>
          </cell>
        </row>
        <row r="1170">
          <cell r="A1170" t="str">
            <v>031665</v>
          </cell>
          <cell r="B1170" t="str">
            <v>Varilla de acero austenistico de 1,8 metros</v>
          </cell>
          <cell r="C1170" t="str">
            <v>Und</v>
          </cell>
          <cell r="D1170">
            <v>1</v>
          </cell>
          <cell r="E1170">
            <v>41877.310924369747</v>
          </cell>
          <cell r="F1170">
            <v>7956.6890756302519</v>
          </cell>
          <cell r="G1170">
            <v>49834</v>
          </cell>
        </row>
        <row r="1171">
          <cell r="A1171" t="str">
            <v>031666</v>
          </cell>
          <cell r="B1171" t="str">
            <v>Varilla redonda tronchada de 1/2"</v>
          </cell>
          <cell r="C1171" t="str">
            <v>Ml</v>
          </cell>
          <cell r="D1171">
            <v>1</v>
          </cell>
          <cell r="E1171">
            <v>2300</v>
          </cell>
          <cell r="F1171">
            <v>437</v>
          </cell>
          <cell r="G1171">
            <v>2737</v>
          </cell>
        </row>
        <row r="1172">
          <cell r="A1172" t="str">
            <v>031667</v>
          </cell>
          <cell r="B1172" t="str">
            <v>Varilla redonda tronchada de 5/8"</v>
          </cell>
          <cell r="C1172" t="str">
            <v>Ml</v>
          </cell>
          <cell r="D1172">
            <v>1</v>
          </cell>
          <cell r="E1172">
            <v>3588</v>
          </cell>
          <cell r="F1172">
            <v>681.72</v>
          </cell>
          <cell r="G1172">
            <v>4269.72</v>
          </cell>
        </row>
        <row r="1173">
          <cell r="A1173" t="str">
            <v>031670</v>
          </cell>
          <cell r="B1173" t="str">
            <v>Alambre galvanizado C 12</v>
          </cell>
          <cell r="C1173" t="str">
            <v>KG</v>
          </cell>
          <cell r="D1173">
            <v>1</v>
          </cell>
          <cell r="E1173">
            <v>4400</v>
          </cell>
          <cell r="F1173">
            <v>836</v>
          </cell>
          <cell r="G1173">
            <v>5236</v>
          </cell>
        </row>
        <row r="1174">
          <cell r="A1174" t="str">
            <v>040100</v>
          </cell>
          <cell r="B1174" t="str">
            <v>OTROS MATERIALES Y SUMINISTROS  PINTURA</v>
          </cell>
        </row>
        <row r="1175">
          <cell r="A1175" t="str">
            <v>040110</v>
          </cell>
          <cell r="B1175" t="str">
            <v>Acronal 2095</v>
          </cell>
          <cell r="C1175" t="str">
            <v>Lts</v>
          </cell>
          <cell r="D1175">
            <v>1</v>
          </cell>
          <cell r="E1175">
            <v>7400</v>
          </cell>
          <cell r="F1175">
            <v>1406</v>
          </cell>
          <cell r="G1175">
            <v>8806</v>
          </cell>
        </row>
        <row r="1176">
          <cell r="A1176" t="str">
            <v>040130</v>
          </cell>
          <cell r="B1176" t="str">
            <v>Anticorrosivo verde</v>
          </cell>
          <cell r="C1176" t="str">
            <v>Gal</v>
          </cell>
          <cell r="D1176">
            <v>1</v>
          </cell>
          <cell r="E1176">
            <v>67900</v>
          </cell>
          <cell r="F1176">
            <v>12901</v>
          </cell>
          <cell r="G1176">
            <v>80801</v>
          </cell>
        </row>
        <row r="1177">
          <cell r="A1177" t="str">
            <v>040140</v>
          </cell>
          <cell r="B1177" t="str">
            <v>Anticorrosivo gris</v>
          </cell>
          <cell r="C1177" t="str">
            <v>Gal</v>
          </cell>
          <cell r="D1177">
            <v>1</v>
          </cell>
          <cell r="E1177">
            <v>33050</v>
          </cell>
          <cell r="F1177">
            <v>6279.5</v>
          </cell>
          <cell r="G1177">
            <v>39329.5</v>
          </cell>
        </row>
        <row r="1178">
          <cell r="A1178" t="str">
            <v>040160</v>
          </cell>
          <cell r="B1178" t="str">
            <v>Barniz intemperie brillante</v>
          </cell>
          <cell r="C1178" t="str">
            <v>Gal</v>
          </cell>
          <cell r="D1178">
            <v>1</v>
          </cell>
          <cell r="E1178">
            <v>38655.462184873948</v>
          </cell>
          <cell r="F1178">
            <v>7344.5378151260502</v>
          </cell>
          <cell r="G1178">
            <v>46000</v>
          </cell>
        </row>
        <row r="1179">
          <cell r="A1179" t="str">
            <v>040170</v>
          </cell>
          <cell r="B1179" t="str">
            <v>Base para graniplast</v>
          </cell>
          <cell r="C1179" t="str">
            <v>Gal</v>
          </cell>
          <cell r="D1179">
            <v>1</v>
          </cell>
          <cell r="E1179">
            <v>11400</v>
          </cell>
          <cell r="F1179">
            <v>2166</v>
          </cell>
          <cell r="G1179">
            <v>13566</v>
          </cell>
        </row>
        <row r="1180">
          <cell r="A1180" t="str">
            <v>040210</v>
          </cell>
          <cell r="B1180" t="str">
            <v>Cal para balnquear</v>
          </cell>
          <cell r="C1180" t="str">
            <v>Kg</v>
          </cell>
          <cell r="D1180">
            <v>1</v>
          </cell>
          <cell r="E1180">
            <v>800</v>
          </cell>
          <cell r="F1180">
            <v>152</v>
          </cell>
          <cell r="G1180">
            <v>952</v>
          </cell>
        </row>
        <row r="1181">
          <cell r="A1181" t="str">
            <v>040220</v>
          </cell>
          <cell r="B1181" t="str">
            <v xml:space="preserve">Caolin la roca </v>
          </cell>
          <cell r="C1181" t="str">
            <v>Kg</v>
          </cell>
          <cell r="D1181">
            <v>1</v>
          </cell>
          <cell r="E1181">
            <v>588</v>
          </cell>
          <cell r="F1181">
            <v>111.72</v>
          </cell>
          <cell r="G1181">
            <v>699.72</v>
          </cell>
        </row>
        <row r="1182">
          <cell r="A1182" t="str">
            <v>040221</v>
          </cell>
          <cell r="B1182" t="str">
            <v>Columpio de 3 puestos Pórtico en tubo de 11/2" por 2.50 mts, columpios en cadena y sillines en lona, Incluye anticorrosivo y pintura en esmalte para esteriores. Altura = 2m</v>
          </cell>
          <cell r="C1182" t="str">
            <v>UND</v>
          </cell>
          <cell r="D1182">
            <v>1</v>
          </cell>
          <cell r="E1182">
            <v>1850000</v>
          </cell>
          <cell r="F1182">
            <v>351500</v>
          </cell>
          <cell r="G1182">
            <v>2201500</v>
          </cell>
        </row>
        <row r="1183">
          <cell r="A1183" t="str">
            <v>040222</v>
          </cell>
          <cell r="B1183" t="str">
            <v>Columpio de 2 puestos Pórtico en tubo de 11/2" por 2.50 mts, columpios en cadena y sillines en lona, Incluye anticorrosivo y pintura en esmalte para esteriores. Altura = 2m</v>
          </cell>
          <cell r="C1183" t="str">
            <v>UND</v>
          </cell>
          <cell r="D1183">
            <v>1</v>
          </cell>
          <cell r="E1183">
            <v>950000</v>
          </cell>
          <cell r="F1183">
            <v>180500</v>
          </cell>
          <cell r="G1183">
            <v>1130500</v>
          </cell>
        </row>
        <row r="1184">
          <cell r="A1184" t="str">
            <v>040223</v>
          </cell>
          <cell r="B1184" t="str">
            <v>Pasamanos con casita, escalera: casita y pasamanos en tubo de 11/2", escalera en 1", la casita de 1.20x 1.20 con piso en lámina y techo en fibra de vidrio.anclado en concreto. Incluye anticorrosivo y pintura en esmalte para esteriores</v>
          </cell>
          <cell r="C1184" t="str">
            <v>UND</v>
          </cell>
          <cell r="D1184">
            <v>1</v>
          </cell>
          <cell r="E1184">
            <v>1520000</v>
          </cell>
          <cell r="F1184">
            <v>288800</v>
          </cell>
          <cell r="G1184">
            <v>1808800</v>
          </cell>
        </row>
        <row r="1185">
          <cell r="A1185" t="str">
            <v>040224</v>
          </cell>
          <cell r="B1185" t="str">
            <v>Juegos infantiles metálicos incluyen instalación wash primer y pintura: Balancín triple</v>
          </cell>
          <cell r="C1185" t="str">
            <v>UND</v>
          </cell>
          <cell r="D1185">
            <v>1</v>
          </cell>
          <cell r="E1185">
            <v>720000</v>
          </cell>
          <cell r="F1185">
            <v>136800</v>
          </cell>
          <cell r="G1185">
            <v>856800</v>
          </cell>
        </row>
        <row r="1186">
          <cell r="A1186" t="str">
            <v>040225</v>
          </cell>
          <cell r="B1186" t="str">
            <v>Juegos infantiles metálicos incluyen instalación wash primer y pintura: Pasamanos sencillo</v>
          </cell>
          <cell r="C1186" t="str">
            <v>UND</v>
          </cell>
          <cell r="D1186">
            <v>1</v>
          </cell>
          <cell r="E1186">
            <v>1080000</v>
          </cell>
          <cell r="F1186">
            <v>205200</v>
          </cell>
          <cell r="G1186">
            <v>1285200</v>
          </cell>
        </row>
        <row r="1187">
          <cell r="A1187" t="str">
            <v>040230</v>
          </cell>
          <cell r="B1187" t="str">
            <v>CINTA DE ESMASCARA DE 1"</v>
          </cell>
          <cell r="C1187" t="str">
            <v>UND</v>
          </cell>
          <cell r="D1187">
            <v>1</v>
          </cell>
          <cell r="E1187">
            <v>1500</v>
          </cell>
          <cell r="F1187">
            <v>285</v>
          </cell>
          <cell r="G1187">
            <v>1785</v>
          </cell>
        </row>
        <row r="1188">
          <cell r="A1188" t="str">
            <v>040240</v>
          </cell>
          <cell r="B1188" t="str">
            <v>Color mineral</v>
          </cell>
          <cell r="C1188" t="str">
            <v>KG</v>
          </cell>
          <cell r="D1188">
            <v>1</v>
          </cell>
          <cell r="E1188">
            <v>5600</v>
          </cell>
          <cell r="F1188">
            <v>1064</v>
          </cell>
          <cell r="G1188">
            <v>6664</v>
          </cell>
        </row>
        <row r="1189">
          <cell r="A1189" t="str">
            <v>040250</v>
          </cell>
          <cell r="B1189" t="str">
            <v>DISOLVENTE SILOL</v>
          </cell>
          <cell r="C1189" t="str">
            <v>GLN</v>
          </cell>
          <cell r="D1189">
            <v>1</v>
          </cell>
          <cell r="E1189">
            <v>10440</v>
          </cell>
          <cell r="F1189">
            <v>1983.6000000000001</v>
          </cell>
          <cell r="G1189">
            <v>12423.6</v>
          </cell>
        </row>
        <row r="1190">
          <cell r="A1190" t="str">
            <v>040260</v>
          </cell>
          <cell r="B1190" t="str">
            <v>DOMESTICO PINTUCO</v>
          </cell>
          <cell r="C1190" t="str">
            <v>GLN</v>
          </cell>
          <cell r="D1190">
            <v>1</v>
          </cell>
          <cell r="E1190">
            <v>32300</v>
          </cell>
          <cell r="F1190">
            <v>6137</v>
          </cell>
          <cell r="G1190">
            <v>38437</v>
          </cell>
        </row>
        <row r="1191">
          <cell r="A1191" t="str">
            <v>040270</v>
          </cell>
          <cell r="B1191" t="str">
            <v>ESGRAFIADO</v>
          </cell>
          <cell r="C1191" t="str">
            <v>GL</v>
          </cell>
          <cell r="D1191">
            <v>1</v>
          </cell>
          <cell r="E1191">
            <v>13396</v>
          </cell>
          <cell r="F1191">
            <v>2545.2400000000002</v>
          </cell>
          <cell r="G1191">
            <v>15941.24</v>
          </cell>
        </row>
        <row r="1192">
          <cell r="A1192" t="str">
            <v>040280</v>
          </cell>
          <cell r="B1192" t="str">
            <v>Esmalte sintetico colores varios</v>
          </cell>
          <cell r="C1192" t="str">
            <v>Gln</v>
          </cell>
          <cell r="D1192">
            <v>1</v>
          </cell>
          <cell r="E1192">
            <v>37900</v>
          </cell>
          <cell r="F1192">
            <v>7201</v>
          </cell>
          <cell r="G1192">
            <v>45101</v>
          </cell>
        </row>
        <row r="1193">
          <cell r="A1193" t="str">
            <v>040300</v>
          </cell>
          <cell r="B1193" t="str">
            <v>Estuco plastico Int./Ext</v>
          </cell>
          <cell r="C1193" t="str">
            <v>Gln</v>
          </cell>
          <cell r="D1193">
            <v>1</v>
          </cell>
          <cell r="E1193">
            <v>15500</v>
          </cell>
          <cell r="F1193">
            <v>2945</v>
          </cell>
          <cell r="G1193">
            <v>18445</v>
          </cell>
        </row>
        <row r="1194">
          <cell r="A1194" t="str">
            <v>040301</v>
          </cell>
          <cell r="B1194" t="str">
            <v>Estuco (25 Kg)</v>
          </cell>
          <cell r="C1194" t="str">
            <v>Kg</v>
          </cell>
          <cell r="D1194">
            <v>1</v>
          </cell>
          <cell r="E1194">
            <v>1080</v>
          </cell>
          <cell r="F1194">
            <v>205.2</v>
          </cell>
          <cell r="G1194">
            <v>1285.2</v>
          </cell>
        </row>
        <row r="1195">
          <cell r="A1195" t="str">
            <v>040310</v>
          </cell>
          <cell r="B1195" t="str">
            <v xml:space="preserve">Graniplast </v>
          </cell>
          <cell r="C1195" t="str">
            <v>Gl</v>
          </cell>
          <cell r="D1195">
            <v>1</v>
          </cell>
          <cell r="E1195">
            <v>26475</v>
          </cell>
          <cell r="F1195">
            <v>5030.25</v>
          </cell>
          <cell r="G1195">
            <v>31505.25</v>
          </cell>
        </row>
        <row r="1196">
          <cell r="A1196" t="str">
            <v>040320</v>
          </cell>
          <cell r="B1196" t="str">
            <v>Granito N°1,2,3 por 23 Kg</v>
          </cell>
          <cell r="C1196" t="str">
            <v>Sc</v>
          </cell>
          <cell r="D1196">
            <v>1</v>
          </cell>
          <cell r="E1196">
            <v>15000</v>
          </cell>
          <cell r="F1196">
            <v>2850</v>
          </cell>
          <cell r="G1196">
            <v>17850</v>
          </cell>
        </row>
        <row r="1197">
          <cell r="A1197" t="str">
            <v>040350</v>
          </cell>
          <cell r="B1197" t="str">
            <v>Pintura para interiores (Blanco)</v>
          </cell>
          <cell r="C1197" t="str">
            <v>Gln</v>
          </cell>
          <cell r="D1197">
            <v>1</v>
          </cell>
          <cell r="E1197">
            <v>48655.462184873955</v>
          </cell>
          <cell r="F1197">
            <v>9244.537815126052</v>
          </cell>
          <cell r="G1197">
            <v>57900.000000000007</v>
          </cell>
        </row>
        <row r="1198">
          <cell r="A1198" t="str">
            <v>040351</v>
          </cell>
          <cell r="B1198" t="str">
            <v>Kit pintura para tablero marcador borrable 473 ml</v>
          </cell>
          <cell r="C1198" t="str">
            <v>Und</v>
          </cell>
          <cell r="D1198">
            <v>1</v>
          </cell>
          <cell r="E1198">
            <v>110500</v>
          </cell>
          <cell r="F1198">
            <v>20995</v>
          </cell>
          <cell r="G1198">
            <v>131495</v>
          </cell>
        </row>
        <row r="1199">
          <cell r="A1199" t="str">
            <v>040360</v>
          </cell>
          <cell r="B1199" t="str">
            <v xml:space="preserve">Pintulaca Mate </v>
          </cell>
          <cell r="C1199" t="str">
            <v>Gln</v>
          </cell>
          <cell r="D1199">
            <v>1</v>
          </cell>
          <cell r="E1199">
            <v>51400</v>
          </cell>
          <cell r="F1199">
            <v>9766</v>
          </cell>
          <cell r="G1199">
            <v>61166</v>
          </cell>
        </row>
        <row r="1200">
          <cell r="A1200" t="str">
            <v>040370</v>
          </cell>
          <cell r="B1200" t="str">
            <v>Laca catalizada Brillante</v>
          </cell>
          <cell r="C1200" t="str">
            <v>Gln</v>
          </cell>
          <cell r="D1200">
            <v>1</v>
          </cell>
          <cell r="E1200">
            <v>60000</v>
          </cell>
          <cell r="F1200">
            <v>11400</v>
          </cell>
          <cell r="G1200">
            <v>71400</v>
          </cell>
        </row>
        <row r="1201">
          <cell r="A1201" t="str">
            <v>040380</v>
          </cell>
          <cell r="B1201" t="str">
            <v xml:space="preserve">Lija roja # 150 </v>
          </cell>
          <cell r="C1201" t="str">
            <v>Und</v>
          </cell>
          <cell r="D1201">
            <v>1</v>
          </cell>
          <cell r="E1201">
            <v>1150</v>
          </cell>
          <cell r="F1201">
            <v>218.5</v>
          </cell>
          <cell r="G1201">
            <v>1368.5</v>
          </cell>
        </row>
        <row r="1202">
          <cell r="A1202" t="str">
            <v>040381</v>
          </cell>
          <cell r="B1202" t="str">
            <v>Lija de agua</v>
          </cell>
          <cell r="C1202" t="str">
            <v>UND</v>
          </cell>
          <cell r="D1202">
            <v>1</v>
          </cell>
          <cell r="E1202">
            <v>2200</v>
          </cell>
          <cell r="F1202">
            <v>418</v>
          </cell>
          <cell r="G1202">
            <v>2618</v>
          </cell>
        </row>
        <row r="1203">
          <cell r="A1203" t="str">
            <v>040390</v>
          </cell>
          <cell r="B1203" t="str">
            <v>Marmolina</v>
          </cell>
          <cell r="C1203" t="str">
            <v>Kg</v>
          </cell>
          <cell r="D1203">
            <v>1</v>
          </cell>
          <cell r="E1203">
            <v>400</v>
          </cell>
          <cell r="F1203">
            <v>76</v>
          </cell>
          <cell r="G1203">
            <v>476</v>
          </cell>
        </row>
        <row r="1204">
          <cell r="A1204" t="str">
            <v>040410</v>
          </cell>
          <cell r="B1204" t="str">
            <v>Pigmento para graniplast en varios colores</v>
          </cell>
          <cell r="C1204" t="str">
            <v>Gln</v>
          </cell>
          <cell r="D1204">
            <v>1</v>
          </cell>
          <cell r="E1204">
            <v>31794</v>
          </cell>
          <cell r="F1204">
            <v>6040.86</v>
          </cell>
          <cell r="G1204">
            <v>37834.86</v>
          </cell>
        </row>
        <row r="1205">
          <cell r="A1205" t="str">
            <v>040420</v>
          </cell>
          <cell r="B1205" t="str">
            <v>Esmalte en base de agua para pizarra (verde)</v>
          </cell>
          <cell r="C1205" t="str">
            <v>Gln</v>
          </cell>
          <cell r="D1205">
            <v>1</v>
          </cell>
          <cell r="E1205">
            <v>52016.806722689078</v>
          </cell>
          <cell r="F1205">
            <v>9883.1932773109256</v>
          </cell>
          <cell r="G1205">
            <v>61900</v>
          </cell>
        </row>
        <row r="1206">
          <cell r="A1206" t="str">
            <v>040430</v>
          </cell>
          <cell r="B1206" t="str">
            <v>Esmalte en base de agua para pizarra (negra)</v>
          </cell>
          <cell r="C1206" t="str">
            <v>Gln</v>
          </cell>
          <cell r="D1206">
            <v>1</v>
          </cell>
          <cell r="E1206">
            <v>70756.302521008402</v>
          </cell>
          <cell r="F1206">
            <v>13443.697478991597</v>
          </cell>
          <cell r="G1206">
            <v>84200</v>
          </cell>
        </row>
        <row r="1207">
          <cell r="A1207" t="str">
            <v>040431</v>
          </cell>
          <cell r="B1207" t="str">
            <v>Esmalte anticorrosivo Fast Dry</v>
          </cell>
          <cell r="C1207" t="str">
            <v>Gln</v>
          </cell>
          <cell r="D1207">
            <v>1</v>
          </cell>
          <cell r="E1207">
            <v>77142.857142857145</v>
          </cell>
          <cell r="F1207">
            <v>14657.142857142857</v>
          </cell>
          <cell r="G1207">
            <v>91800</v>
          </cell>
        </row>
        <row r="1208">
          <cell r="A1208" t="str">
            <v>040440</v>
          </cell>
          <cell r="B1208" t="str">
            <v>Pintura para trafico (Amarilla)</v>
          </cell>
          <cell r="C1208" t="str">
            <v>GL</v>
          </cell>
          <cell r="D1208">
            <v>1</v>
          </cell>
          <cell r="E1208">
            <v>81428.571428571435</v>
          </cell>
          <cell r="F1208">
            <v>15471.428571428572</v>
          </cell>
          <cell r="G1208">
            <v>96900</v>
          </cell>
        </row>
        <row r="1209">
          <cell r="A1209" t="str">
            <v>040441</v>
          </cell>
          <cell r="B1209" t="str">
            <v>Pintura para trafico (Blanca)</v>
          </cell>
          <cell r="C1209" t="str">
            <v>Gl</v>
          </cell>
          <cell r="E1209">
            <v>81428.571428571435</v>
          </cell>
          <cell r="F1209">
            <v>15471.428571428572</v>
          </cell>
          <cell r="G1209">
            <v>96900</v>
          </cell>
        </row>
        <row r="1210">
          <cell r="A1210" t="str">
            <v>040450</v>
          </cell>
          <cell r="B1210" t="str">
            <v>Placo tapagoteras</v>
          </cell>
          <cell r="C1210" t="str">
            <v>GLN</v>
          </cell>
          <cell r="D1210">
            <v>1</v>
          </cell>
          <cell r="E1210">
            <v>37731.092436974781</v>
          </cell>
          <cell r="F1210">
            <v>7168.9075630252082</v>
          </cell>
          <cell r="G1210">
            <v>44899.999999999985</v>
          </cell>
        </row>
        <row r="1211">
          <cell r="A1211" t="str">
            <v>040460</v>
          </cell>
          <cell r="B1211" t="str">
            <v>PROCOPIL</v>
          </cell>
          <cell r="C1211" t="str">
            <v>GLN</v>
          </cell>
          <cell r="D1211">
            <v>1</v>
          </cell>
          <cell r="E1211">
            <v>12000</v>
          </cell>
          <cell r="F1211">
            <v>2280</v>
          </cell>
          <cell r="G1211">
            <v>14280</v>
          </cell>
        </row>
        <row r="1212">
          <cell r="A1212" t="str">
            <v>040660</v>
          </cell>
          <cell r="B1212" t="str">
            <v>Yeso mineral</v>
          </cell>
          <cell r="C1212" t="str">
            <v>Kg</v>
          </cell>
          <cell r="D1212">
            <v>1</v>
          </cell>
          <cell r="E1212">
            <v>1100</v>
          </cell>
          <cell r="F1212">
            <v>209</v>
          </cell>
          <cell r="G1212">
            <v>1309</v>
          </cell>
        </row>
        <row r="1213">
          <cell r="A1213" t="str">
            <v>040670</v>
          </cell>
          <cell r="B1213" t="str">
            <v>Estuco listo</v>
          </cell>
          <cell r="C1213" t="str">
            <v>Kg</v>
          </cell>
          <cell r="D1213">
            <v>1</v>
          </cell>
          <cell r="E1213">
            <v>1200</v>
          </cell>
          <cell r="F1213">
            <v>228</v>
          </cell>
          <cell r="G1213">
            <v>1428</v>
          </cell>
        </row>
        <row r="1214">
          <cell r="A1214" t="str">
            <v>040680</v>
          </cell>
          <cell r="B1214" t="str">
            <v>Pintura epoxica diferentes colores Acliltex</v>
          </cell>
          <cell r="C1214" t="str">
            <v>Gln</v>
          </cell>
          <cell r="D1214">
            <v>1</v>
          </cell>
          <cell r="E1214">
            <v>60000</v>
          </cell>
          <cell r="F1214">
            <v>11400</v>
          </cell>
          <cell r="G1214">
            <v>71400</v>
          </cell>
        </row>
        <row r="1215">
          <cell r="A1215" t="str">
            <v>040690</v>
          </cell>
          <cell r="B1215" t="str">
            <v>Valla en Tela vinílica con malla de poliester ( banner)</v>
          </cell>
          <cell r="C1215" t="str">
            <v>M2</v>
          </cell>
          <cell r="D1215">
            <v>1</v>
          </cell>
          <cell r="E1215">
            <v>40000</v>
          </cell>
          <cell r="F1215">
            <v>7600</v>
          </cell>
          <cell r="G1215">
            <v>47600</v>
          </cell>
        </row>
        <row r="1216">
          <cell r="A1216" t="str">
            <v>040700</v>
          </cell>
          <cell r="B1216" t="str">
            <v>Pintura esmalte para exteriores</v>
          </cell>
          <cell r="C1216" t="str">
            <v xml:space="preserve">GAL </v>
          </cell>
          <cell r="D1216">
            <v>1</v>
          </cell>
          <cell r="E1216">
            <v>60100</v>
          </cell>
          <cell r="F1216">
            <v>11419</v>
          </cell>
          <cell r="G1216">
            <v>71519</v>
          </cell>
        </row>
        <row r="1217">
          <cell r="A1217" t="str">
            <v>040710</v>
          </cell>
          <cell r="B1217" t="str">
            <v>Pintura vinilo tipo I</v>
          </cell>
          <cell r="C1217" t="str">
            <v xml:space="preserve">GAL </v>
          </cell>
          <cell r="D1217">
            <v>1</v>
          </cell>
          <cell r="E1217">
            <v>52000</v>
          </cell>
          <cell r="F1217">
            <v>9880</v>
          </cell>
          <cell r="G1217">
            <v>61880</v>
          </cell>
        </row>
        <row r="1218">
          <cell r="A1218" t="str">
            <v>040720</v>
          </cell>
          <cell r="B1218" t="str">
            <v>Pintura vinilo tipo II</v>
          </cell>
          <cell r="C1218" t="str">
            <v xml:space="preserve">GAL </v>
          </cell>
          <cell r="D1218">
            <v>1</v>
          </cell>
          <cell r="E1218">
            <v>34100</v>
          </cell>
          <cell r="F1218">
            <v>6479</v>
          </cell>
          <cell r="G1218">
            <v>40579</v>
          </cell>
        </row>
        <row r="1219">
          <cell r="A1219" t="str">
            <v>040730</v>
          </cell>
          <cell r="B1219" t="str">
            <v>Pintura vinilo para exteriores koraza o similar</v>
          </cell>
          <cell r="C1219" t="str">
            <v xml:space="preserve">GAL </v>
          </cell>
          <cell r="D1219">
            <v>1</v>
          </cell>
          <cell r="E1219">
            <v>58300</v>
          </cell>
          <cell r="F1219">
            <v>11077</v>
          </cell>
          <cell r="G1219">
            <v>69377</v>
          </cell>
        </row>
        <row r="1220">
          <cell r="A1220" t="str">
            <v>040740</v>
          </cell>
          <cell r="B1220" t="str">
            <v>Pintura transparente protectora de fachadas</v>
          </cell>
          <cell r="C1220" t="str">
            <v xml:space="preserve">GAL </v>
          </cell>
          <cell r="D1220">
            <v>1</v>
          </cell>
          <cell r="E1220">
            <v>120000</v>
          </cell>
          <cell r="F1220">
            <v>22800</v>
          </cell>
          <cell r="G1220">
            <v>142800</v>
          </cell>
        </row>
        <row r="1221">
          <cell r="A1221" t="str">
            <v>040750</v>
          </cell>
          <cell r="B1221" t="str">
            <v>Pintura texturizada hidrorepelente</v>
          </cell>
          <cell r="C1221" t="str">
            <v xml:space="preserve">GAL </v>
          </cell>
          <cell r="D1221">
            <v>1</v>
          </cell>
          <cell r="E1221">
            <v>82000</v>
          </cell>
          <cell r="F1221">
            <v>15580</v>
          </cell>
          <cell r="G1221">
            <v>97580</v>
          </cell>
        </row>
        <row r="1222">
          <cell r="A1222" t="str">
            <v>040760</v>
          </cell>
          <cell r="B1222" t="str">
            <v>Pintura reflectiva de aluminio</v>
          </cell>
          <cell r="C1222" t="str">
            <v xml:space="preserve">GAL </v>
          </cell>
          <cell r="D1222">
            <v>1</v>
          </cell>
          <cell r="E1222">
            <v>54700</v>
          </cell>
          <cell r="F1222">
            <v>10393</v>
          </cell>
          <cell r="G1222">
            <v>65093</v>
          </cell>
        </row>
        <row r="1223">
          <cell r="A1223" t="str">
            <v>040770</v>
          </cell>
          <cell r="B1223" t="str">
            <v>Pintura en esmalte mate gris</v>
          </cell>
          <cell r="C1223" t="str">
            <v>Gal</v>
          </cell>
          <cell r="D1223">
            <v>1</v>
          </cell>
          <cell r="E1223">
            <v>35400</v>
          </cell>
          <cell r="F1223">
            <v>6726</v>
          </cell>
          <cell r="G1223">
            <v>42126</v>
          </cell>
        </row>
        <row r="1224">
          <cell r="A1224" t="str">
            <v>050100</v>
          </cell>
          <cell r="B1224" t="str">
            <v>OTROS MATERIALES Y SUMINISTROS  CARPINTERIA</v>
          </cell>
        </row>
        <row r="1225">
          <cell r="A1225" t="str">
            <v>050110</v>
          </cell>
          <cell r="B1225" t="str">
            <v>ANGEO FIBRA DE 2.1x30MT</v>
          </cell>
          <cell r="C1225" t="str">
            <v>ROLLO</v>
          </cell>
          <cell r="D1225">
            <v>1</v>
          </cell>
          <cell r="E1225">
            <v>348000</v>
          </cell>
          <cell r="F1225">
            <v>66120</v>
          </cell>
          <cell r="G1225">
            <v>414120</v>
          </cell>
        </row>
        <row r="1226">
          <cell r="A1226" t="str">
            <v>050120</v>
          </cell>
          <cell r="B1226" t="str">
            <v>ANGEO GALVANIZADO</v>
          </cell>
          <cell r="C1226" t="str">
            <v>ROLLO</v>
          </cell>
          <cell r="D1226">
            <v>1</v>
          </cell>
          <cell r="E1226">
            <v>232000</v>
          </cell>
          <cell r="F1226">
            <v>44080</v>
          </cell>
          <cell r="G1226">
            <v>276080</v>
          </cell>
        </row>
        <row r="1227">
          <cell r="A1227" t="str">
            <v>050130</v>
          </cell>
          <cell r="B1227" t="str">
            <v>ANGULO ALUM.  ANOLOCK  3/4" x 6mts</v>
          </cell>
          <cell r="C1227" t="str">
            <v>UND</v>
          </cell>
          <cell r="D1227">
            <v>1</v>
          </cell>
          <cell r="E1227">
            <v>7000</v>
          </cell>
          <cell r="F1227">
            <v>1330</v>
          </cell>
          <cell r="G1227">
            <v>8330</v>
          </cell>
        </row>
        <row r="1228">
          <cell r="A1228" t="str">
            <v>050140</v>
          </cell>
          <cell r="B1228" t="str">
            <v>ANGULO DE  3/4" x 1/8"</v>
          </cell>
          <cell r="C1228" t="str">
            <v>ML</v>
          </cell>
          <cell r="D1228">
            <v>1</v>
          </cell>
          <cell r="E1228">
            <v>820</v>
          </cell>
          <cell r="F1228">
            <v>155.80000000000001</v>
          </cell>
          <cell r="G1228">
            <v>975.8</v>
          </cell>
        </row>
        <row r="1229">
          <cell r="A1229" t="str">
            <v>050150</v>
          </cell>
          <cell r="B1229" t="str">
            <v>ANGULO HIERRO  2 x 3/16</v>
          </cell>
          <cell r="C1229" t="str">
            <v>ML</v>
          </cell>
          <cell r="D1229">
            <v>1</v>
          </cell>
          <cell r="E1229">
            <v>3382</v>
          </cell>
          <cell r="F1229">
            <v>642.58000000000004</v>
          </cell>
          <cell r="G1229">
            <v>4024.58</v>
          </cell>
        </row>
        <row r="1230">
          <cell r="A1230" t="str">
            <v>050151</v>
          </cell>
          <cell r="B1230" t="str">
            <v>Acrilico para lampara Slin Line 0.6 x 1.20 mts</v>
          </cell>
          <cell r="C1230" t="str">
            <v>Und</v>
          </cell>
          <cell r="E1230">
            <v>45800</v>
          </cell>
          <cell r="F1230">
            <v>8702</v>
          </cell>
          <cell r="G1230">
            <v>54502</v>
          </cell>
        </row>
        <row r="1231">
          <cell r="A1231" t="str">
            <v>050160</v>
          </cell>
          <cell r="B1231" t="str">
            <v>Aro para baloncesto, Inc. Malla</v>
          </cell>
          <cell r="C1231" t="str">
            <v>Und</v>
          </cell>
          <cell r="D1231">
            <v>1</v>
          </cell>
          <cell r="E1231">
            <v>101500</v>
          </cell>
          <cell r="F1231">
            <v>19285</v>
          </cell>
          <cell r="G1231">
            <v>120785</v>
          </cell>
        </row>
        <row r="1232">
          <cell r="A1232" t="str">
            <v>050231</v>
          </cell>
          <cell r="B1232" t="str">
            <v>Bisagra armillar hierro 2"</v>
          </cell>
          <cell r="C1232" t="str">
            <v>UND</v>
          </cell>
          <cell r="D1232">
            <v>1</v>
          </cell>
          <cell r="E1232">
            <v>6400</v>
          </cell>
          <cell r="F1232">
            <v>1216</v>
          </cell>
          <cell r="G1232">
            <v>7616</v>
          </cell>
        </row>
        <row r="1233">
          <cell r="A1233" t="str">
            <v>050240</v>
          </cell>
          <cell r="B1233" t="str">
            <v xml:space="preserve">BISAGRA  GATO PIANO  311  </v>
          </cell>
          <cell r="C1233" t="str">
            <v>GSA</v>
          </cell>
          <cell r="D1233">
            <v>1</v>
          </cell>
          <cell r="E1233">
            <v>4500</v>
          </cell>
          <cell r="F1233">
            <v>855</v>
          </cell>
          <cell r="G1233">
            <v>5355</v>
          </cell>
        </row>
        <row r="1234">
          <cell r="A1234" t="str">
            <v>050250</v>
          </cell>
          <cell r="B1234" t="str">
            <v>BISAGRA 2x2 COBRIZADA</v>
          </cell>
          <cell r="C1234" t="str">
            <v>UND</v>
          </cell>
          <cell r="D1234">
            <v>1</v>
          </cell>
          <cell r="E1234">
            <v>690</v>
          </cell>
          <cell r="F1234">
            <v>131.1</v>
          </cell>
          <cell r="G1234">
            <v>821.1</v>
          </cell>
        </row>
        <row r="1235">
          <cell r="A1235" t="str">
            <v>050260</v>
          </cell>
          <cell r="B1235" t="str">
            <v>BISAGRA 2x3 COBRIZADA</v>
          </cell>
          <cell r="C1235" t="str">
            <v>UND</v>
          </cell>
          <cell r="D1235">
            <v>1</v>
          </cell>
          <cell r="E1235">
            <v>720</v>
          </cell>
          <cell r="F1235">
            <v>136.80000000000001</v>
          </cell>
          <cell r="G1235">
            <v>856.8</v>
          </cell>
        </row>
        <row r="1236">
          <cell r="A1236" t="str">
            <v>050270</v>
          </cell>
          <cell r="B1236" t="str">
            <v>BISAGRA 3/8"  / 188221  CAPSULA</v>
          </cell>
          <cell r="C1236" t="str">
            <v>UND</v>
          </cell>
          <cell r="D1236">
            <v>1</v>
          </cell>
          <cell r="E1236">
            <v>500</v>
          </cell>
          <cell r="F1236">
            <v>95</v>
          </cell>
          <cell r="G1236">
            <v>595</v>
          </cell>
        </row>
        <row r="1237">
          <cell r="A1237" t="str">
            <v>050280</v>
          </cell>
          <cell r="B1237" t="str">
            <v>BISAGRA 3x3 COBRIZADA</v>
          </cell>
          <cell r="C1237" t="str">
            <v>UND</v>
          </cell>
          <cell r="D1237">
            <v>1</v>
          </cell>
          <cell r="E1237">
            <v>1500</v>
          </cell>
          <cell r="F1237">
            <v>285</v>
          </cell>
          <cell r="G1237">
            <v>1785</v>
          </cell>
        </row>
        <row r="1238">
          <cell r="A1238" t="str">
            <v>050290</v>
          </cell>
          <cell r="B1238" t="str">
            <v>BISAGRA ALUMINIO  EXT   2"</v>
          </cell>
          <cell r="C1238" t="str">
            <v>UND</v>
          </cell>
          <cell r="D1238">
            <v>1</v>
          </cell>
          <cell r="E1238">
            <v>2800</v>
          </cell>
          <cell r="F1238">
            <v>532</v>
          </cell>
          <cell r="G1238">
            <v>3332</v>
          </cell>
        </row>
        <row r="1239">
          <cell r="A1239" t="str">
            <v>050300</v>
          </cell>
          <cell r="B1239" t="str">
            <v>BISAGRA ALUMINIO EXT.  3" / 320075</v>
          </cell>
          <cell r="C1239" t="str">
            <v>UND</v>
          </cell>
          <cell r="D1239">
            <v>1</v>
          </cell>
          <cell r="E1239">
            <v>3400</v>
          </cell>
          <cell r="F1239">
            <v>646</v>
          </cell>
          <cell r="G1239">
            <v>4046</v>
          </cell>
        </row>
        <row r="1240">
          <cell r="A1240" t="str">
            <v>050310</v>
          </cell>
          <cell r="B1240" t="str">
            <v>BISAGRA COBRIZADA 3-1/2x3-1/2"</v>
          </cell>
          <cell r="C1240" t="str">
            <v>UND</v>
          </cell>
          <cell r="D1240">
            <v>1</v>
          </cell>
          <cell r="E1240">
            <v>520</v>
          </cell>
          <cell r="F1240">
            <v>98.8</v>
          </cell>
          <cell r="G1240">
            <v>618.79999999999995</v>
          </cell>
        </row>
        <row r="1241">
          <cell r="A1241" t="str">
            <v>050320</v>
          </cell>
          <cell r="B1241" t="str">
            <v>Bisagra de hierro para puerta</v>
          </cell>
          <cell r="C1241" t="str">
            <v>UND</v>
          </cell>
          <cell r="D1241">
            <v>1</v>
          </cell>
          <cell r="E1241">
            <v>6000</v>
          </cell>
          <cell r="F1241">
            <v>1140</v>
          </cell>
          <cell r="G1241">
            <v>7140</v>
          </cell>
        </row>
        <row r="1242">
          <cell r="A1242" t="str">
            <v>050330</v>
          </cell>
          <cell r="B1242" t="str">
            <v>Bisagra de hierro para rejilla cañuela</v>
          </cell>
          <cell r="C1242" t="str">
            <v>UND</v>
          </cell>
          <cell r="D1242">
            <v>1</v>
          </cell>
          <cell r="E1242">
            <v>6500</v>
          </cell>
          <cell r="F1242">
            <v>1235</v>
          </cell>
          <cell r="G1242">
            <v>7735</v>
          </cell>
        </row>
        <row r="1243">
          <cell r="A1243" t="str">
            <v>050331</v>
          </cell>
          <cell r="B1243" t="str">
            <v>Bisagra Universal 2" Bla-Br-Nat</v>
          </cell>
          <cell r="C1243" t="str">
            <v>UND</v>
          </cell>
          <cell r="D1243">
            <v>1</v>
          </cell>
          <cell r="E1243">
            <v>1700</v>
          </cell>
          <cell r="F1243">
            <v>323</v>
          </cell>
          <cell r="G1243">
            <v>2023</v>
          </cell>
        </row>
        <row r="1244">
          <cell r="A1244" t="str">
            <v>050340</v>
          </cell>
          <cell r="B1244" t="str">
            <v>BISAGRA GABITE / 1060025002</v>
          </cell>
          <cell r="C1244" t="str">
            <v>UND</v>
          </cell>
          <cell r="D1244">
            <v>1</v>
          </cell>
          <cell r="E1244">
            <v>750</v>
          </cell>
          <cell r="F1244">
            <v>142.5</v>
          </cell>
          <cell r="G1244">
            <v>892.5</v>
          </cell>
        </row>
        <row r="1245">
          <cell r="A1245" t="str">
            <v>050350</v>
          </cell>
          <cell r="B1245" t="str">
            <v>BISAGRA MUEBLE 3"  420044</v>
          </cell>
          <cell r="C1245" t="str">
            <v>UND</v>
          </cell>
          <cell r="D1245">
            <v>1</v>
          </cell>
          <cell r="E1245">
            <v>510</v>
          </cell>
          <cell r="F1245">
            <v>96.9</v>
          </cell>
          <cell r="G1245">
            <v>606.9</v>
          </cell>
        </row>
        <row r="1246">
          <cell r="A1246" t="str">
            <v>050360</v>
          </cell>
          <cell r="B1246" t="str">
            <v>BISAGRA VAIVEN</v>
          </cell>
          <cell r="C1246" t="str">
            <v>UND</v>
          </cell>
          <cell r="D1246">
            <v>1</v>
          </cell>
          <cell r="E1246">
            <v>11832</v>
          </cell>
          <cell r="F1246">
            <v>2248.08</v>
          </cell>
          <cell r="G1246">
            <v>14080.08</v>
          </cell>
        </row>
        <row r="1247">
          <cell r="A1247" t="str">
            <v>050370</v>
          </cell>
          <cell r="B1247" t="str">
            <v>Boton manija</v>
          </cell>
          <cell r="C1247" t="str">
            <v>UND</v>
          </cell>
          <cell r="D1247">
            <v>1</v>
          </cell>
          <cell r="E1247">
            <v>2500</v>
          </cell>
          <cell r="F1247">
            <v>475</v>
          </cell>
          <cell r="G1247">
            <v>2975</v>
          </cell>
        </row>
        <row r="1248">
          <cell r="A1248" t="str">
            <v>050431</v>
          </cell>
          <cell r="B1248" t="str">
            <v>Cercha metálica 5 - 12 m, incluye anticorrosivo</v>
          </cell>
          <cell r="C1248" t="str">
            <v>ML</v>
          </cell>
          <cell r="D1248">
            <v>1</v>
          </cell>
          <cell r="E1248">
            <v>132500</v>
          </cell>
          <cell r="G1248">
            <v>132500</v>
          </cell>
        </row>
        <row r="1249">
          <cell r="A1249" t="str">
            <v>050440</v>
          </cell>
          <cell r="B1249" t="str">
            <v>Cerradura entrada orbit</v>
          </cell>
          <cell r="C1249" t="str">
            <v>Und</v>
          </cell>
          <cell r="D1249">
            <v>1</v>
          </cell>
          <cell r="E1249">
            <v>101900</v>
          </cell>
          <cell r="F1249">
            <v>19361</v>
          </cell>
          <cell r="G1249">
            <v>121261</v>
          </cell>
        </row>
        <row r="1250">
          <cell r="A1250" t="str">
            <v>050450</v>
          </cell>
          <cell r="B1250" t="str">
            <v>Cerradura chapa para gaveta</v>
          </cell>
          <cell r="C1250" t="str">
            <v>UND</v>
          </cell>
          <cell r="D1250">
            <v>1</v>
          </cell>
          <cell r="E1250">
            <v>9550</v>
          </cell>
          <cell r="F1250">
            <v>1814.5</v>
          </cell>
          <cell r="G1250">
            <v>11364.5</v>
          </cell>
        </row>
        <row r="1251">
          <cell r="A1251" t="str">
            <v>050460</v>
          </cell>
          <cell r="B1251" t="str">
            <v xml:space="preserve">Cerradura de Manija  Bano Inox  </v>
          </cell>
          <cell r="C1251" t="str">
            <v>Und</v>
          </cell>
          <cell r="D1251">
            <v>1</v>
          </cell>
          <cell r="E1251">
            <v>43613.445378151257</v>
          </cell>
          <cell r="F1251">
            <v>8286.554621848738</v>
          </cell>
          <cell r="G1251">
            <v>51899.999999999993</v>
          </cell>
        </row>
        <row r="1252">
          <cell r="A1252" t="str">
            <v>050470</v>
          </cell>
          <cell r="B1252" t="str">
            <v>Cerradura para muebles</v>
          </cell>
          <cell r="C1252" t="str">
            <v>GSA</v>
          </cell>
          <cell r="D1252">
            <v>1</v>
          </cell>
          <cell r="E1252">
            <v>36600</v>
          </cell>
          <cell r="F1252">
            <v>6954</v>
          </cell>
          <cell r="G1252">
            <v>43554</v>
          </cell>
        </row>
        <row r="1253">
          <cell r="A1253" t="str">
            <v>050471</v>
          </cell>
          <cell r="B1253" t="str">
            <v>Cerradura para puerta corrediza</v>
          </cell>
          <cell r="C1253" t="str">
            <v>Und</v>
          </cell>
          <cell r="D1253">
            <v>1</v>
          </cell>
          <cell r="E1253">
            <v>76900</v>
          </cell>
          <cell r="F1253">
            <v>14611</v>
          </cell>
          <cell r="G1253">
            <v>91511</v>
          </cell>
        </row>
        <row r="1254">
          <cell r="A1254" t="str">
            <v>050472</v>
          </cell>
          <cell r="B1254" t="str">
            <v>Cerradura chapa para baños</v>
          </cell>
          <cell r="C1254" t="str">
            <v>UND</v>
          </cell>
          <cell r="D1254">
            <v>1</v>
          </cell>
          <cell r="E1254">
            <v>42900</v>
          </cell>
          <cell r="F1254">
            <v>8151</v>
          </cell>
          <cell r="G1254">
            <v>51051</v>
          </cell>
        </row>
        <row r="1255">
          <cell r="A1255" t="str">
            <v>050473</v>
          </cell>
          <cell r="B1255" t="str">
            <v>Cerradura Manija Alcoba Asis</v>
          </cell>
          <cell r="C1255" t="str">
            <v>UND</v>
          </cell>
          <cell r="D1255">
            <v>1</v>
          </cell>
          <cell r="E1255">
            <v>88900</v>
          </cell>
          <cell r="F1255">
            <v>16891</v>
          </cell>
          <cell r="G1255">
            <v>105791</v>
          </cell>
        </row>
        <row r="1256">
          <cell r="A1256" t="str">
            <v>050474</v>
          </cell>
          <cell r="B1256" t="str">
            <v>Cerradura dorada perilla madera baño</v>
          </cell>
          <cell r="C1256" t="str">
            <v>Und</v>
          </cell>
          <cell r="D1256">
            <v>1</v>
          </cell>
          <cell r="E1256">
            <v>35210.08403361345</v>
          </cell>
          <cell r="F1256">
            <v>6689.9159663865557</v>
          </cell>
          <cell r="G1256">
            <v>41900.000000000007</v>
          </cell>
        </row>
        <row r="1257">
          <cell r="A1257" t="str">
            <v>050475</v>
          </cell>
          <cell r="B1257" t="str">
            <v>Cerradura pomo satin baño</v>
          </cell>
          <cell r="C1257" t="str">
            <v>Und</v>
          </cell>
          <cell r="D1257">
            <v>1</v>
          </cell>
          <cell r="E1257">
            <v>28900</v>
          </cell>
          <cell r="F1257">
            <v>5491</v>
          </cell>
          <cell r="G1257">
            <v>34391</v>
          </cell>
        </row>
        <row r="1258">
          <cell r="A1258" t="str">
            <v>050476</v>
          </cell>
          <cell r="B1258" t="str">
            <v>Cerradura incrustar 4 bulones  roseta bari</v>
          </cell>
          <cell r="C1258" t="str">
            <v>Und</v>
          </cell>
          <cell r="D1258">
            <v>1</v>
          </cell>
          <cell r="E1258">
            <v>225900</v>
          </cell>
          <cell r="F1258">
            <v>42921</v>
          </cell>
          <cell r="G1258">
            <v>268821</v>
          </cell>
        </row>
        <row r="1259">
          <cell r="A1259" t="str">
            <v>050477</v>
          </cell>
          <cell r="B1259" t="str">
            <v>Cerradura auxiliar llave mariposa</v>
          </cell>
          <cell r="C1259" t="str">
            <v>Und</v>
          </cell>
          <cell r="D1259">
            <v>1</v>
          </cell>
          <cell r="E1259">
            <v>131900</v>
          </cell>
          <cell r="F1259">
            <v>25061</v>
          </cell>
          <cell r="G1259">
            <v>156961</v>
          </cell>
        </row>
        <row r="1260">
          <cell r="A1260" t="str">
            <v>050478</v>
          </cell>
          <cell r="B1260" t="str">
            <v>Cerradura doble cilindro para puerta 3 llaves</v>
          </cell>
          <cell r="C1260" t="str">
            <v>Und</v>
          </cell>
          <cell r="D1260">
            <v>1</v>
          </cell>
          <cell r="E1260">
            <v>21900</v>
          </cell>
          <cell r="F1260">
            <v>4161</v>
          </cell>
          <cell r="G1260">
            <v>26061</v>
          </cell>
        </row>
        <row r="1261">
          <cell r="A1261" t="str">
            <v>050480</v>
          </cell>
          <cell r="B1261" t="str">
            <v>Chapa fina tipo Schlage, Yale o similar para portón</v>
          </cell>
          <cell r="C1261" t="str">
            <v>UND</v>
          </cell>
          <cell r="D1261">
            <v>1</v>
          </cell>
          <cell r="E1261">
            <v>54621.848739495807</v>
          </cell>
          <cell r="F1261">
            <v>10378.151260504203</v>
          </cell>
          <cell r="G1261">
            <v>65000.000000000007</v>
          </cell>
        </row>
        <row r="1262">
          <cell r="A1262" t="str">
            <v>050481</v>
          </cell>
          <cell r="B1262" t="str">
            <v>Chapa ceradura closed</v>
          </cell>
          <cell r="C1262" t="str">
            <v>UND</v>
          </cell>
          <cell r="D1262">
            <v>1</v>
          </cell>
          <cell r="E1262">
            <v>8900</v>
          </cell>
          <cell r="F1262">
            <v>1691</v>
          </cell>
          <cell r="G1262">
            <v>10591</v>
          </cell>
        </row>
        <row r="1263">
          <cell r="A1263" t="str">
            <v>050490</v>
          </cell>
          <cell r="B1263" t="str">
            <v>Jueg.Incrust.(A) 6 Piezas B/co 068000-100</v>
          </cell>
          <cell r="C1263" t="str">
            <v>Und</v>
          </cell>
          <cell r="D1263">
            <v>1</v>
          </cell>
          <cell r="E1263">
            <v>43800</v>
          </cell>
          <cell r="F1263">
            <v>8322</v>
          </cell>
          <cell r="G1263">
            <v>52122</v>
          </cell>
        </row>
        <row r="1264">
          <cell r="A1264" t="str">
            <v>050570</v>
          </cell>
          <cell r="B1264" t="str">
            <v>Esterilla x 3 mts</v>
          </cell>
          <cell r="C1264" t="str">
            <v>UND</v>
          </cell>
          <cell r="D1264">
            <v>1</v>
          </cell>
          <cell r="E1264">
            <v>3950</v>
          </cell>
          <cell r="F1264">
            <v>750.5</v>
          </cell>
          <cell r="G1264">
            <v>4700.5</v>
          </cell>
        </row>
        <row r="1265">
          <cell r="A1265" t="str">
            <v>050580</v>
          </cell>
          <cell r="B1265" t="str">
            <v>Esterilla x 4 mts</v>
          </cell>
          <cell r="C1265" t="str">
            <v>UND</v>
          </cell>
          <cell r="D1265">
            <v>1</v>
          </cell>
          <cell r="E1265">
            <v>4500</v>
          </cell>
          <cell r="F1265">
            <v>855</v>
          </cell>
          <cell r="G1265">
            <v>5355</v>
          </cell>
        </row>
        <row r="1266">
          <cell r="A1266" t="str">
            <v>050601</v>
          </cell>
          <cell r="B1266" t="str">
            <v>Fijador ala C-90</v>
          </cell>
          <cell r="C1266" t="str">
            <v>Und</v>
          </cell>
          <cell r="D1266">
            <v>1</v>
          </cell>
          <cell r="E1266">
            <v>3200</v>
          </cell>
          <cell r="F1266">
            <v>608</v>
          </cell>
          <cell r="G1266">
            <v>3808</v>
          </cell>
        </row>
        <row r="1267">
          <cell r="A1267" t="str">
            <v>050610</v>
          </cell>
          <cell r="B1267" t="str">
            <v>Soporte A-15 C-90</v>
          </cell>
          <cell r="C1267" t="str">
            <v>Und</v>
          </cell>
          <cell r="D1267">
            <v>1</v>
          </cell>
          <cell r="E1267">
            <v>84700</v>
          </cell>
          <cell r="F1267">
            <v>16093</v>
          </cell>
          <cell r="G1267">
            <v>100793</v>
          </cell>
        </row>
        <row r="1268">
          <cell r="A1268" t="str">
            <v>050611</v>
          </cell>
          <cell r="B1268" t="str">
            <v>Grapas galvanizadas Cal 14</v>
          </cell>
          <cell r="C1268" t="str">
            <v>kg</v>
          </cell>
          <cell r="D1268">
            <v>1</v>
          </cell>
          <cell r="E1268">
            <v>5000</v>
          </cell>
          <cell r="F1268">
            <v>950</v>
          </cell>
          <cell r="G1268">
            <v>5950</v>
          </cell>
        </row>
        <row r="1269">
          <cell r="A1269" t="str">
            <v>050612</v>
          </cell>
          <cell r="B1269" t="str">
            <v>Conjunto fijador de ala arandela</v>
          </cell>
          <cell r="C1269" t="str">
            <v>Und</v>
          </cell>
          <cell r="D1269">
            <v>1</v>
          </cell>
          <cell r="E1269">
            <v>230</v>
          </cell>
          <cell r="F1269">
            <v>43.7</v>
          </cell>
          <cell r="G1269">
            <v>273.7</v>
          </cell>
        </row>
        <row r="1270">
          <cell r="A1270" t="str">
            <v>050620</v>
          </cell>
          <cell r="B1270" t="str">
            <v>Fibra de fique</v>
          </cell>
          <cell r="C1270" t="str">
            <v>M2</v>
          </cell>
          <cell r="D1270">
            <v>1</v>
          </cell>
          <cell r="E1270">
            <v>3850</v>
          </cell>
          <cell r="F1270">
            <v>731.5</v>
          </cell>
          <cell r="G1270">
            <v>4581.5</v>
          </cell>
        </row>
        <row r="1271">
          <cell r="A1271" t="str">
            <v>050621</v>
          </cell>
          <cell r="B1271" t="str">
            <v>Juegos infantiles en madera inm. basico</v>
          </cell>
          <cell r="C1271" t="str">
            <v>Und</v>
          </cell>
          <cell r="D1271">
            <v>1</v>
          </cell>
          <cell r="E1271">
            <v>1670588.2352941199</v>
          </cell>
          <cell r="F1271">
            <v>317411.76470588282</v>
          </cell>
          <cell r="G1271">
            <v>1988000.0000000028</v>
          </cell>
        </row>
        <row r="1272">
          <cell r="A1272" t="str">
            <v>050622</v>
          </cell>
          <cell r="B1272" t="str">
            <v>Juegos infantiles en madera inm. (mediano)</v>
          </cell>
          <cell r="C1272" t="str">
            <v>Und</v>
          </cell>
          <cell r="D1272">
            <v>1</v>
          </cell>
          <cell r="E1272">
            <v>2707563.0252100802</v>
          </cell>
          <cell r="F1272">
            <v>514436.97478991526</v>
          </cell>
          <cell r="G1272">
            <v>3221999.9999999953</v>
          </cell>
        </row>
        <row r="1273">
          <cell r="A1273" t="str">
            <v>050623</v>
          </cell>
          <cell r="B1273" t="str">
            <v>Juegos infantiles en madera inm. (pitufos)</v>
          </cell>
          <cell r="C1273" t="str">
            <v>Und</v>
          </cell>
          <cell r="D1273">
            <v>1</v>
          </cell>
          <cell r="E1273">
            <v>3267226.8907563002</v>
          </cell>
          <cell r="F1273">
            <v>620773.10924369702</v>
          </cell>
          <cell r="G1273">
            <v>3887999.9999999972</v>
          </cell>
        </row>
        <row r="1274">
          <cell r="A1274" t="str">
            <v>050624</v>
          </cell>
          <cell r="B1274" t="str">
            <v>Kid accesorio Sistema Septico</v>
          </cell>
          <cell r="C1274" t="str">
            <v>Und</v>
          </cell>
          <cell r="E1274">
            <v>216900</v>
          </cell>
          <cell r="F1274">
            <v>41211</v>
          </cell>
          <cell r="G1274">
            <v>258111</v>
          </cell>
        </row>
        <row r="1275">
          <cell r="A1275" t="str">
            <v>050630</v>
          </cell>
          <cell r="B1275" t="str">
            <v>Divicion para baño en acero inoxidable  (Socoda o similar)</v>
          </cell>
          <cell r="C1275" t="str">
            <v>M2</v>
          </cell>
          <cell r="D1275">
            <v>1</v>
          </cell>
          <cell r="E1275">
            <v>520000</v>
          </cell>
          <cell r="F1275">
            <v>98800</v>
          </cell>
          <cell r="G1275">
            <v>618800</v>
          </cell>
        </row>
        <row r="1276">
          <cell r="A1276" t="str">
            <v>050690</v>
          </cell>
          <cell r="B1276" t="str">
            <v>Malla eslabonada de alambre galvanizado calibre 10 hueco de 21/4”x21/4" con recubrimiento en pvc, rollo 2 mts alto x 20 mts log</v>
          </cell>
          <cell r="C1276" t="str">
            <v>M2</v>
          </cell>
          <cell r="D1276">
            <v>1</v>
          </cell>
          <cell r="E1276">
            <v>14895</v>
          </cell>
          <cell r="F1276">
            <v>2830.05</v>
          </cell>
          <cell r="G1276">
            <v>17725.05</v>
          </cell>
        </row>
        <row r="1277">
          <cell r="A1277" t="str">
            <v>050691</v>
          </cell>
          <cell r="B1277" t="str">
            <v>Mallas eslabonada galvanizada calibre 13 ojo de 2” que cumpla con la norma 80 gramos de galvanizado/M2.</v>
          </cell>
          <cell r="C1277" t="str">
            <v>M2</v>
          </cell>
          <cell r="D1277">
            <v>1</v>
          </cell>
          <cell r="E1277">
            <v>8500</v>
          </cell>
          <cell r="F1277">
            <v>1615</v>
          </cell>
          <cell r="G1277">
            <v>10115</v>
          </cell>
        </row>
        <row r="1278">
          <cell r="A1278" t="str">
            <v>050692</v>
          </cell>
          <cell r="B1278" t="str">
            <v>Malla eslabonada 1.8 x 10 metros, Metal 2.1/4 x 2.1/4-pulg 2.5mm</v>
          </cell>
          <cell r="C1278" t="str">
            <v>M2</v>
          </cell>
          <cell r="D1278">
            <v>1</v>
          </cell>
          <cell r="E1278">
            <v>10828</v>
          </cell>
          <cell r="F1278">
            <v>2057.3200000000002</v>
          </cell>
          <cell r="G1278">
            <v>12885.32</v>
          </cell>
        </row>
        <row r="1279">
          <cell r="A1279" t="str">
            <v>050693</v>
          </cell>
          <cell r="B1279" t="str">
            <v>Malla eslabonada 1,2 x 10 metros plastificada 2-1/4 pulgada x 2-1/4 pulgada</v>
          </cell>
          <cell r="C1279" t="str">
            <v>M2</v>
          </cell>
          <cell r="D1279">
            <v>1</v>
          </cell>
          <cell r="E1279">
            <v>21508</v>
          </cell>
          <cell r="F1279">
            <v>4086.52</v>
          </cell>
          <cell r="G1279">
            <v>25594.52</v>
          </cell>
        </row>
        <row r="1280">
          <cell r="A1280" t="str">
            <v>050700</v>
          </cell>
          <cell r="B1280" t="str">
            <v>Divicion para Orinales en acero inoxidable  1.48 x 0.46 (Socoda o similar) Ref 304 cal 20</v>
          </cell>
          <cell r="C1280" t="str">
            <v>Und</v>
          </cell>
          <cell r="D1280">
            <v>1</v>
          </cell>
          <cell r="E1280">
            <v>380000</v>
          </cell>
          <cell r="F1280">
            <v>72200</v>
          </cell>
          <cell r="G1280">
            <v>452200</v>
          </cell>
        </row>
        <row r="1281">
          <cell r="A1281" t="str">
            <v>050710</v>
          </cell>
          <cell r="B1281" t="str">
            <v>MANIJA PARA CLOSET</v>
          </cell>
          <cell r="C1281" t="str">
            <v>UND</v>
          </cell>
          <cell r="D1281">
            <v>1</v>
          </cell>
          <cell r="E1281">
            <v>2500</v>
          </cell>
          <cell r="F1281">
            <v>475</v>
          </cell>
          <cell r="G1281">
            <v>2975</v>
          </cell>
        </row>
        <row r="1282">
          <cell r="A1282" t="str">
            <v>050711</v>
          </cell>
          <cell r="B1282" t="str">
            <v>Manija (asa) para puerta</v>
          </cell>
          <cell r="C1282" t="str">
            <v>UND</v>
          </cell>
          <cell r="D1282">
            <v>1</v>
          </cell>
          <cell r="E1282">
            <v>10500</v>
          </cell>
          <cell r="F1282">
            <v>1995</v>
          </cell>
          <cell r="G1282">
            <v>12495</v>
          </cell>
        </row>
        <row r="1283">
          <cell r="A1283" t="str">
            <v>050712</v>
          </cell>
          <cell r="B1283" t="str">
            <v>Marco en madera de cedro para tablero 2.44x1.22 mts</v>
          </cell>
          <cell r="C1283" t="str">
            <v>Und</v>
          </cell>
          <cell r="D1283">
            <v>1</v>
          </cell>
          <cell r="E1283">
            <v>40168.067226890758</v>
          </cell>
          <cell r="F1283">
            <v>7631.9327731092444</v>
          </cell>
          <cell r="G1283">
            <v>47800</v>
          </cell>
        </row>
        <row r="1284">
          <cell r="A1284" t="str">
            <v>050720</v>
          </cell>
          <cell r="B1284" t="str">
            <v>PASADOR DE LUJ O   CROMADO  3", 4" GATO  1079</v>
          </cell>
          <cell r="C1284" t="str">
            <v>GSA</v>
          </cell>
          <cell r="D1284">
            <v>1</v>
          </cell>
          <cell r="E1284">
            <v>2500</v>
          </cell>
          <cell r="F1284">
            <v>475</v>
          </cell>
          <cell r="G1284">
            <v>2975</v>
          </cell>
        </row>
        <row r="1285">
          <cell r="A1285" t="str">
            <v>050730</v>
          </cell>
          <cell r="B1285" t="str">
            <v>MALLA ESLABONADA CALIBRE 13 0JO DE 2" 80 GRAMOS</v>
          </cell>
          <cell r="C1285" t="str">
            <v>M2</v>
          </cell>
          <cell r="D1285">
            <v>1</v>
          </cell>
          <cell r="E1285">
            <v>11000</v>
          </cell>
          <cell r="F1285">
            <v>2090</v>
          </cell>
          <cell r="G1285">
            <v>13090</v>
          </cell>
        </row>
        <row r="1286">
          <cell r="A1286" t="str">
            <v>050731</v>
          </cell>
          <cell r="B1286" t="str">
            <v>Malla de gallinero o hexagonal</v>
          </cell>
          <cell r="C1286" t="str">
            <v>M2</v>
          </cell>
          <cell r="D1286">
            <v>1</v>
          </cell>
          <cell r="E1286">
            <v>1841</v>
          </cell>
          <cell r="F1286">
            <v>349.79</v>
          </cell>
          <cell r="G1286">
            <v>2190.79</v>
          </cell>
        </row>
        <row r="1287">
          <cell r="A1287" t="str">
            <v>050732</v>
          </cell>
          <cell r="B1287" t="str">
            <v>Mueble inferior en formica para mesón cocineta h = 0,90 m</v>
          </cell>
          <cell r="C1287" t="str">
            <v>Ml</v>
          </cell>
          <cell r="D1287">
            <v>1</v>
          </cell>
          <cell r="E1287">
            <v>391400</v>
          </cell>
          <cell r="F1287">
            <v>74366</v>
          </cell>
          <cell r="G1287">
            <v>465766</v>
          </cell>
        </row>
        <row r="1288">
          <cell r="A1288" t="str">
            <v>050733</v>
          </cell>
          <cell r="B1288" t="str">
            <v>Mueble cocina inferior en formica</v>
          </cell>
          <cell r="C1288" t="str">
            <v>Und</v>
          </cell>
          <cell r="D1288">
            <v>1</v>
          </cell>
          <cell r="E1288">
            <v>475418</v>
          </cell>
          <cell r="F1288">
            <v>90329.42</v>
          </cell>
          <cell r="G1288">
            <v>565747.42000000004</v>
          </cell>
        </row>
        <row r="1289">
          <cell r="A1289" t="str">
            <v>050734</v>
          </cell>
          <cell r="B1289" t="str">
            <v>Mueble cocina superior en fomica</v>
          </cell>
          <cell r="C1289" t="str">
            <v>Und</v>
          </cell>
          <cell r="D1289">
            <v>1</v>
          </cell>
          <cell r="E1289">
            <v>383776</v>
          </cell>
          <cell r="F1289">
            <v>72917.440000000002</v>
          </cell>
          <cell r="G1289">
            <v>456693.44</v>
          </cell>
        </row>
        <row r="1290">
          <cell r="A1290" t="str">
            <v>050740</v>
          </cell>
          <cell r="B1290" t="str">
            <v>Papelera (A) ref 06840</v>
          </cell>
          <cell r="C1290" t="str">
            <v>Und</v>
          </cell>
          <cell r="D1290">
            <v>1</v>
          </cell>
          <cell r="E1290">
            <v>12410</v>
          </cell>
          <cell r="F1290">
            <v>2357.9</v>
          </cell>
          <cell r="G1290">
            <v>14767.9</v>
          </cell>
        </row>
        <row r="1291">
          <cell r="A1291" t="str">
            <v>050741</v>
          </cell>
          <cell r="B1291" t="str">
            <v>Pasador metálico de 3"</v>
          </cell>
          <cell r="C1291" t="str">
            <v>Und</v>
          </cell>
          <cell r="D1291">
            <v>1</v>
          </cell>
          <cell r="E1291">
            <v>6500</v>
          </cell>
          <cell r="F1291">
            <v>1235</v>
          </cell>
          <cell r="G1291">
            <v>7735</v>
          </cell>
        </row>
        <row r="1292">
          <cell r="A1292" t="str">
            <v>050750</v>
          </cell>
          <cell r="B1292" t="str">
            <v>Puerta en aluminio anonizado -01 hoja (0.90x2.23m) con respiradero del mismo material</v>
          </cell>
          <cell r="C1292" t="str">
            <v>Und</v>
          </cell>
          <cell r="D1292">
            <v>1</v>
          </cell>
          <cell r="E1292">
            <v>1050420.1680672267</v>
          </cell>
          <cell r="F1292">
            <v>199579.83193277306</v>
          </cell>
          <cell r="G1292">
            <v>1249999.9999999998</v>
          </cell>
        </row>
        <row r="1293">
          <cell r="A1293" t="str">
            <v>050760</v>
          </cell>
          <cell r="B1293" t="str">
            <v>Puerta en aluminio anonizado -02 hoja (0.80x2.50m) con respiradero del mismo material</v>
          </cell>
          <cell r="C1293" t="str">
            <v>Und</v>
          </cell>
          <cell r="D1293">
            <v>1</v>
          </cell>
          <cell r="E1293">
            <v>1008403.3613445377</v>
          </cell>
          <cell r="F1293">
            <v>191596.63865546216</v>
          </cell>
          <cell r="G1293">
            <v>1199999.9999999998</v>
          </cell>
        </row>
        <row r="1294">
          <cell r="A1294" t="str">
            <v>050770</v>
          </cell>
          <cell r="B1294" t="str">
            <v>Platina de fijacion de 4 x 6" x 1/4" Galvanizado en caliente</v>
          </cell>
          <cell r="C1294" t="str">
            <v>Und</v>
          </cell>
          <cell r="D1294">
            <v>1</v>
          </cell>
          <cell r="E1294">
            <v>12700</v>
          </cell>
          <cell r="F1294">
            <v>2413</v>
          </cell>
          <cell r="G1294">
            <v>15113</v>
          </cell>
        </row>
        <row r="1295">
          <cell r="A1295" t="str">
            <v>050780</v>
          </cell>
          <cell r="B1295" t="str">
            <v>PLATINA11/4"x1/4</v>
          </cell>
          <cell r="C1295" t="str">
            <v>KG</v>
          </cell>
          <cell r="D1295">
            <v>1</v>
          </cell>
          <cell r="E1295">
            <v>800</v>
          </cell>
          <cell r="F1295">
            <v>152</v>
          </cell>
          <cell r="G1295">
            <v>952</v>
          </cell>
        </row>
        <row r="1296">
          <cell r="A1296" t="str">
            <v>050790</v>
          </cell>
          <cell r="B1296" t="str">
            <v>PORTACANDADO  CON CERRADURA GALVANIZADA 2", 2/12",3",31/2",41/2"  GATO  914</v>
          </cell>
          <cell r="C1296" t="str">
            <v>GSA</v>
          </cell>
          <cell r="D1296">
            <v>1</v>
          </cell>
          <cell r="E1296">
            <v>822</v>
          </cell>
          <cell r="F1296">
            <v>156.18</v>
          </cell>
          <cell r="G1296">
            <v>978.18000000000006</v>
          </cell>
        </row>
        <row r="1297">
          <cell r="A1297" t="str">
            <v>050800</v>
          </cell>
          <cell r="B1297" t="str">
            <v>PUERTA ELECTRICA CORREDIZA</v>
          </cell>
          <cell r="C1297" t="str">
            <v>UND</v>
          </cell>
          <cell r="D1297">
            <v>1</v>
          </cell>
          <cell r="E1297">
            <v>3800000</v>
          </cell>
          <cell r="F1297">
            <v>722000</v>
          </cell>
          <cell r="G1297">
            <v>4522000</v>
          </cell>
        </row>
        <row r="1298">
          <cell r="A1298" t="str">
            <v>050810</v>
          </cell>
          <cell r="B1298" t="str">
            <v>PUERTA FORTEC RESIDENCIAL</v>
          </cell>
          <cell r="C1298" t="str">
            <v>UND</v>
          </cell>
          <cell r="D1298">
            <v>1</v>
          </cell>
          <cell r="E1298">
            <v>51995</v>
          </cell>
          <cell r="F1298">
            <v>9879.0499999999993</v>
          </cell>
          <cell r="G1298">
            <v>61874.05</v>
          </cell>
        </row>
        <row r="1299">
          <cell r="A1299" t="str">
            <v>050820</v>
          </cell>
          <cell r="B1299" t="str">
            <v>PUNTILLA  2-1/2"  C.C  / 13010017</v>
          </cell>
          <cell r="C1299" t="str">
            <v>LB</v>
          </cell>
          <cell r="D1299">
            <v>1</v>
          </cell>
          <cell r="E1299">
            <v>4800</v>
          </cell>
          <cell r="F1299">
            <v>912</v>
          </cell>
          <cell r="G1299">
            <v>5712</v>
          </cell>
        </row>
        <row r="1300">
          <cell r="A1300" t="str">
            <v>050830</v>
          </cell>
          <cell r="B1300" t="str">
            <v xml:space="preserve">PUNTILLA  2-1/2" ACERO  C.C  </v>
          </cell>
          <cell r="C1300" t="str">
            <v>LB</v>
          </cell>
          <cell r="D1300">
            <v>1</v>
          </cell>
          <cell r="E1300">
            <v>3500</v>
          </cell>
          <cell r="F1300">
            <v>665</v>
          </cell>
          <cell r="G1300">
            <v>4165</v>
          </cell>
        </row>
        <row r="1301">
          <cell r="A1301" t="str">
            <v>050840</v>
          </cell>
          <cell r="B1301" t="str">
            <v xml:space="preserve">PUNTILLA 1"  ACERO  C.C  </v>
          </cell>
          <cell r="C1301" t="str">
            <v>LB</v>
          </cell>
          <cell r="D1301">
            <v>1</v>
          </cell>
          <cell r="E1301">
            <v>3500</v>
          </cell>
          <cell r="F1301">
            <v>665</v>
          </cell>
          <cell r="G1301">
            <v>4165</v>
          </cell>
        </row>
        <row r="1302">
          <cell r="A1302" t="str">
            <v>050850</v>
          </cell>
          <cell r="B1302" t="str">
            <v>PUNTILLA 1"  C.C  / 13010100</v>
          </cell>
          <cell r="C1302" t="str">
            <v>LB</v>
          </cell>
          <cell r="D1302">
            <v>1</v>
          </cell>
          <cell r="E1302">
            <v>1340</v>
          </cell>
          <cell r="F1302">
            <v>254.6</v>
          </cell>
          <cell r="G1302">
            <v>1594.6</v>
          </cell>
        </row>
        <row r="1303">
          <cell r="A1303" t="str">
            <v>050860</v>
          </cell>
          <cell r="B1303" t="str">
            <v>PUNTILLA 1"  S.C  / 13020100</v>
          </cell>
          <cell r="C1303" t="str">
            <v>LB</v>
          </cell>
          <cell r="D1303">
            <v>1</v>
          </cell>
          <cell r="E1303">
            <v>1605</v>
          </cell>
          <cell r="F1303">
            <v>304.95</v>
          </cell>
          <cell r="G1303">
            <v>1909.95</v>
          </cell>
        </row>
        <row r="1304">
          <cell r="A1304" t="str">
            <v>050870</v>
          </cell>
          <cell r="B1304" t="str">
            <v>PUNTILLA 1/2"  ACERO  C.C</v>
          </cell>
          <cell r="C1304" t="str">
            <v>LB</v>
          </cell>
          <cell r="D1304">
            <v>1</v>
          </cell>
          <cell r="E1304">
            <v>3500</v>
          </cell>
          <cell r="F1304">
            <v>665</v>
          </cell>
          <cell r="G1304">
            <v>4165</v>
          </cell>
        </row>
        <row r="1305">
          <cell r="A1305" t="str">
            <v>050880</v>
          </cell>
          <cell r="B1305" t="str">
            <v>PUNTILLA 1/2"  C.C  / 13010012</v>
          </cell>
          <cell r="C1305" t="str">
            <v>LB</v>
          </cell>
          <cell r="D1305">
            <v>1</v>
          </cell>
          <cell r="E1305">
            <v>1100</v>
          </cell>
          <cell r="F1305">
            <v>209</v>
          </cell>
          <cell r="G1305">
            <v>1309</v>
          </cell>
        </row>
        <row r="1306">
          <cell r="A1306" t="str">
            <v>050890</v>
          </cell>
          <cell r="B1306" t="str">
            <v xml:space="preserve">PUNTILLA 1/2"  S.C  </v>
          </cell>
          <cell r="C1306" t="str">
            <v>LB</v>
          </cell>
          <cell r="D1306">
            <v>1</v>
          </cell>
          <cell r="E1306">
            <v>2100</v>
          </cell>
          <cell r="F1306">
            <v>399</v>
          </cell>
          <cell r="G1306">
            <v>2499</v>
          </cell>
        </row>
        <row r="1307">
          <cell r="A1307" t="str">
            <v>050900</v>
          </cell>
          <cell r="B1307" t="str">
            <v xml:space="preserve">PUNTILLA 1-1/2"  S.C  </v>
          </cell>
          <cell r="C1307" t="str">
            <v>LB</v>
          </cell>
          <cell r="D1307">
            <v>1</v>
          </cell>
          <cell r="E1307">
            <v>1850</v>
          </cell>
          <cell r="F1307">
            <v>351.5</v>
          </cell>
          <cell r="G1307">
            <v>2201.5</v>
          </cell>
        </row>
        <row r="1308">
          <cell r="A1308" t="str">
            <v>050910</v>
          </cell>
          <cell r="B1308" t="str">
            <v xml:space="preserve">PUNTILLA 1-1/2"  C.C  </v>
          </cell>
          <cell r="C1308" t="str">
            <v>LB</v>
          </cell>
          <cell r="D1308">
            <v>1</v>
          </cell>
          <cell r="E1308">
            <v>1550</v>
          </cell>
          <cell r="F1308">
            <v>294.5</v>
          </cell>
          <cell r="G1308">
            <v>1844.5</v>
          </cell>
        </row>
        <row r="1309">
          <cell r="A1309" t="str">
            <v>050920</v>
          </cell>
          <cell r="B1309" t="str">
            <v xml:space="preserve">PUNTILLA 1-1/2" ACERO  C.C  </v>
          </cell>
          <cell r="C1309" t="str">
            <v>LB</v>
          </cell>
          <cell r="D1309">
            <v>1</v>
          </cell>
          <cell r="E1309">
            <v>2800</v>
          </cell>
          <cell r="F1309">
            <v>532</v>
          </cell>
          <cell r="G1309">
            <v>3332</v>
          </cell>
        </row>
        <row r="1310">
          <cell r="A1310" t="str">
            <v>050930</v>
          </cell>
          <cell r="B1310" t="str">
            <v>PUNTILLA 2"  C.C  / 13010200</v>
          </cell>
          <cell r="C1310" t="str">
            <v>LB</v>
          </cell>
          <cell r="D1310">
            <v>1</v>
          </cell>
          <cell r="E1310">
            <v>2000</v>
          </cell>
          <cell r="F1310">
            <v>380</v>
          </cell>
          <cell r="G1310">
            <v>2380</v>
          </cell>
        </row>
        <row r="1311">
          <cell r="A1311" t="str">
            <v>050940</v>
          </cell>
          <cell r="B1311" t="str">
            <v xml:space="preserve">PUNTILLA 2" ACERO  C.C  </v>
          </cell>
          <cell r="C1311" t="str">
            <v>LB</v>
          </cell>
          <cell r="D1311">
            <v>1</v>
          </cell>
          <cell r="E1311">
            <v>3500</v>
          </cell>
          <cell r="F1311">
            <v>665</v>
          </cell>
          <cell r="G1311">
            <v>4165</v>
          </cell>
        </row>
        <row r="1312">
          <cell r="A1312" t="str">
            <v>050950</v>
          </cell>
          <cell r="B1312" t="str">
            <v>PUNTILLA 3"  C.C  / 13010300</v>
          </cell>
          <cell r="C1312" t="str">
            <v>LB</v>
          </cell>
          <cell r="D1312">
            <v>1</v>
          </cell>
          <cell r="E1312">
            <v>4300</v>
          </cell>
          <cell r="F1312">
            <v>817</v>
          </cell>
          <cell r="G1312">
            <v>5117</v>
          </cell>
        </row>
        <row r="1313">
          <cell r="A1313" t="str">
            <v>050960</v>
          </cell>
          <cell r="B1313" t="str">
            <v xml:space="preserve">PUNTILLA 3" ACERO  C.C </v>
          </cell>
          <cell r="C1313" t="str">
            <v>LB</v>
          </cell>
          <cell r="D1313">
            <v>1</v>
          </cell>
          <cell r="E1313">
            <v>4500</v>
          </cell>
          <cell r="F1313">
            <v>855</v>
          </cell>
          <cell r="G1313">
            <v>5355</v>
          </cell>
        </row>
        <row r="1314">
          <cell r="A1314" t="str">
            <v>050970</v>
          </cell>
          <cell r="B1314" t="str">
            <v xml:space="preserve">PUNTILLA 3/4"  C.C  </v>
          </cell>
          <cell r="C1314" t="str">
            <v>LB</v>
          </cell>
          <cell r="D1314">
            <v>1</v>
          </cell>
          <cell r="E1314">
            <v>4300</v>
          </cell>
          <cell r="F1314">
            <v>817</v>
          </cell>
          <cell r="G1314">
            <v>5117</v>
          </cell>
        </row>
        <row r="1315">
          <cell r="A1315" t="str">
            <v>050980</v>
          </cell>
          <cell r="B1315" t="str">
            <v xml:space="preserve">PUNTILLA 3/4"  S.C  </v>
          </cell>
          <cell r="C1315" t="str">
            <v>LB</v>
          </cell>
          <cell r="D1315">
            <v>1</v>
          </cell>
          <cell r="E1315">
            <v>4300</v>
          </cell>
          <cell r="F1315">
            <v>817</v>
          </cell>
          <cell r="G1315">
            <v>5117</v>
          </cell>
        </row>
        <row r="1316">
          <cell r="A1316" t="str">
            <v>050990</v>
          </cell>
          <cell r="B1316" t="str">
            <v xml:space="preserve">PUNTILLA 3-1/2"  C.C  </v>
          </cell>
          <cell r="C1316" t="str">
            <v>LB</v>
          </cell>
          <cell r="D1316">
            <v>1</v>
          </cell>
          <cell r="E1316">
            <v>4500</v>
          </cell>
          <cell r="F1316">
            <v>855</v>
          </cell>
          <cell r="G1316">
            <v>5355</v>
          </cell>
        </row>
        <row r="1317">
          <cell r="A1317" t="str">
            <v>051000</v>
          </cell>
          <cell r="B1317" t="str">
            <v>Puliplast listo</v>
          </cell>
          <cell r="C1317" t="str">
            <v>Gal</v>
          </cell>
          <cell r="D1317">
            <v>1</v>
          </cell>
          <cell r="E1317">
            <v>75630.252100840327</v>
          </cell>
          <cell r="F1317">
            <v>14369.747899159662</v>
          </cell>
          <cell r="G1317">
            <v>89999.999999999985</v>
          </cell>
        </row>
        <row r="1318">
          <cell r="A1318" t="str">
            <v>051010</v>
          </cell>
          <cell r="B1318" t="str">
            <v>Clavos para zinc x caja lbrs</v>
          </cell>
          <cell r="C1318" t="str">
            <v>Lb</v>
          </cell>
          <cell r="D1318">
            <v>1</v>
          </cell>
          <cell r="E1318">
            <v>4800</v>
          </cell>
          <cell r="F1318">
            <v>912</v>
          </cell>
          <cell r="G1318">
            <v>5712</v>
          </cell>
        </row>
        <row r="1319">
          <cell r="A1319" t="str">
            <v>051011</v>
          </cell>
          <cell r="B1319" t="str">
            <v>Puntilla (promedio)</v>
          </cell>
          <cell r="C1319" t="str">
            <v>Lb</v>
          </cell>
          <cell r="D1319">
            <v>1</v>
          </cell>
          <cell r="E1319">
            <v>3600</v>
          </cell>
          <cell r="F1319">
            <v>684</v>
          </cell>
          <cell r="G1319">
            <v>4284</v>
          </cell>
        </row>
        <row r="1320">
          <cell r="A1320" t="str">
            <v>051021</v>
          </cell>
          <cell r="B1320" t="str">
            <v>Reja panal de Abeja 0.6 x 1.20 mts</v>
          </cell>
          <cell r="C1320" t="str">
            <v>Und</v>
          </cell>
          <cell r="E1320">
            <v>65200</v>
          </cell>
          <cell r="F1320">
            <v>12388</v>
          </cell>
          <cell r="G1320">
            <v>77588</v>
          </cell>
        </row>
        <row r="1321">
          <cell r="A1321" t="str">
            <v>051041</v>
          </cell>
          <cell r="B1321" t="str">
            <v>Seguro para puerta en lámina</v>
          </cell>
          <cell r="C1321" t="str">
            <v>Und</v>
          </cell>
          <cell r="D1321">
            <v>1</v>
          </cell>
          <cell r="E1321">
            <v>4210</v>
          </cell>
          <cell r="F1321">
            <v>799.9</v>
          </cell>
          <cell r="G1321">
            <v>5009.8999999999996</v>
          </cell>
        </row>
        <row r="1322">
          <cell r="A1322" t="str">
            <v>051042</v>
          </cell>
          <cell r="B1322" t="str">
            <v>Sistema septico integrado 12.500 lts</v>
          </cell>
          <cell r="C1322" t="str">
            <v>Und</v>
          </cell>
          <cell r="D1322">
            <v>1</v>
          </cell>
          <cell r="E1322">
            <v>10059579.831932772</v>
          </cell>
          <cell r="F1322">
            <v>1911320.1680672267</v>
          </cell>
          <cell r="G1322">
            <v>11970899.999999998</v>
          </cell>
        </row>
        <row r="1323">
          <cell r="A1323" t="str">
            <v>051043</v>
          </cell>
          <cell r="B1323" t="str">
            <v>Sistema septico integrado 7.500 lts</v>
          </cell>
          <cell r="C1323" t="str">
            <v>Und</v>
          </cell>
          <cell r="D1323">
            <v>1</v>
          </cell>
          <cell r="E1323">
            <v>6278907.5630252101</v>
          </cell>
          <cell r="F1323">
            <v>1192992.4369747899</v>
          </cell>
          <cell r="G1323">
            <v>7471900</v>
          </cell>
        </row>
        <row r="1324">
          <cell r="A1324" t="str">
            <v>051044</v>
          </cell>
          <cell r="B1324" t="str">
            <v>Sistema septico integrado 3.000 lts</v>
          </cell>
          <cell r="C1324" t="str">
            <v>Und</v>
          </cell>
          <cell r="D1324">
            <v>1</v>
          </cell>
          <cell r="E1324">
            <v>3394033.6134453784</v>
          </cell>
          <cell r="F1324">
            <v>644866.38655462186</v>
          </cell>
          <cell r="G1324">
            <v>4038900</v>
          </cell>
        </row>
        <row r="1325">
          <cell r="A1325" t="str">
            <v>051045</v>
          </cell>
          <cell r="B1325" t="str">
            <v>Sistema septico integrado 2.400 lts</v>
          </cell>
          <cell r="C1325" t="str">
            <v>Und</v>
          </cell>
          <cell r="D1325">
            <v>1</v>
          </cell>
          <cell r="E1325">
            <v>2915042.0168067226</v>
          </cell>
          <cell r="F1325">
            <v>553857.98319327726</v>
          </cell>
          <cell r="G1325">
            <v>3468900</v>
          </cell>
        </row>
        <row r="1326">
          <cell r="A1326" t="str">
            <v>051046</v>
          </cell>
          <cell r="B1326" t="str">
            <v>Sistema septico integrado 2.000 lts</v>
          </cell>
          <cell r="C1326" t="str">
            <v>Und</v>
          </cell>
          <cell r="D1326">
            <v>1</v>
          </cell>
          <cell r="E1326">
            <v>2387310.9243697478</v>
          </cell>
          <cell r="F1326">
            <v>453589.07563025207</v>
          </cell>
          <cell r="G1326">
            <v>2840900</v>
          </cell>
        </row>
        <row r="1327">
          <cell r="A1327" t="str">
            <v>051047</v>
          </cell>
          <cell r="B1327" t="str">
            <v>Sistema septico integrado 1.650 lts</v>
          </cell>
          <cell r="C1327" t="str">
            <v>Und</v>
          </cell>
          <cell r="D1327">
            <v>1</v>
          </cell>
          <cell r="E1327">
            <v>2222605.042016807</v>
          </cell>
          <cell r="F1327">
            <v>422294.95798319334</v>
          </cell>
          <cell r="G1327">
            <v>2644900.0000000005</v>
          </cell>
        </row>
        <row r="1328">
          <cell r="A1328" t="str">
            <v>051050</v>
          </cell>
          <cell r="B1328" t="str">
            <v>Soldadura Electrica. 004-3/23</v>
          </cell>
          <cell r="C1328" t="str">
            <v>KG</v>
          </cell>
          <cell r="D1328">
            <v>1</v>
          </cell>
          <cell r="E1328">
            <v>5400</v>
          </cell>
          <cell r="F1328">
            <v>1026</v>
          </cell>
          <cell r="G1328">
            <v>6426</v>
          </cell>
        </row>
        <row r="1329">
          <cell r="A1329" t="str">
            <v>051060</v>
          </cell>
          <cell r="B1329" t="str">
            <v>Soldadura 6013 de 1/8"</v>
          </cell>
          <cell r="C1329" t="str">
            <v>KG</v>
          </cell>
          <cell r="D1329">
            <v>1</v>
          </cell>
          <cell r="E1329">
            <v>7500</v>
          </cell>
          <cell r="F1329">
            <v>1425</v>
          </cell>
          <cell r="G1329">
            <v>8925</v>
          </cell>
        </row>
        <row r="1330">
          <cell r="A1330" t="str">
            <v>051061</v>
          </cell>
          <cell r="B1330" t="str">
            <v>Soldadura para hierro estructural</v>
          </cell>
          <cell r="C1330" t="str">
            <v>Kg</v>
          </cell>
          <cell r="D1330">
            <v>1</v>
          </cell>
          <cell r="E1330">
            <v>10600</v>
          </cell>
          <cell r="F1330">
            <v>2014</v>
          </cell>
          <cell r="G1330">
            <v>12614</v>
          </cell>
        </row>
        <row r="1331">
          <cell r="A1331" t="str">
            <v>051070</v>
          </cell>
          <cell r="B1331" t="str">
            <v>Thinner aditivo para pintura</v>
          </cell>
          <cell r="C1331" t="str">
            <v>Gal</v>
          </cell>
          <cell r="D1331">
            <v>1</v>
          </cell>
          <cell r="E1331">
            <v>15126.050420168067</v>
          </cell>
          <cell r="F1331">
            <v>2873.9495798319326</v>
          </cell>
          <cell r="G1331">
            <v>18000</v>
          </cell>
        </row>
        <row r="1332">
          <cell r="A1332" t="str">
            <v>051080</v>
          </cell>
          <cell r="B1332" t="str">
            <v>Soldadura en argon para acero inoxidable</v>
          </cell>
          <cell r="C1332" t="str">
            <v>M3</v>
          </cell>
          <cell r="D1332">
            <v>1</v>
          </cell>
          <cell r="E1332">
            <v>436974.78991596639</v>
          </cell>
          <cell r="F1332">
            <v>83025.210084033621</v>
          </cell>
          <cell r="G1332">
            <v>520000</v>
          </cell>
        </row>
        <row r="1333">
          <cell r="A1333" t="str">
            <v>051110</v>
          </cell>
          <cell r="B1333" t="str">
            <v>Tablero de poliuretano 18mmx244x122cms Blanco</v>
          </cell>
          <cell r="C1333" t="str">
            <v>Und</v>
          </cell>
          <cell r="D1333">
            <v>1</v>
          </cell>
          <cell r="E1333">
            <v>140672.26890756303</v>
          </cell>
          <cell r="F1333">
            <v>26727.731092436978</v>
          </cell>
          <cell r="G1333">
            <v>167400</v>
          </cell>
        </row>
        <row r="1334">
          <cell r="A1334" t="str">
            <v>051120</v>
          </cell>
          <cell r="B1334" t="str">
            <v>Tabla de cedros 1"x10"</v>
          </cell>
          <cell r="C1334" t="str">
            <v>UND</v>
          </cell>
          <cell r="D1334">
            <v>1</v>
          </cell>
          <cell r="E1334">
            <v>18500</v>
          </cell>
          <cell r="F1334">
            <v>3515</v>
          </cell>
          <cell r="G1334">
            <v>22015</v>
          </cell>
        </row>
        <row r="1335">
          <cell r="A1335" t="str">
            <v>051130</v>
          </cell>
          <cell r="B1335" t="str">
            <v>Tabla de caracoli  1"x10"X3mt</v>
          </cell>
          <cell r="C1335" t="str">
            <v>ML</v>
          </cell>
          <cell r="D1335">
            <v>1</v>
          </cell>
          <cell r="E1335">
            <v>3500</v>
          </cell>
          <cell r="F1335">
            <v>665</v>
          </cell>
          <cell r="G1335">
            <v>4165</v>
          </cell>
        </row>
        <row r="1336">
          <cell r="A1336" t="str">
            <v>051141</v>
          </cell>
          <cell r="B1336" t="str">
            <v>Tablero Acrilico Baloncesto (Incluye armazon metalico,aro y malla</v>
          </cell>
          <cell r="C1336" t="str">
            <v>Und</v>
          </cell>
          <cell r="D1336">
            <v>1</v>
          </cell>
          <cell r="E1336">
            <v>883109.2436974789</v>
          </cell>
          <cell r="F1336">
            <v>167790.75630252098</v>
          </cell>
          <cell r="G1336">
            <v>1050900</v>
          </cell>
        </row>
        <row r="1337">
          <cell r="A1337" t="str">
            <v>051171</v>
          </cell>
          <cell r="B1337" t="str">
            <v>Tablilla fina para piso</v>
          </cell>
          <cell r="C1337" t="str">
            <v>M2</v>
          </cell>
          <cell r="D1337">
            <v>1</v>
          </cell>
          <cell r="E1337">
            <v>22500</v>
          </cell>
          <cell r="F1337">
            <v>4275</v>
          </cell>
          <cell r="G1337">
            <v>26775</v>
          </cell>
        </row>
        <row r="1338">
          <cell r="A1338" t="str">
            <v>051210</v>
          </cell>
          <cell r="B1338" t="str">
            <v>Terminal para cortinero de 1¼"</v>
          </cell>
          <cell r="C1338" t="str">
            <v>UND</v>
          </cell>
          <cell r="D1338">
            <v>1</v>
          </cell>
          <cell r="E1338">
            <v>350</v>
          </cell>
          <cell r="F1338">
            <v>66.5</v>
          </cell>
          <cell r="G1338">
            <v>416.5</v>
          </cell>
        </row>
        <row r="1339">
          <cell r="A1339" t="str">
            <v>051211</v>
          </cell>
          <cell r="B1339" t="str">
            <v>Tizero en madera de cedro para Pizarra</v>
          </cell>
          <cell r="C1339" t="str">
            <v>Ml</v>
          </cell>
          <cell r="D1339">
            <v>1</v>
          </cell>
          <cell r="E1339">
            <v>27500</v>
          </cell>
          <cell r="F1339">
            <v>5225</v>
          </cell>
          <cell r="G1339">
            <v>32725</v>
          </cell>
        </row>
        <row r="1340">
          <cell r="A1340" t="str">
            <v>051220</v>
          </cell>
          <cell r="B1340" t="str">
            <v>TERMINAL SIN SALIDA ETERNIT</v>
          </cell>
          <cell r="C1340" t="str">
            <v>UND</v>
          </cell>
          <cell r="D1340">
            <v>1</v>
          </cell>
          <cell r="E1340">
            <v>4680</v>
          </cell>
          <cell r="F1340">
            <v>889.2</v>
          </cell>
          <cell r="G1340">
            <v>5569.2</v>
          </cell>
        </row>
        <row r="1341">
          <cell r="A1341" t="str">
            <v>051221</v>
          </cell>
          <cell r="B1341" t="str">
            <v>Tope para puerta (caucho - resorte)</v>
          </cell>
          <cell r="C1341" t="str">
            <v>UND</v>
          </cell>
          <cell r="D1341">
            <v>1</v>
          </cell>
          <cell r="E1341">
            <v>3200</v>
          </cell>
          <cell r="F1341">
            <v>608</v>
          </cell>
          <cell r="G1341">
            <v>3808</v>
          </cell>
        </row>
        <row r="1342">
          <cell r="A1342" t="str">
            <v>051230</v>
          </cell>
          <cell r="B1342" t="str">
            <v>Tornillo estructura drywall 8 x 12"</v>
          </cell>
          <cell r="C1342" t="str">
            <v>UND</v>
          </cell>
          <cell r="D1342">
            <v>1</v>
          </cell>
          <cell r="E1342">
            <v>34</v>
          </cell>
          <cell r="F1342">
            <v>6.46</v>
          </cell>
          <cell r="G1342">
            <v>40.46</v>
          </cell>
        </row>
        <row r="1343">
          <cell r="A1343" t="str">
            <v>051231</v>
          </cell>
          <cell r="B1343" t="str">
            <v>Tornillo drywall 6 x 1"</v>
          </cell>
          <cell r="C1343" t="str">
            <v>UND</v>
          </cell>
          <cell r="E1343">
            <v>20</v>
          </cell>
          <cell r="F1343">
            <v>3.8</v>
          </cell>
          <cell r="G1343">
            <v>23.8</v>
          </cell>
        </row>
        <row r="1344">
          <cell r="A1344" t="str">
            <v>051232</v>
          </cell>
          <cell r="B1344" t="str">
            <v>Tornillos autoperforantes 8/18" x 1/2" zinc hexagono metal tecks</v>
          </cell>
          <cell r="C1344" t="str">
            <v>Und</v>
          </cell>
          <cell r="D1344">
            <v>1</v>
          </cell>
          <cell r="E1344">
            <v>20</v>
          </cell>
          <cell r="F1344">
            <v>3.8</v>
          </cell>
          <cell r="G1344">
            <v>23.8</v>
          </cell>
        </row>
        <row r="1345">
          <cell r="A1345" t="str">
            <v>051240</v>
          </cell>
          <cell r="B1345" t="str">
            <v>Tubo de acero inoxidable T304 redondo de 1/2" SCH 10x6010mm con costura</v>
          </cell>
          <cell r="C1345" t="str">
            <v>Ml</v>
          </cell>
          <cell r="D1345">
            <v>1</v>
          </cell>
          <cell r="E1345">
            <v>11666.666666666666</v>
          </cell>
          <cell r="F1345">
            <v>2216.6666666666665</v>
          </cell>
          <cell r="G1345">
            <v>13883.333333333332</v>
          </cell>
        </row>
        <row r="1346">
          <cell r="A1346" t="str">
            <v>051250</v>
          </cell>
          <cell r="B1346" t="str">
            <v>Tubo de acero inoxidable T304 redondo de 1" SCH 10x6010mm con costura</v>
          </cell>
          <cell r="C1346" t="str">
            <v>Ml</v>
          </cell>
          <cell r="D1346">
            <v>1</v>
          </cell>
          <cell r="E1346">
            <v>20000</v>
          </cell>
          <cell r="F1346">
            <v>3800</v>
          </cell>
          <cell r="G1346">
            <v>23800</v>
          </cell>
        </row>
        <row r="1347">
          <cell r="B1347" t="str">
            <v>Tubo de acero inoxidable T304 redondo de 1-1/2" SCH 10x6010mm con costura</v>
          </cell>
          <cell r="C1347" t="str">
            <v>Ml</v>
          </cell>
          <cell r="D1347">
            <v>1</v>
          </cell>
          <cell r="E1347">
            <v>26666.666666666668</v>
          </cell>
          <cell r="F1347">
            <v>5066.666666666667</v>
          </cell>
          <cell r="G1347">
            <v>31733.333333333336</v>
          </cell>
        </row>
        <row r="1348">
          <cell r="A1348" t="str">
            <v>051260</v>
          </cell>
          <cell r="B1348" t="str">
            <v>Tubo de acero inoxidable T304 redondo de 2" SCH 10x6010mm con costura</v>
          </cell>
          <cell r="C1348" t="str">
            <v>Ml</v>
          </cell>
          <cell r="D1348">
            <v>1</v>
          </cell>
          <cell r="E1348">
            <v>30000</v>
          </cell>
          <cell r="F1348">
            <v>5700</v>
          </cell>
          <cell r="G1348">
            <v>35700</v>
          </cell>
        </row>
        <row r="1349">
          <cell r="A1349" t="str">
            <v>051261</v>
          </cell>
          <cell r="B1349" t="str">
            <v>Trampa de grasa de 1000 lts</v>
          </cell>
          <cell r="C1349" t="str">
            <v>Und</v>
          </cell>
          <cell r="D1349">
            <v>1</v>
          </cell>
          <cell r="E1349">
            <v>378907.56302521005</v>
          </cell>
          <cell r="F1349">
            <v>71992.436974789904</v>
          </cell>
          <cell r="G1349">
            <v>450899.99999999994</v>
          </cell>
        </row>
        <row r="1350">
          <cell r="A1350" t="str">
            <v>051262</v>
          </cell>
          <cell r="B1350" t="str">
            <v>Trampa de grasa de 500 lts</v>
          </cell>
          <cell r="C1350" t="str">
            <v>Und</v>
          </cell>
          <cell r="D1350">
            <v>1</v>
          </cell>
          <cell r="E1350">
            <v>218403.36134453781</v>
          </cell>
          <cell r="F1350">
            <v>41496.638655462186</v>
          </cell>
          <cell r="G1350">
            <v>259900</v>
          </cell>
        </row>
        <row r="1351">
          <cell r="A1351" t="str">
            <v>051263</v>
          </cell>
          <cell r="B1351" t="str">
            <v>Trampa de grasa de 250 lts Ovoide</v>
          </cell>
          <cell r="C1351" t="str">
            <v>Und</v>
          </cell>
          <cell r="D1351">
            <v>1</v>
          </cell>
          <cell r="E1351">
            <v>314201.68067226891</v>
          </cell>
          <cell r="F1351">
            <v>59698.319327731093</v>
          </cell>
          <cell r="G1351">
            <v>373900</v>
          </cell>
        </row>
        <row r="1352">
          <cell r="A1352" t="str">
            <v>051270</v>
          </cell>
          <cell r="B1352" t="str">
            <v>Triplex film Formaleta 18 mm</v>
          </cell>
          <cell r="C1352" t="str">
            <v>M2</v>
          </cell>
          <cell r="D1352">
            <v>1</v>
          </cell>
          <cell r="E1352">
            <v>16000</v>
          </cell>
          <cell r="F1352">
            <v>3040</v>
          </cell>
          <cell r="G1352">
            <v>19040</v>
          </cell>
        </row>
        <row r="1353">
          <cell r="A1353" t="str">
            <v>051280</v>
          </cell>
          <cell r="B1353" t="str">
            <v>Triplex film 12 mm</v>
          </cell>
          <cell r="C1353" t="str">
            <v>M2</v>
          </cell>
          <cell r="D1353">
            <v>1</v>
          </cell>
          <cell r="E1353">
            <v>9507</v>
          </cell>
          <cell r="F1353">
            <v>1806.33</v>
          </cell>
          <cell r="G1353">
            <v>11313.33</v>
          </cell>
        </row>
        <row r="1354">
          <cell r="A1354" t="str">
            <v>051290</v>
          </cell>
          <cell r="B1354" t="str">
            <v xml:space="preserve">Triplex puerta 3.2 mm 82 x 215 cm </v>
          </cell>
          <cell r="C1354" t="str">
            <v>M2</v>
          </cell>
          <cell r="D1354">
            <v>1</v>
          </cell>
          <cell r="E1354">
            <v>19739</v>
          </cell>
          <cell r="F1354">
            <v>3750.41</v>
          </cell>
          <cell r="G1354">
            <v>23489.41</v>
          </cell>
        </row>
        <row r="1355">
          <cell r="A1355" t="str">
            <v>051300</v>
          </cell>
          <cell r="B1355" t="str">
            <v>TRIPLEX DE 9mm</v>
          </cell>
          <cell r="C1355" t="str">
            <v>LAM</v>
          </cell>
          <cell r="D1355">
            <v>1</v>
          </cell>
          <cell r="E1355">
            <v>64728</v>
          </cell>
          <cell r="F1355">
            <v>12298.32</v>
          </cell>
          <cell r="G1355">
            <v>77026.320000000007</v>
          </cell>
        </row>
        <row r="1356">
          <cell r="A1356" t="str">
            <v>051310</v>
          </cell>
          <cell r="B1356" t="str">
            <v>TRIPLEX PIZANO 4mm / 2.44x1.22</v>
          </cell>
          <cell r="C1356" t="str">
            <v>UND</v>
          </cell>
          <cell r="D1356">
            <v>1</v>
          </cell>
          <cell r="E1356">
            <v>25948</v>
          </cell>
          <cell r="F1356">
            <v>4930.12</v>
          </cell>
          <cell r="G1356">
            <v>30878.12</v>
          </cell>
        </row>
        <row r="1357">
          <cell r="A1357" t="str">
            <v>051320</v>
          </cell>
          <cell r="B1357" t="str">
            <v>TRIPLEX PIZANO 9mm / 2.44x1.22</v>
          </cell>
          <cell r="C1357" t="str">
            <v>UND</v>
          </cell>
          <cell r="D1357">
            <v>1</v>
          </cell>
          <cell r="E1357">
            <v>56803</v>
          </cell>
          <cell r="F1357">
            <v>10792.57</v>
          </cell>
          <cell r="G1357">
            <v>67595.570000000007</v>
          </cell>
        </row>
        <row r="1358">
          <cell r="A1358" t="str">
            <v>051330</v>
          </cell>
          <cell r="B1358" t="str">
            <v>TUBO  MUEBLE  (CUADRA.)  CAL  18   1"</v>
          </cell>
          <cell r="C1358" t="str">
            <v>ML</v>
          </cell>
          <cell r="D1358">
            <v>1</v>
          </cell>
          <cell r="E1358">
            <v>1645</v>
          </cell>
          <cell r="F1358">
            <v>312.55</v>
          </cell>
          <cell r="G1358">
            <v>1957.55</v>
          </cell>
        </row>
        <row r="1359">
          <cell r="A1359" t="str">
            <v>051340</v>
          </cell>
          <cell r="B1359" t="str">
            <v>TUBO CORTINERO 1¼"x 6mt</v>
          </cell>
          <cell r="C1359" t="str">
            <v>UND</v>
          </cell>
          <cell r="D1359">
            <v>1</v>
          </cell>
          <cell r="E1359">
            <v>26000</v>
          </cell>
          <cell r="F1359">
            <v>4940</v>
          </cell>
          <cell r="G1359">
            <v>30940</v>
          </cell>
        </row>
        <row r="1360">
          <cell r="A1360" t="str">
            <v>051350</v>
          </cell>
          <cell r="B1360" t="str">
            <v>TUBO CORTINERO ANOLOCK  1"</v>
          </cell>
          <cell r="C1360" t="str">
            <v>UND</v>
          </cell>
          <cell r="D1360">
            <v>1</v>
          </cell>
          <cell r="E1360">
            <v>12250</v>
          </cell>
          <cell r="F1360">
            <v>2327.5</v>
          </cell>
          <cell r="G1360">
            <v>14577.5</v>
          </cell>
        </row>
        <row r="1361">
          <cell r="A1361" t="str">
            <v>051360</v>
          </cell>
          <cell r="B1361" t="str">
            <v>TUBO CORTINERO ANOLOCK  1/2"</v>
          </cell>
          <cell r="C1361" t="str">
            <v>UND</v>
          </cell>
          <cell r="D1361">
            <v>1</v>
          </cell>
          <cell r="E1361">
            <v>7900</v>
          </cell>
          <cell r="F1361">
            <v>1501</v>
          </cell>
          <cell r="G1361">
            <v>9401</v>
          </cell>
        </row>
        <row r="1362">
          <cell r="A1362" t="str">
            <v>051370</v>
          </cell>
          <cell r="B1362" t="str">
            <v>TUBO CORTINERO ANOLOCK  3/4"</v>
          </cell>
          <cell r="C1362" t="str">
            <v>UND</v>
          </cell>
          <cell r="D1362">
            <v>1</v>
          </cell>
          <cell r="E1362">
            <v>9500</v>
          </cell>
          <cell r="F1362">
            <v>1805</v>
          </cell>
          <cell r="G1362">
            <v>11305</v>
          </cell>
        </row>
        <row r="1363">
          <cell r="A1363" t="str">
            <v>051380</v>
          </cell>
          <cell r="B1363" t="str">
            <v>TUBO CORTINERO ANOLOCK 1.3/4"</v>
          </cell>
          <cell r="C1363" t="str">
            <v>UND</v>
          </cell>
          <cell r="D1363">
            <v>1</v>
          </cell>
          <cell r="E1363">
            <v>16320</v>
          </cell>
          <cell r="F1363">
            <v>3100.8</v>
          </cell>
          <cell r="G1363">
            <v>19420.8</v>
          </cell>
        </row>
        <row r="1364">
          <cell r="A1364" t="str">
            <v>051390</v>
          </cell>
          <cell r="B1364" t="str">
            <v>TUBO ESTRUCTURAL GALVANIZADO 1"</v>
          </cell>
          <cell r="C1364" t="str">
            <v>ML</v>
          </cell>
          <cell r="D1364">
            <v>1</v>
          </cell>
          <cell r="E1364">
            <v>9059</v>
          </cell>
          <cell r="F1364">
            <v>1721.21</v>
          </cell>
          <cell r="G1364">
            <v>10780.21</v>
          </cell>
        </row>
        <row r="1365">
          <cell r="A1365" t="str">
            <v>051400</v>
          </cell>
          <cell r="B1365" t="str">
            <v>Ventana en aluminio arquitectonico momumental LEHNER</v>
          </cell>
          <cell r="C1365" t="str">
            <v>M2</v>
          </cell>
          <cell r="D1365">
            <v>1</v>
          </cell>
          <cell r="E1365">
            <v>239495.79831932773</v>
          </cell>
          <cell r="F1365">
            <v>45504.201680672268</v>
          </cell>
          <cell r="G1365">
            <v>285000</v>
          </cell>
        </row>
        <row r="1366">
          <cell r="A1366" t="str">
            <v>051410</v>
          </cell>
          <cell r="B1366" t="str">
            <v>Ventanería metálica en lámina C 20, incluye anticorrosivo</v>
          </cell>
          <cell r="C1366" t="str">
            <v>M2</v>
          </cell>
          <cell r="D1366">
            <v>1</v>
          </cell>
          <cell r="E1366">
            <v>90000</v>
          </cell>
          <cell r="F1366">
            <v>17100</v>
          </cell>
          <cell r="G1366">
            <v>107100</v>
          </cell>
        </row>
        <row r="1367">
          <cell r="A1367" t="str">
            <v>051411</v>
          </cell>
          <cell r="B1367" t="str">
            <v>Ventanería met. en lámina C 20 de seguridad, inc. anticorrosivo</v>
          </cell>
          <cell r="C1367" t="str">
            <v>M2</v>
          </cell>
          <cell r="D1367">
            <v>1</v>
          </cell>
          <cell r="E1367">
            <v>105000</v>
          </cell>
          <cell r="F1367">
            <v>19950</v>
          </cell>
          <cell r="G1367">
            <v>124950</v>
          </cell>
        </row>
        <row r="1368">
          <cell r="A1368" t="str">
            <v>051412</v>
          </cell>
          <cell r="B1368" t="str">
            <v>Ventanería en ángulo de 1" x 1/8", incluye anticorrosivo</v>
          </cell>
          <cell r="C1368" t="str">
            <v>M2</v>
          </cell>
          <cell r="D1368">
            <v>1</v>
          </cell>
          <cell r="E1368">
            <v>80000</v>
          </cell>
          <cell r="F1368">
            <v>15200</v>
          </cell>
          <cell r="G1368">
            <v>95200</v>
          </cell>
        </row>
        <row r="1369">
          <cell r="A1369" t="str">
            <v>051420</v>
          </cell>
          <cell r="B1369" t="str">
            <v>VENTANA ALUMINIO  PROYECTANTE</v>
          </cell>
          <cell r="C1369" t="str">
            <v>M2</v>
          </cell>
          <cell r="D1369">
            <v>1</v>
          </cell>
          <cell r="E1369">
            <v>72000</v>
          </cell>
          <cell r="F1369">
            <v>13680</v>
          </cell>
          <cell r="G1369">
            <v>85680</v>
          </cell>
        </row>
        <row r="1370">
          <cell r="A1370" t="str">
            <v>051430</v>
          </cell>
          <cell r="B1370" t="str">
            <v>VENTANA ALUMINIO CORREDIZA</v>
          </cell>
          <cell r="C1370" t="str">
            <v>M2</v>
          </cell>
          <cell r="D1370">
            <v>1</v>
          </cell>
          <cell r="E1370">
            <v>90000</v>
          </cell>
          <cell r="F1370">
            <v>17100</v>
          </cell>
          <cell r="G1370">
            <v>107100</v>
          </cell>
        </row>
        <row r="1371">
          <cell r="A1371" t="str">
            <v>051440</v>
          </cell>
          <cell r="B1371" t="str">
            <v>Vidrio de 4 mm transparente</v>
          </cell>
          <cell r="C1371" t="str">
            <v>M2</v>
          </cell>
          <cell r="D1371">
            <v>3.84</v>
          </cell>
          <cell r="E1371">
            <v>21700</v>
          </cell>
          <cell r="F1371">
            <v>4123</v>
          </cell>
          <cell r="G1371">
            <v>25823</v>
          </cell>
        </row>
        <row r="1372">
          <cell r="A1372" t="str">
            <v>051441</v>
          </cell>
          <cell r="B1372" t="str">
            <v>Vidrio de 5 mm transparente</v>
          </cell>
          <cell r="C1372" t="str">
            <v>M2</v>
          </cell>
          <cell r="D1372">
            <v>3.84</v>
          </cell>
          <cell r="E1372">
            <v>30100</v>
          </cell>
          <cell r="F1372">
            <v>5719</v>
          </cell>
          <cell r="G1372">
            <v>35819</v>
          </cell>
        </row>
        <row r="1373">
          <cell r="A1373" t="str">
            <v>051442</v>
          </cell>
          <cell r="B1373" t="str">
            <v>Vidrio de 6 mm transparente</v>
          </cell>
          <cell r="C1373" t="str">
            <v>M2</v>
          </cell>
          <cell r="D1373">
            <v>7.9200000000000008</v>
          </cell>
          <cell r="E1373">
            <v>36700</v>
          </cell>
          <cell r="F1373">
            <v>6973</v>
          </cell>
          <cell r="G1373">
            <v>43673</v>
          </cell>
        </row>
        <row r="1374">
          <cell r="A1374" t="str">
            <v>051443</v>
          </cell>
          <cell r="B1374" t="str">
            <v>Vidrio de 8 mm transparente</v>
          </cell>
          <cell r="C1374" t="str">
            <v>M2</v>
          </cell>
          <cell r="D1374">
            <v>7.26</v>
          </cell>
          <cell r="E1374">
            <v>46700</v>
          </cell>
          <cell r="F1374">
            <v>8873</v>
          </cell>
          <cell r="G1374">
            <v>55573</v>
          </cell>
        </row>
        <row r="1375">
          <cell r="A1375" t="str">
            <v>051444</v>
          </cell>
          <cell r="B1375" t="str">
            <v>Vidrio de 5 mm Color</v>
          </cell>
          <cell r="C1375" t="str">
            <v>M3</v>
          </cell>
          <cell r="E1375">
            <v>36500</v>
          </cell>
          <cell r="F1375">
            <v>6935</v>
          </cell>
          <cell r="G1375">
            <v>43435</v>
          </cell>
        </row>
        <row r="1376">
          <cell r="A1376" t="str">
            <v>051530</v>
          </cell>
          <cell r="B1376" t="str">
            <v>EPOXICO ALTA RESISTENCIA DOS COMPONENTES</v>
          </cell>
          <cell r="C1376" t="str">
            <v>UND</v>
          </cell>
          <cell r="D1376">
            <v>1</v>
          </cell>
          <cell r="E1376">
            <v>125000</v>
          </cell>
          <cell r="F1376">
            <v>23750</v>
          </cell>
          <cell r="G1376">
            <v>148750</v>
          </cell>
        </row>
        <row r="1377">
          <cell r="A1377" t="str">
            <v>051650</v>
          </cell>
          <cell r="B1377" t="str">
            <v>TORNILLO DRYWAL AVELLANADO DE 1 1/2" x 8MM</v>
          </cell>
          <cell r="C1377" t="str">
            <v>UND</v>
          </cell>
          <cell r="D1377">
            <v>1</v>
          </cell>
          <cell r="E1377">
            <v>15</v>
          </cell>
          <cell r="F1377">
            <v>2.85</v>
          </cell>
          <cell r="G1377">
            <v>17.850000000000001</v>
          </cell>
        </row>
        <row r="1378">
          <cell r="A1378" t="str">
            <v>051660</v>
          </cell>
          <cell r="B1378" t="str">
            <v>Espejo de 4mm Biselado</v>
          </cell>
          <cell r="C1378" t="str">
            <v>M2</v>
          </cell>
          <cell r="D1378">
            <v>1</v>
          </cell>
          <cell r="E1378">
            <v>75500</v>
          </cell>
          <cell r="F1378">
            <v>14345</v>
          </cell>
          <cell r="G1378">
            <v>89845</v>
          </cell>
        </row>
        <row r="1379">
          <cell r="A1379" t="str">
            <v>051670</v>
          </cell>
          <cell r="B1379" t="str">
            <v>Estructura Metalica para Vallas</v>
          </cell>
          <cell r="C1379" t="str">
            <v>ML</v>
          </cell>
          <cell r="D1379">
            <v>1</v>
          </cell>
          <cell r="E1379">
            <v>51493</v>
          </cell>
          <cell r="G1379">
            <v>51493</v>
          </cell>
        </row>
        <row r="1380">
          <cell r="A1380" t="str">
            <v>051680</v>
          </cell>
          <cell r="B1380" t="str">
            <v>Correa metálica 0 - 4 m, incluye templete y anticorrosivo</v>
          </cell>
          <cell r="C1380" t="str">
            <v>ML</v>
          </cell>
          <cell r="D1380">
            <v>1</v>
          </cell>
          <cell r="E1380">
            <v>55241</v>
          </cell>
          <cell r="G1380">
            <v>55241</v>
          </cell>
        </row>
        <row r="1381">
          <cell r="A1381" t="str">
            <v>051690</v>
          </cell>
          <cell r="B1381" t="str">
            <v>Tela verde de proteccion</v>
          </cell>
          <cell r="C1381" t="str">
            <v>M2</v>
          </cell>
          <cell r="D1381">
            <v>1</v>
          </cell>
          <cell r="E1381">
            <v>2000</v>
          </cell>
          <cell r="G1381">
            <v>2000</v>
          </cell>
        </row>
        <row r="1382">
          <cell r="A1382" t="str">
            <v>060100</v>
          </cell>
          <cell r="B1382" t="str">
            <v>OTROS MATERIALES Y SUMINISTROS  REFRIGERACION</v>
          </cell>
        </row>
        <row r="1383">
          <cell r="A1383" t="str">
            <v>060110</v>
          </cell>
          <cell r="B1383" t="str">
            <v>Bomba sumergible tipo lapicero en acero inoxidable 2Hp 220V</v>
          </cell>
          <cell r="C1383" t="str">
            <v>Und</v>
          </cell>
          <cell r="D1383">
            <v>1</v>
          </cell>
          <cell r="E1383">
            <v>2100000</v>
          </cell>
          <cell r="F1383">
            <v>399000</v>
          </cell>
          <cell r="G1383">
            <v>2499000</v>
          </cell>
        </row>
        <row r="1384">
          <cell r="A1384" t="str">
            <v>060120</v>
          </cell>
          <cell r="B1384" t="str">
            <v>Bomba sumergible tipo lapicero en acero inoxidable 3Hp 220V</v>
          </cell>
          <cell r="C1384" t="str">
            <v>Und</v>
          </cell>
          <cell r="D1384">
            <v>1</v>
          </cell>
          <cell r="E1384">
            <v>2850000</v>
          </cell>
          <cell r="F1384">
            <v>541500</v>
          </cell>
          <cell r="G1384">
            <v>3391500</v>
          </cell>
        </row>
        <row r="1385">
          <cell r="A1385" t="str">
            <v>060130</v>
          </cell>
          <cell r="B1385" t="str">
            <v>Bomba sumergible tipo lapicero en acero inoxidable 1.5Hp 220V</v>
          </cell>
          <cell r="C1385" t="str">
            <v>Und</v>
          </cell>
          <cell r="D1385">
            <v>1</v>
          </cell>
          <cell r="E1385">
            <v>1510000</v>
          </cell>
          <cell r="F1385">
            <v>286900</v>
          </cell>
          <cell r="G1385">
            <v>1796900</v>
          </cell>
        </row>
        <row r="1386">
          <cell r="A1386" t="str">
            <v>060140</v>
          </cell>
          <cell r="B1386" t="str">
            <v>Bomba sumergible tipo lapicero en acero inoxidable 1.0Hp 220V</v>
          </cell>
          <cell r="C1386" t="str">
            <v>Und</v>
          </cell>
          <cell r="D1386">
            <v>1</v>
          </cell>
          <cell r="E1386">
            <v>1380000</v>
          </cell>
          <cell r="F1386">
            <v>262200</v>
          </cell>
          <cell r="G1386">
            <v>1642200</v>
          </cell>
        </row>
        <row r="1387">
          <cell r="A1387" t="str">
            <v>060150</v>
          </cell>
          <cell r="B1387" t="str">
            <v>Bomba sumergible tipo lapicero en acero inoxidable 3/4Hp 220V</v>
          </cell>
          <cell r="C1387" t="str">
            <v>Und</v>
          </cell>
          <cell r="D1387">
            <v>1</v>
          </cell>
          <cell r="E1387">
            <v>600000</v>
          </cell>
          <cell r="F1387">
            <v>114000</v>
          </cell>
          <cell r="G1387">
            <v>714000</v>
          </cell>
        </row>
        <row r="1388">
          <cell r="A1388" t="str">
            <v>060160</v>
          </cell>
          <cell r="B1388" t="str">
            <v>Electro bomba de alta presion de 5 HP 220/440/3F Ø2"</v>
          </cell>
          <cell r="C1388" t="str">
            <v>Und</v>
          </cell>
          <cell r="D1388">
            <v>1</v>
          </cell>
          <cell r="E1388">
            <v>1635252.1008403362</v>
          </cell>
          <cell r="F1388">
            <v>310697.89915966388</v>
          </cell>
          <cell r="G1388">
            <v>1945950</v>
          </cell>
        </row>
        <row r="1389">
          <cell r="A1389" t="str">
            <v>060170</v>
          </cell>
          <cell r="B1389" t="str">
            <v xml:space="preserve">Electro barnes de 1/2 hp  Ø1" de salida a 110 V  </v>
          </cell>
          <cell r="C1389" t="str">
            <v>Und</v>
          </cell>
          <cell r="D1389">
            <v>1</v>
          </cell>
          <cell r="E1389">
            <v>210000</v>
          </cell>
          <cell r="F1389">
            <v>39900</v>
          </cell>
          <cell r="G1389">
            <v>249900</v>
          </cell>
        </row>
        <row r="1390">
          <cell r="A1390" t="str">
            <v>060180</v>
          </cell>
          <cell r="B1390" t="str">
            <v xml:space="preserve">Electro barnes de 1/2 hp  Ø3/4" de salida a 110 V  </v>
          </cell>
          <cell r="C1390" t="str">
            <v>Und</v>
          </cell>
          <cell r="D1390">
            <v>1</v>
          </cell>
          <cell r="E1390">
            <v>195000</v>
          </cell>
          <cell r="F1390">
            <v>37050</v>
          </cell>
          <cell r="G1390">
            <v>232050</v>
          </cell>
        </row>
        <row r="1391">
          <cell r="A1391" t="str">
            <v>060190</v>
          </cell>
          <cell r="B1391" t="str">
            <v xml:space="preserve">Electro barnes de 1/2 hp  Ø1/2" de salida a 110 V  </v>
          </cell>
          <cell r="C1391" t="str">
            <v>Und</v>
          </cell>
          <cell r="D1391">
            <v>1</v>
          </cell>
          <cell r="E1391">
            <v>140000</v>
          </cell>
          <cell r="F1391">
            <v>26600</v>
          </cell>
          <cell r="G1391">
            <v>166600</v>
          </cell>
        </row>
        <row r="1392">
          <cell r="A1392" t="str">
            <v>060220</v>
          </cell>
          <cell r="B1392" t="str">
            <v>Motobombas barnes de 1.5 HP a gasolina Ø2"</v>
          </cell>
          <cell r="C1392" t="str">
            <v>Und</v>
          </cell>
          <cell r="D1392">
            <v>1</v>
          </cell>
          <cell r="E1392">
            <v>1300000</v>
          </cell>
          <cell r="F1392">
            <v>247000</v>
          </cell>
          <cell r="G1392">
            <v>1547000</v>
          </cell>
        </row>
        <row r="1393">
          <cell r="A1393" t="str">
            <v>060230</v>
          </cell>
          <cell r="B1393" t="str">
            <v>Motobombas autocebantes  2 x 2 a gasolina</v>
          </cell>
          <cell r="C1393" t="str">
            <v>Und</v>
          </cell>
          <cell r="D1393">
            <v>1</v>
          </cell>
          <cell r="E1393">
            <v>850000</v>
          </cell>
          <cell r="F1393">
            <v>161500</v>
          </cell>
          <cell r="G1393">
            <v>1011500</v>
          </cell>
        </row>
        <row r="1394">
          <cell r="A1394" t="str">
            <v>060240</v>
          </cell>
          <cell r="B1394" t="str">
            <v>Motobombas autocebantes  4 x 4 Diesel</v>
          </cell>
          <cell r="C1394" t="str">
            <v>Und</v>
          </cell>
          <cell r="D1394">
            <v>1</v>
          </cell>
          <cell r="E1394">
            <v>3750000</v>
          </cell>
          <cell r="F1394">
            <v>712500</v>
          </cell>
          <cell r="G1394">
            <v>4462500</v>
          </cell>
        </row>
        <row r="1395">
          <cell r="A1395" t="str">
            <v>060250</v>
          </cell>
          <cell r="B1395" t="str">
            <v>CONTACTORES BIFASICOS MARCHA FURNAS REF. 3 POLOS, 30 AMP. 24 V.</v>
          </cell>
          <cell r="C1395" t="str">
            <v>UND</v>
          </cell>
          <cell r="D1395">
            <v>1</v>
          </cell>
          <cell r="E1395">
            <v>48300</v>
          </cell>
          <cell r="F1395">
            <v>9177</v>
          </cell>
          <cell r="G1395">
            <v>57477</v>
          </cell>
        </row>
        <row r="1396">
          <cell r="A1396" t="str">
            <v>060260</v>
          </cell>
          <cell r="B1396" t="str">
            <v>CONTACTORES TRIFASICO MARCHA FURNAS REF. 3 POLOS, 30 AMP. 24 V.</v>
          </cell>
          <cell r="C1396" t="str">
            <v>UND</v>
          </cell>
          <cell r="D1396">
            <v>1</v>
          </cell>
          <cell r="E1396">
            <v>48300</v>
          </cell>
          <cell r="F1396">
            <v>9177</v>
          </cell>
          <cell r="G1396">
            <v>57477</v>
          </cell>
        </row>
        <row r="1397">
          <cell r="A1397" t="str">
            <v>060270</v>
          </cell>
          <cell r="B1397" t="str">
            <v>CILINDRO FREON No 22 x 30 lbs</v>
          </cell>
          <cell r="C1397" t="str">
            <v>UND</v>
          </cell>
          <cell r="D1397">
            <v>1</v>
          </cell>
          <cell r="E1397">
            <v>125474</v>
          </cell>
          <cell r="F1397">
            <v>23840.06</v>
          </cell>
          <cell r="G1397">
            <v>149314.06</v>
          </cell>
        </row>
        <row r="1398">
          <cell r="A1398" t="str">
            <v>060280</v>
          </cell>
          <cell r="B1398" t="str">
            <v xml:space="preserve">TEMPORISADOR PARA A.A. </v>
          </cell>
          <cell r="C1398" t="str">
            <v>UND</v>
          </cell>
          <cell r="D1398">
            <v>1</v>
          </cell>
          <cell r="E1398">
            <v>15026</v>
          </cell>
          <cell r="F1398">
            <v>2854.94</v>
          </cell>
          <cell r="G1398">
            <v>17880.939999999999</v>
          </cell>
        </row>
        <row r="1399">
          <cell r="A1399" t="str">
            <v>060290</v>
          </cell>
          <cell r="B1399" t="str">
            <v>UNIDAD ROTATIVA DE 18.000 BTU A 220 V.</v>
          </cell>
          <cell r="C1399" t="str">
            <v>UND</v>
          </cell>
          <cell r="D1399">
            <v>1</v>
          </cell>
          <cell r="E1399">
            <v>413793</v>
          </cell>
          <cell r="F1399">
            <v>78620.67</v>
          </cell>
          <cell r="G1399">
            <v>492413.67</v>
          </cell>
        </row>
        <row r="1400">
          <cell r="A1400" t="str">
            <v>060300</v>
          </cell>
          <cell r="B1400" t="str">
            <v>UNIDAD TIPO CANECA  A 12.000 BTU   DE 220 V. REF. AH 7511A LRA 41.060 HZ</v>
          </cell>
          <cell r="C1400" t="str">
            <v>UND</v>
          </cell>
          <cell r="D1400">
            <v>1</v>
          </cell>
          <cell r="E1400">
            <v>500000</v>
          </cell>
          <cell r="F1400">
            <v>95000</v>
          </cell>
          <cell r="G1400">
            <v>595000</v>
          </cell>
        </row>
        <row r="1401">
          <cell r="A1401" t="str">
            <v>060310</v>
          </cell>
          <cell r="B1401" t="str">
            <v>REF. 5518 PARA FREON  22 DE 1.8 H.P.</v>
          </cell>
          <cell r="C1401" t="str">
            <v>UND</v>
          </cell>
          <cell r="D1401">
            <v>1</v>
          </cell>
          <cell r="E1401">
            <v>500000</v>
          </cell>
          <cell r="F1401">
            <v>95000</v>
          </cell>
          <cell r="G1401">
            <v>595000</v>
          </cell>
        </row>
        <row r="1402">
          <cell r="A1402" t="str">
            <v>060320</v>
          </cell>
          <cell r="B1402" t="str">
            <v>SECADOR  3/8"</v>
          </cell>
          <cell r="C1402" t="str">
            <v>UND</v>
          </cell>
          <cell r="D1402">
            <v>1</v>
          </cell>
          <cell r="E1402">
            <v>14490</v>
          </cell>
          <cell r="F1402">
            <v>2753.1</v>
          </cell>
          <cell r="G1402">
            <v>17243.099999999999</v>
          </cell>
        </row>
        <row r="1403">
          <cell r="A1403" t="str">
            <v>060321</v>
          </cell>
          <cell r="B1403" t="str">
            <v>Sensor de corte para bombassumergibles 110/220V</v>
          </cell>
          <cell r="C1403" t="str">
            <v>Und</v>
          </cell>
          <cell r="D1403">
            <v>1</v>
          </cell>
          <cell r="E1403">
            <v>225400</v>
          </cell>
          <cell r="F1403">
            <v>42826</v>
          </cell>
          <cell r="G1403">
            <v>268226</v>
          </cell>
        </row>
        <row r="1404">
          <cell r="A1404" t="str">
            <v>060330</v>
          </cell>
          <cell r="B1404" t="str">
            <v>MIRILLAS PARA REFRIGERANTE  22 DE 1/4"</v>
          </cell>
          <cell r="C1404" t="str">
            <v>UND</v>
          </cell>
          <cell r="D1404">
            <v>1</v>
          </cell>
          <cell r="E1404">
            <v>10870</v>
          </cell>
          <cell r="F1404">
            <v>2065.3000000000002</v>
          </cell>
          <cell r="G1404">
            <v>12935.3</v>
          </cell>
        </row>
        <row r="1405">
          <cell r="A1405" t="str">
            <v>060340</v>
          </cell>
          <cell r="B1405" t="str">
            <v>PROTECTOR BIMETALICO  x 2400 BTU</v>
          </cell>
          <cell r="C1405" t="str">
            <v>UND</v>
          </cell>
          <cell r="D1405">
            <v>1</v>
          </cell>
          <cell r="E1405">
            <v>20000</v>
          </cell>
          <cell r="F1405">
            <v>3800</v>
          </cell>
          <cell r="G1405">
            <v>23800</v>
          </cell>
        </row>
        <row r="1406">
          <cell r="A1406" t="str">
            <v>060350</v>
          </cell>
          <cell r="B1406" t="str">
            <v>ACEITE PARA REFRIGERANTE  134 A</v>
          </cell>
          <cell r="C1406" t="str">
            <v>UND</v>
          </cell>
          <cell r="D1406">
            <v>1</v>
          </cell>
          <cell r="E1406">
            <v>170862</v>
          </cell>
          <cell r="F1406">
            <v>32463.78</v>
          </cell>
          <cell r="G1406">
            <v>203325.78</v>
          </cell>
        </row>
        <row r="1407">
          <cell r="A1407" t="str">
            <v>060360</v>
          </cell>
          <cell r="B1407" t="str">
            <v>FILTROS SECADORES PARA 134  A DE 1/4"x1/4"</v>
          </cell>
          <cell r="C1407" t="str">
            <v>UND</v>
          </cell>
          <cell r="D1407">
            <v>1</v>
          </cell>
          <cell r="E1407">
            <v>6880</v>
          </cell>
          <cell r="F1407">
            <v>1307.2</v>
          </cell>
          <cell r="G1407">
            <v>8187.2</v>
          </cell>
        </row>
        <row r="1408">
          <cell r="A1408" t="str">
            <v>060370</v>
          </cell>
          <cell r="B1408" t="str">
            <v>TUERCA POR 1/4" PARA SECADORES DE COBRE</v>
          </cell>
          <cell r="C1408" t="str">
            <v>UND</v>
          </cell>
          <cell r="D1408">
            <v>1</v>
          </cell>
          <cell r="E1408">
            <v>390</v>
          </cell>
          <cell r="F1408">
            <v>74.099999999999994</v>
          </cell>
          <cell r="G1408">
            <v>464.1</v>
          </cell>
        </row>
        <row r="1409">
          <cell r="A1409" t="str">
            <v>060380</v>
          </cell>
          <cell r="B1409" t="str">
            <v>SILICA PARA FREON  134 A</v>
          </cell>
          <cell r="C1409" t="str">
            <v>UND</v>
          </cell>
          <cell r="D1409">
            <v>1</v>
          </cell>
          <cell r="E1409">
            <v>5350</v>
          </cell>
          <cell r="F1409">
            <v>1016.5</v>
          </cell>
          <cell r="G1409">
            <v>6366.5</v>
          </cell>
        </row>
        <row r="1410">
          <cell r="A1410" t="str">
            <v>060390</v>
          </cell>
          <cell r="B1410" t="str">
            <v>UNIDAD 60000 BTU x 220 V ( TIPO PISTON MONOFASICO</v>
          </cell>
          <cell r="C1410" t="str">
            <v>UND</v>
          </cell>
          <cell r="D1410">
            <v>1</v>
          </cell>
          <cell r="E1410">
            <v>1190000</v>
          </cell>
          <cell r="F1410">
            <v>226100</v>
          </cell>
          <cell r="G1410">
            <v>1416100</v>
          </cell>
        </row>
        <row r="1411">
          <cell r="A1411" t="str">
            <v>060400</v>
          </cell>
          <cell r="B1411" t="str">
            <v>TARRO ACEITE  3 EN 1 PULVERIZADO</v>
          </cell>
          <cell r="C1411" t="str">
            <v>UND</v>
          </cell>
          <cell r="D1411">
            <v>1</v>
          </cell>
          <cell r="E1411">
            <v>5000</v>
          </cell>
          <cell r="F1411">
            <v>950</v>
          </cell>
          <cell r="G1411">
            <v>5950</v>
          </cell>
        </row>
        <row r="1412">
          <cell r="A1412" t="str">
            <v>060410</v>
          </cell>
          <cell r="B1412" t="str">
            <v>TARRO ACEITE  3 EN 1 GOTAS</v>
          </cell>
          <cell r="C1412" t="str">
            <v>UND</v>
          </cell>
          <cell r="D1412">
            <v>1</v>
          </cell>
          <cell r="E1412">
            <v>2000</v>
          </cell>
          <cell r="F1412">
            <v>380</v>
          </cell>
          <cell r="G1412">
            <v>2380</v>
          </cell>
        </row>
        <row r="1413">
          <cell r="A1413" t="str">
            <v>060420</v>
          </cell>
          <cell r="B1413" t="str">
            <v>FILTROS SCTHBRITE LAVABLE</v>
          </cell>
          <cell r="C1413" t="str">
            <v>UND</v>
          </cell>
          <cell r="D1413">
            <v>1</v>
          </cell>
          <cell r="E1413">
            <v>6000</v>
          </cell>
          <cell r="F1413">
            <v>1140</v>
          </cell>
          <cell r="G1413">
            <v>7140</v>
          </cell>
        </row>
        <row r="1414">
          <cell r="A1414" t="str">
            <v>060430</v>
          </cell>
          <cell r="B1414" t="str">
            <v>SELECTOR DE VELOCIDAD TIPO  WHIRPOOL</v>
          </cell>
          <cell r="C1414" t="str">
            <v>UND</v>
          </cell>
          <cell r="D1414">
            <v>1</v>
          </cell>
          <cell r="E1414">
            <v>40172</v>
          </cell>
          <cell r="F1414">
            <v>7632.68</v>
          </cell>
          <cell r="G1414">
            <v>47804.68</v>
          </cell>
        </row>
        <row r="1415">
          <cell r="A1415" t="str">
            <v>060440</v>
          </cell>
          <cell r="B1415" t="str">
            <v>CONDENSADOR x 30 MFD DE MARCHA</v>
          </cell>
          <cell r="C1415" t="str">
            <v>UND</v>
          </cell>
          <cell r="D1415">
            <v>1</v>
          </cell>
          <cell r="E1415">
            <v>14166</v>
          </cell>
          <cell r="F1415">
            <v>2691.54</v>
          </cell>
          <cell r="G1415">
            <v>16857.54</v>
          </cell>
        </row>
        <row r="1416">
          <cell r="A1416" t="str">
            <v>060450</v>
          </cell>
          <cell r="B1416" t="str">
            <v>MOTOR PA RA EVAPORADOR REF. FASCO INDUSTRIES</v>
          </cell>
          <cell r="C1416" t="str">
            <v>UND</v>
          </cell>
          <cell r="D1416">
            <v>1</v>
          </cell>
          <cell r="E1416">
            <v>350000</v>
          </cell>
          <cell r="F1416">
            <v>66500</v>
          </cell>
          <cell r="G1416">
            <v>416500</v>
          </cell>
        </row>
        <row r="1417">
          <cell r="A1417" t="str">
            <v>060460</v>
          </cell>
          <cell r="B1417" t="str">
            <v>U.S.A. No 7163-5973 TIPO U 53 E40513-208</v>
          </cell>
          <cell r="C1417" t="str">
            <v>UND</v>
          </cell>
          <cell r="D1417">
            <v>1</v>
          </cell>
          <cell r="F1417">
            <v>0</v>
          </cell>
          <cell r="G1417">
            <v>0</v>
          </cell>
        </row>
        <row r="1418">
          <cell r="A1418" t="str">
            <v>070100</v>
          </cell>
          <cell r="B1418" t="str">
            <v>EQUIPO  DE CONSTRUCCION</v>
          </cell>
        </row>
        <row r="1419">
          <cell r="A1419" t="str">
            <v>070110</v>
          </cell>
          <cell r="B1419" t="str">
            <v>Andamio tubular</v>
          </cell>
          <cell r="C1419" t="str">
            <v>% S.M.O.</v>
          </cell>
          <cell r="D1419">
            <v>1</v>
          </cell>
          <cell r="E1419">
            <v>0.1</v>
          </cell>
          <cell r="G1419">
            <v>0.1</v>
          </cell>
        </row>
        <row r="1420">
          <cell r="A1420" t="str">
            <v>070120</v>
          </cell>
          <cell r="B1420" t="str">
            <v>BOMBA PARA CONCRETO</v>
          </cell>
          <cell r="C1420" t="str">
            <v>M3</v>
          </cell>
          <cell r="D1420">
            <v>1</v>
          </cell>
          <cell r="E1420">
            <v>8500</v>
          </cell>
          <cell r="F1420">
            <v>1615</v>
          </cell>
          <cell r="G1420">
            <v>10115</v>
          </cell>
        </row>
        <row r="1421">
          <cell r="A1421" t="str">
            <v>070130</v>
          </cell>
          <cell r="B1421" t="str">
            <v>BULLDOZER     D-6</v>
          </cell>
          <cell r="C1421" t="str">
            <v>HR</v>
          </cell>
          <cell r="D1421">
            <v>1</v>
          </cell>
          <cell r="E1421">
            <v>12500</v>
          </cell>
          <cell r="F1421">
            <v>2375</v>
          </cell>
          <cell r="G1421">
            <v>14875</v>
          </cell>
        </row>
        <row r="1422">
          <cell r="A1422" t="str">
            <v>070140</v>
          </cell>
          <cell r="B1422" t="str">
            <v>CARGADOR FRONTAL,20 M3</v>
          </cell>
          <cell r="C1422" t="str">
            <v>DIA</v>
          </cell>
          <cell r="D1422">
            <v>1</v>
          </cell>
          <cell r="E1422">
            <v>88000</v>
          </cell>
          <cell r="F1422">
            <v>16720</v>
          </cell>
          <cell r="G1422">
            <v>104720</v>
          </cell>
        </row>
        <row r="1423">
          <cell r="A1423" t="str">
            <v>070150</v>
          </cell>
          <cell r="B1423" t="str">
            <v>CILINDRO GALION</v>
          </cell>
          <cell r="C1423" t="str">
            <v>HH</v>
          </cell>
          <cell r="D1423">
            <v>1</v>
          </cell>
          <cell r="E1423">
            <v>750</v>
          </cell>
          <cell r="F1423">
            <v>142.5</v>
          </cell>
          <cell r="G1423">
            <v>892.5</v>
          </cell>
        </row>
        <row r="1424">
          <cell r="A1424" t="str">
            <v>070160</v>
          </cell>
          <cell r="B1424" t="str">
            <v>COMPACTADOR SOBRE LLANTAS</v>
          </cell>
          <cell r="C1424" t="str">
            <v>DIA</v>
          </cell>
          <cell r="D1424">
            <v>1</v>
          </cell>
          <cell r="E1424">
            <v>3886</v>
          </cell>
          <cell r="F1424">
            <v>738.34</v>
          </cell>
          <cell r="G1424">
            <v>4624.34</v>
          </cell>
        </row>
        <row r="1425">
          <cell r="A1425" t="str">
            <v>070170</v>
          </cell>
          <cell r="B1425" t="str">
            <v>COMPRESOR        2    MARTILLOS</v>
          </cell>
          <cell r="C1425" t="str">
            <v>HR</v>
          </cell>
          <cell r="D1425">
            <v>1</v>
          </cell>
          <cell r="E1425">
            <v>17250</v>
          </cell>
          <cell r="F1425">
            <v>3277.5</v>
          </cell>
          <cell r="G1425">
            <v>20527.5</v>
          </cell>
        </row>
        <row r="1426">
          <cell r="A1426" t="str">
            <v>070180</v>
          </cell>
          <cell r="B1426" t="str">
            <v>CONTENEDOR BODEGA 20</v>
          </cell>
          <cell r="C1426" t="str">
            <v>MS</v>
          </cell>
          <cell r="D1426">
            <v>1</v>
          </cell>
          <cell r="E1426">
            <v>1006500</v>
          </cell>
          <cell r="F1426">
            <v>191235</v>
          </cell>
          <cell r="G1426">
            <v>1197735</v>
          </cell>
        </row>
        <row r="1427">
          <cell r="A1427" t="str">
            <v>070181</v>
          </cell>
          <cell r="B1427" t="str">
            <v>Gato Metalico de 2 =&gt; 3 m.</v>
          </cell>
          <cell r="C1427" t="str">
            <v>Dia</v>
          </cell>
          <cell r="D1427">
            <v>1</v>
          </cell>
          <cell r="E1427">
            <v>200</v>
          </cell>
          <cell r="G1427">
            <v>200</v>
          </cell>
        </row>
        <row r="1428">
          <cell r="A1428" t="str">
            <v>070190</v>
          </cell>
          <cell r="B1428" t="str">
            <v>Tablero para Formaleta 90 x 135 cm</v>
          </cell>
          <cell r="C1428" t="str">
            <v>DIA</v>
          </cell>
          <cell r="D1428">
            <v>1</v>
          </cell>
          <cell r="E1428">
            <v>400</v>
          </cell>
          <cell r="F1428">
            <v>0</v>
          </cell>
          <cell r="G1428">
            <v>400</v>
          </cell>
        </row>
        <row r="1429">
          <cell r="A1429" t="str">
            <v>070200</v>
          </cell>
          <cell r="B1429" t="str">
            <v>Mezcladora de concreto 1 bulto</v>
          </cell>
          <cell r="C1429" t="str">
            <v>DIA</v>
          </cell>
          <cell r="D1429">
            <v>1</v>
          </cell>
          <cell r="E1429">
            <v>71880</v>
          </cell>
          <cell r="G1429">
            <v>71880</v>
          </cell>
        </row>
        <row r="1430">
          <cell r="A1430" t="str">
            <v>070201</v>
          </cell>
          <cell r="B1430" t="str">
            <v>Minicargador con martillo</v>
          </cell>
          <cell r="C1430" t="str">
            <v>HR</v>
          </cell>
          <cell r="D1430">
            <v>1</v>
          </cell>
          <cell r="E1430">
            <v>85000</v>
          </cell>
          <cell r="G1430">
            <v>85000</v>
          </cell>
        </row>
        <row r="1431">
          <cell r="A1431" t="str">
            <v>070210</v>
          </cell>
          <cell r="B1431" t="str">
            <v>MONTACARGA  5 TN</v>
          </cell>
          <cell r="C1431" t="str">
            <v>HR</v>
          </cell>
          <cell r="D1431">
            <v>1</v>
          </cell>
          <cell r="E1431">
            <v>64000</v>
          </cell>
          <cell r="F1431">
            <v>12160</v>
          </cell>
          <cell r="G1431">
            <v>76160</v>
          </cell>
        </row>
        <row r="1432">
          <cell r="A1432" t="str">
            <v>070220</v>
          </cell>
          <cell r="B1432" t="str">
            <v>MONTACARGA 3.5 TN</v>
          </cell>
          <cell r="C1432" t="str">
            <v>HR</v>
          </cell>
          <cell r="D1432">
            <v>1</v>
          </cell>
          <cell r="E1432">
            <v>60000</v>
          </cell>
          <cell r="F1432">
            <v>11400</v>
          </cell>
          <cell r="G1432">
            <v>71400</v>
          </cell>
        </row>
        <row r="1433">
          <cell r="A1433" t="str">
            <v>070230</v>
          </cell>
          <cell r="B1433" t="str">
            <v>Motoniveladora Cat 12F</v>
          </cell>
          <cell r="C1433" t="str">
            <v>HRS</v>
          </cell>
          <cell r="D1433">
            <v>1</v>
          </cell>
          <cell r="E1433">
            <v>151260.50420168068</v>
          </cell>
          <cell r="F1433">
            <v>28739.495798319331</v>
          </cell>
          <cell r="G1433">
            <v>180000</v>
          </cell>
        </row>
        <row r="1434">
          <cell r="A1434" t="str">
            <v>070240</v>
          </cell>
          <cell r="B1434" t="str">
            <v>RETROEXCAVADORA J.D. 510</v>
          </cell>
          <cell r="C1434" t="str">
            <v>HR</v>
          </cell>
          <cell r="D1434">
            <v>1</v>
          </cell>
          <cell r="E1434">
            <v>100840.33613445378</v>
          </cell>
          <cell r="F1434">
            <v>19159.663865546219</v>
          </cell>
          <cell r="G1434">
            <v>120000</v>
          </cell>
        </row>
        <row r="1435">
          <cell r="A1435" t="str">
            <v>070241</v>
          </cell>
          <cell r="B1435" t="str">
            <v>RETROEXCAVADORA DE ORUGAS CAP 0.9M3</v>
          </cell>
          <cell r="C1435" t="str">
            <v>HR</v>
          </cell>
          <cell r="D1435">
            <v>1</v>
          </cell>
          <cell r="E1435">
            <v>142857.14285714284</v>
          </cell>
          <cell r="F1435">
            <v>27142.857142857141</v>
          </cell>
          <cell r="G1435">
            <v>169999.99999999997</v>
          </cell>
        </row>
        <row r="1436">
          <cell r="A1436" t="str">
            <v>070250</v>
          </cell>
          <cell r="B1436" t="str">
            <v>SHELTER OFICINA   40</v>
          </cell>
          <cell r="C1436" t="str">
            <v>MS</v>
          </cell>
          <cell r="D1436">
            <v>1</v>
          </cell>
          <cell r="E1436">
            <v>5902380</v>
          </cell>
          <cell r="F1436">
            <v>1121452.2</v>
          </cell>
          <cell r="G1436">
            <v>7023832.2000000002</v>
          </cell>
        </row>
        <row r="1437">
          <cell r="A1437" t="str">
            <v>070260</v>
          </cell>
          <cell r="B1437" t="str">
            <v>TANQUE AGUA  FORD 600</v>
          </cell>
          <cell r="C1437" t="str">
            <v>HH</v>
          </cell>
          <cell r="D1437">
            <v>1</v>
          </cell>
          <cell r="E1437">
            <v>265000</v>
          </cell>
          <cell r="F1437">
            <v>50350</v>
          </cell>
          <cell r="G1437">
            <v>315350</v>
          </cell>
        </row>
        <row r="1438">
          <cell r="A1438" t="str">
            <v>070261</v>
          </cell>
          <cell r="B1438" t="str">
            <v>Taladro</v>
          </cell>
          <cell r="C1438" t="str">
            <v>DIA</v>
          </cell>
          <cell r="D1438">
            <v>1</v>
          </cell>
          <cell r="E1438">
            <v>17000</v>
          </cell>
          <cell r="G1438">
            <v>17000</v>
          </cell>
        </row>
        <row r="1439">
          <cell r="A1439" t="str">
            <v>070270</v>
          </cell>
          <cell r="B1439" t="str">
            <v>TRANSPORTE CONTENEDOR 20</v>
          </cell>
          <cell r="C1439" t="str">
            <v>UN</v>
          </cell>
          <cell r="D1439">
            <v>1</v>
          </cell>
          <cell r="E1439">
            <v>240000</v>
          </cell>
          <cell r="F1439">
            <v>45600</v>
          </cell>
          <cell r="G1439">
            <v>285600</v>
          </cell>
        </row>
        <row r="1440">
          <cell r="A1440" t="str">
            <v>070280</v>
          </cell>
          <cell r="B1440" t="str">
            <v>VIBRADOR</v>
          </cell>
          <cell r="C1440" t="str">
            <v>DIA</v>
          </cell>
          <cell r="D1440">
            <v>1</v>
          </cell>
          <cell r="E1440">
            <v>2250</v>
          </cell>
          <cell r="F1440">
            <v>427.5</v>
          </cell>
          <cell r="G1440">
            <v>2677.5</v>
          </cell>
        </row>
        <row r="1441">
          <cell r="A1441" t="str">
            <v>070290</v>
          </cell>
          <cell r="B1441" t="str">
            <v>VIBROCOMPACT. A GASOLINA</v>
          </cell>
          <cell r="C1441" t="str">
            <v>DIA</v>
          </cell>
          <cell r="D1441">
            <v>1</v>
          </cell>
          <cell r="E1441">
            <v>33613.445378151257</v>
          </cell>
          <cell r="F1441">
            <v>6386.5546218487389</v>
          </cell>
          <cell r="G1441">
            <v>39999.999999999993</v>
          </cell>
        </row>
        <row r="1442">
          <cell r="A1442" t="str">
            <v>070291</v>
          </cell>
          <cell r="B1442" t="str">
            <v>Compactador manual (canguro)</v>
          </cell>
          <cell r="C1442" t="str">
            <v>DIA</v>
          </cell>
          <cell r="D1442">
            <v>1</v>
          </cell>
          <cell r="E1442">
            <v>55700</v>
          </cell>
          <cell r="G1442">
            <v>55700</v>
          </cell>
        </row>
        <row r="1443">
          <cell r="A1443" t="str">
            <v>070292</v>
          </cell>
          <cell r="B1443" t="str">
            <v>Vibrocompactador manual (Rana )</v>
          </cell>
          <cell r="C1443" t="str">
            <v>DIA</v>
          </cell>
          <cell r="D1443">
            <v>1</v>
          </cell>
          <cell r="E1443">
            <v>37000</v>
          </cell>
          <cell r="G1443">
            <v>37000</v>
          </cell>
        </row>
        <row r="1444">
          <cell r="A1444" t="str">
            <v>070300</v>
          </cell>
          <cell r="B1444" t="str">
            <v>VIBROCOMPACTADOR ELECTRICO</v>
          </cell>
          <cell r="C1444" t="str">
            <v>DIA</v>
          </cell>
          <cell r="D1444">
            <v>1</v>
          </cell>
          <cell r="E1444">
            <v>60000</v>
          </cell>
          <cell r="G1444">
            <v>60000</v>
          </cell>
        </row>
        <row r="1445">
          <cell r="A1445" t="str">
            <v>070310</v>
          </cell>
          <cell r="B1445" t="str">
            <v>Volqueta 7 m3</v>
          </cell>
          <cell r="C1445" t="str">
            <v>M3/Kms</v>
          </cell>
          <cell r="D1445">
            <v>1</v>
          </cell>
          <cell r="E1445">
            <v>1100</v>
          </cell>
          <cell r="G1445">
            <v>1100</v>
          </cell>
        </row>
        <row r="1446">
          <cell r="A1446" t="str">
            <v>070320</v>
          </cell>
          <cell r="B1446" t="str">
            <v>Paral 59 en 2,4 m calibre 26</v>
          </cell>
          <cell r="C1446" t="str">
            <v>UND</v>
          </cell>
          <cell r="D1446">
            <v>1</v>
          </cell>
          <cell r="E1446">
            <v>4000</v>
          </cell>
          <cell r="G1446">
            <v>4000</v>
          </cell>
        </row>
        <row r="1447">
          <cell r="A1447" t="str">
            <v>070330</v>
          </cell>
          <cell r="B1447" t="str">
            <v>Herramienta menor</v>
          </cell>
          <cell r="C1447" t="str">
            <v>% S.M.O.</v>
          </cell>
          <cell r="D1447">
            <v>1</v>
          </cell>
          <cell r="E1447">
            <v>0.05</v>
          </cell>
          <cell r="F1447">
            <v>0</v>
          </cell>
          <cell r="G1447">
            <v>0.05</v>
          </cell>
        </row>
        <row r="1448">
          <cell r="A1448" t="str">
            <v>070340</v>
          </cell>
          <cell r="B1448" t="str">
            <v>CAMA BAJA</v>
          </cell>
          <cell r="C1448" t="str">
            <v>Ser x 10Km</v>
          </cell>
          <cell r="D1448">
            <v>1</v>
          </cell>
          <cell r="E1448">
            <v>250000</v>
          </cell>
          <cell r="G1448">
            <v>250000</v>
          </cell>
        </row>
        <row r="1449">
          <cell r="A1449" t="str">
            <v>070350</v>
          </cell>
          <cell r="B1449" t="str">
            <v>TRANSPORTE MAT. EN MULA</v>
          </cell>
          <cell r="C1449" t="str">
            <v>Carga</v>
          </cell>
          <cell r="D1449">
            <v>1</v>
          </cell>
          <cell r="E1449">
            <v>5000</v>
          </cell>
          <cell r="G1449">
            <v>5000</v>
          </cell>
        </row>
        <row r="1450">
          <cell r="A1450" t="str">
            <v>070360</v>
          </cell>
          <cell r="B1450" t="str">
            <v>TRANSPORTE MAT. A HOMBRO</v>
          </cell>
          <cell r="C1450" t="str">
            <v>Carga x Kms</v>
          </cell>
          <cell r="D1450">
            <v>1</v>
          </cell>
          <cell r="E1450">
            <v>50000</v>
          </cell>
          <cell r="G1450">
            <v>50000</v>
          </cell>
        </row>
        <row r="1451">
          <cell r="A1451" t="str">
            <v>070370</v>
          </cell>
          <cell r="B1451" t="str">
            <v>DISPOSICION EN BOTADERO</v>
          </cell>
          <cell r="C1451" t="str">
            <v>M3</v>
          </cell>
          <cell r="D1451">
            <v>1</v>
          </cell>
          <cell r="E1451">
            <v>2500</v>
          </cell>
          <cell r="G1451">
            <v>2500</v>
          </cell>
        </row>
        <row r="1452">
          <cell r="A1452" t="str">
            <v>070380</v>
          </cell>
          <cell r="B1452" t="str">
            <v>Andamiaje para Aplicar la Carga (Equipos Sustituto de la Tara)</v>
          </cell>
          <cell r="C1452" t="str">
            <v>u</v>
          </cell>
          <cell r="D1452">
            <v>1</v>
          </cell>
          <cell r="E1452">
            <v>1309</v>
          </cell>
          <cell r="G1452">
            <v>1309</v>
          </cell>
        </row>
        <row r="1453">
          <cell r="A1453" t="str">
            <v>070390</v>
          </cell>
          <cell r="B1453" t="str">
            <v xml:space="preserve">Aspersor manual
</v>
          </cell>
          <cell r="C1453" t="str">
            <v>h</v>
          </cell>
          <cell r="D1453">
            <v>1</v>
          </cell>
          <cell r="E1453">
            <v>3135.8943486590042</v>
          </cell>
          <cell r="G1453">
            <v>3135.8943486590042</v>
          </cell>
        </row>
        <row r="1454">
          <cell r="A1454" t="str">
            <v>070400</v>
          </cell>
          <cell r="B1454" t="str">
            <v xml:space="preserve">Barredora mecánica de cepillo de 3658 mm ; 6 m3 </v>
          </cell>
          <cell r="C1454" t="str">
            <v>h</v>
          </cell>
          <cell r="D1454">
            <v>1</v>
          </cell>
          <cell r="E1454">
            <v>51312.93698382291</v>
          </cell>
          <cell r="G1454">
            <v>51312.93698382291</v>
          </cell>
        </row>
        <row r="1455">
          <cell r="A1455" t="str">
            <v>070410</v>
          </cell>
          <cell r="B1455" t="str">
            <v xml:space="preserve">Bomba de concreto, Producción: 30 m3/h, POTENCIA: 67 HP, MAX PRESION DE CONCRETO: 1150 PSI
</v>
          </cell>
          <cell r="C1455" t="str">
            <v>h</v>
          </cell>
          <cell r="D1455">
            <v>1</v>
          </cell>
          <cell r="E1455">
            <v>41811.91457002981</v>
          </cell>
          <cell r="G1455">
            <v>41811.91457002981</v>
          </cell>
        </row>
        <row r="1456">
          <cell r="A1456" t="str">
            <v>070420</v>
          </cell>
          <cell r="B1456" t="str">
            <v>Bomba de inyección de lechada</v>
          </cell>
          <cell r="C1456" t="str">
            <v>h</v>
          </cell>
          <cell r="D1456">
            <v>1</v>
          </cell>
          <cell r="E1456">
            <v>15401.751596424012</v>
          </cell>
          <cell r="G1456">
            <v>15401.751596424012</v>
          </cell>
        </row>
        <row r="1457">
          <cell r="A1457" t="str">
            <v>070430</v>
          </cell>
          <cell r="B1457" t="str">
            <v>Bomba eléctrica para accionar la celda</v>
          </cell>
          <cell r="C1457" t="str">
            <v>h</v>
          </cell>
          <cell r="D1457">
            <v>1</v>
          </cell>
          <cell r="E1457">
            <v>45742.559216687965</v>
          </cell>
          <cell r="G1457">
            <v>45742.559216687965</v>
          </cell>
        </row>
        <row r="1458">
          <cell r="A1458" t="str">
            <v>070440</v>
          </cell>
          <cell r="B1458" t="str">
            <v>Bomba para gato de tensionamiento</v>
          </cell>
          <cell r="C1458" t="str">
            <v>h</v>
          </cell>
          <cell r="D1458">
            <v>1</v>
          </cell>
          <cell r="E1458">
            <v>34584.589165602389</v>
          </cell>
          <cell r="G1458">
            <v>34584.589165602389</v>
          </cell>
        </row>
        <row r="1459">
          <cell r="A1459" t="str">
            <v>070450</v>
          </cell>
          <cell r="B1459" t="str">
            <v xml:space="preserve">Buldozer Potencia al volante de 305 HP, motor de 2100 RPM, longitud de hoja 6,39m. </v>
          </cell>
          <cell r="C1459" t="str">
            <v>h</v>
          </cell>
          <cell r="D1459">
            <v>1</v>
          </cell>
          <cell r="E1459">
            <v>265000</v>
          </cell>
          <cell r="G1459">
            <v>265000</v>
          </cell>
        </row>
        <row r="1460">
          <cell r="A1460" t="str">
            <v>070460</v>
          </cell>
          <cell r="B1460" t="str">
            <v xml:space="preserve">Buldozer, Potencia al volante de 140 HP, motor de 2200 RPM, longitud de hoja 4,80m. </v>
          </cell>
          <cell r="C1460" t="str">
            <v>h</v>
          </cell>
          <cell r="D1460">
            <v>1</v>
          </cell>
          <cell r="E1460">
            <v>220000</v>
          </cell>
          <cell r="G1460">
            <v>220000</v>
          </cell>
        </row>
        <row r="1461">
          <cell r="A1461" t="str">
            <v>070470</v>
          </cell>
          <cell r="B1461" t="str">
            <v xml:space="preserve">Buldozer, Potencia al volante de 80 HP, motor de 2400 RPM, longitud de hoja 3,99m, </v>
          </cell>
          <cell r="C1461" t="str">
            <v>h</v>
          </cell>
          <cell r="D1461">
            <v>1</v>
          </cell>
          <cell r="E1461">
            <v>185000</v>
          </cell>
          <cell r="G1461">
            <v>185000</v>
          </cell>
        </row>
        <row r="1462">
          <cell r="A1462" t="str">
            <v>070480</v>
          </cell>
          <cell r="B1462" t="str">
            <v>Caldera para pintura termoplástica</v>
          </cell>
          <cell r="C1462" t="str">
            <v>h</v>
          </cell>
          <cell r="D1462">
            <v>1</v>
          </cell>
          <cell r="E1462">
            <v>44136.448829289067</v>
          </cell>
          <cell r="G1462">
            <v>44136.448829289067</v>
          </cell>
        </row>
        <row r="1463">
          <cell r="A1463" t="str">
            <v>070490</v>
          </cell>
          <cell r="B1463" t="str">
            <v>Calentador a gas</v>
          </cell>
          <cell r="C1463" t="str">
            <v>h</v>
          </cell>
          <cell r="D1463">
            <v>1</v>
          </cell>
          <cell r="E1463">
            <v>47020</v>
          </cell>
          <cell r="G1463">
            <v>47020</v>
          </cell>
        </row>
        <row r="1464">
          <cell r="A1464" t="str">
            <v>070500</v>
          </cell>
          <cell r="B1464" t="str">
            <v>Camabaja</v>
          </cell>
          <cell r="C1464" t="str">
            <v>h</v>
          </cell>
          <cell r="D1464">
            <v>1</v>
          </cell>
          <cell r="E1464">
            <v>125435.75378884634</v>
          </cell>
          <cell r="G1464">
            <v>125435.75378884634</v>
          </cell>
        </row>
        <row r="1465">
          <cell r="A1465" t="str">
            <v>070510</v>
          </cell>
          <cell r="B1465" t="str">
            <v>Camión 350</v>
          </cell>
          <cell r="C1465" t="str">
            <v>h</v>
          </cell>
          <cell r="D1465">
            <v>1</v>
          </cell>
          <cell r="E1465">
            <v>62717.876894423171</v>
          </cell>
          <cell r="G1465">
            <v>62717.876894423171</v>
          </cell>
        </row>
        <row r="1466">
          <cell r="A1466" t="str">
            <v>070520</v>
          </cell>
          <cell r="B1466" t="str">
            <v>Camión de Slurry</v>
          </cell>
          <cell r="C1466" t="str">
            <v>h</v>
          </cell>
          <cell r="D1466">
            <v>1</v>
          </cell>
          <cell r="E1466">
            <v>108597.43665389529</v>
          </cell>
          <cell r="G1466">
            <v>108597.43665389529</v>
          </cell>
        </row>
        <row r="1467">
          <cell r="A1467" t="str">
            <v>070530</v>
          </cell>
          <cell r="B1467" t="str">
            <v>Camioneta D-300</v>
          </cell>
          <cell r="C1467" t="str">
            <v>h</v>
          </cell>
          <cell r="D1467">
            <v>1</v>
          </cell>
          <cell r="E1467">
            <v>47038.405151128143</v>
          </cell>
          <cell r="G1467">
            <v>47038.405151128143</v>
          </cell>
        </row>
        <row r="1468">
          <cell r="A1468" t="str">
            <v>070540</v>
          </cell>
          <cell r="B1468" t="str">
            <v>Camisa</v>
          </cell>
          <cell r="C1468" t="str">
            <v>m</v>
          </cell>
          <cell r="D1468">
            <v>1</v>
          </cell>
          <cell r="E1468">
            <v>24416.6654853129</v>
          </cell>
          <cell r="G1468">
            <v>24416.6654853129</v>
          </cell>
        </row>
        <row r="1469">
          <cell r="A1469" t="str">
            <v>070550</v>
          </cell>
          <cell r="B1469" t="str">
            <v>Camisa para Pilote D=1.20m</v>
          </cell>
          <cell r="C1469" t="str">
            <v>Kg</v>
          </cell>
          <cell r="D1469">
            <v>1</v>
          </cell>
          <cell r="E1469">
            <v>25834.726426138786</v>
          </cell>
          <cell r="G1469">
            <v>25834.726426138786</v>
          </cell>
        </row>
        <row r="1470">
          <cell r="A1470" t="str">
            <v>070560</v>
          </cell>
          <cell r="B1470" t="str">
            <v>Cargador: Potencia 110 hp, RPM 2300.</v>
          </cell>
          <cell r="C1470" t="str">
            <v>h</v>
          </cell>
          <cell r="D1470">
            <v>1</v>
          </cell>
          <cell r="E1470">
            <v>110000</v>
          </cell>
          <cell r="G1470">
            <v>110000</v>
          </cell>
        </row>
        <row r="1471">
          <cell r="A1471" t="str">
            <v>070570</v>
          </cell>
          <cell r="B1471" t="str">
            <v>Cargador : Potencia 125 hp, RPM 2300.</v>
          </cell>
          <cell r="C1471" t="str">
            <v>h</v>
          </cell>
          <cell r="D1471">
            <v>1</v>
          </cell>
          <cell r="E1471">
            <v>120000</v>
          </cell>
          <cell r="G1471">
            <v>120000</v>
          </cell>
        </row>
        <row r="1472">
          <cell r="A1472" t="str">
            <v>070580</v>
          </cell>
          <cell r="B1472" t="str">
            <v xml:space="preserve">Carrotanque de agua(1000 Galones) </v>
          </cell>
          <cell r="C1472" t="str">
            <v>h</v>
          </cell>
          <cell r="D1472">
            <v>1</v>
          </cell>
          <cell r="E1472">
            <v>90000</v>
          </cell>
          <cell r="G1472">
            <v>90000</v>
          </cell>
        </row>
        <row r="1473">
          <cell r="A1473" t="str">
            <v>070590</v>
          </cell>
          <cell r="B1473" t="str">
            <v>Carrotanque Irrigador de asfalto, 1000 GALONES DE CAPACIDAD</v>
          </cell>
          <cell r="C1473" t="str">
            <v>h</v>
          </cell>
          <cell r="D1473">
            <v>1</v>
          </cell>
          <cell r="E1473">
            <v>65395.459929757351</v>
          </cell>
          <cell r="G1473">
            <v>65395.459929757351</v>
          </cell>
        </row>
        <row r="1474">
          <cell r="A1474" t="str">
            <v>070600</v>
          </cell>
          <cell r="B1474" t="str">
            <v>Cizalla manual de 90 cm.</v>
          </cell>
          <cell r="C1474" t="str">
            <v>h</v>
          </cell>
          <cell r="D1474">
            <v>1</v>
          </cell>
          <cell r="E1474">
            <v>1004.8823009791402</v>
          </cell>
          <cell r="G1474">
            <v>1004.8823009791402</v>
          </cell>
        </row>
        <row r="1475">
          <cell r="A1475" t="str">
            <v>070610</v>
          </cell>
          <cell r="B1475" t="str">
            <v>Compactador de Rodillo POTENCIA: 99HP, PESO: 8 ton</v>
          </cell>
          <cell r="C1475" t="str">
            <v>h</v>
          </cell>
          <cell r="D1475">
            <v>1</v>
          </cell>
          <cell r="E1475">
            <v>119000</v>
          </cell>
          <cell r="G1475">
            <v>119000</v>
          </cell>
        </row>
        <row r="1476">
          <cell r="A1476" t="str">
            <v>070620</v>
          </cell>
          <cell r="B1476" t="str">
            <v>Compactador manual (SALTARIN) Peso de operación (Kg.) 52, Fuerza de impacto por golpe (KN) 12.</v>
          </cell>
          <cell r="C1476" t="str">
            <v>h</v>
          </cell>
          <cell r="D1476">
            <v>1</v>
          </cell>
          <cell r="E1476">
            <v>10692</v>
          </cell>
          <cell r="G1476">
            <v>10692</v>
          </cell>
        </row>
        <row r="1477">
          <cell r="A1477" t="str">
            <v>070630</v>
          </cell>
          <cell r="B1477" t="str">
            <v>Compactador manual de rodillo</v>
          </cell>
          <cell r="C1477" t="str">
            <v>h</v>
          </cell>
          <cell r="D1477">
            <v>1</v>
          </cell>
          <cell r="E1477">
            <v>119000</v>
          </cell>
          <cell r="G1477">
            <v>119000</v>
          </cell>
        </row>
        <row r="1478">
          <cell r="A1478" t="str">
            <v>070640</v>
          </cell>
          <cell r="B1478" t="str">
            <v xml:space="preserve">Compactador manual vibratorio (CANGURO) (Apisonadores)
</v>
          </cell>
          <cell r="C1478" t="str">
            <v>h</v>
          </cell>
          <cell r="D1478">
            <v>1</v>
          </cell>
          <cell r="E1478">
            <v>14900</v>
          </cell>
          <cell r="G1478">
            <v>14900</v>
          </cell>
        </row>
        <row r="1479">
          <cell r="A1479" t="str">
            <v>070650</v>
          </cell>
          <cell r="B1479" t="str">
            <v>COMPACTADOR MANUAL VIBRATORIO (RANA) con motor de 6 HP</v>
          </cell>
          <cell r="C1479" t="str">
            <v>h</v>
          </cell>
          <cell r="D1479">
            <v>1</v>
          </cell>
          <cell r="E1479">
            <v>7735</v>
          </cell>
          <cell r="G1479">
            <v>7735</v>
          </cell>
        </row>
        <row r="1480">
          <cell r="A1480" t="str">
            <v>070660</v>
          </cell>
          <cell r="B1480" t="str">
            <v>Compactador neumático de Potencia 70 HP, peso de 13 ton</v>
          </cell>
          <cell r="C1480" t="str">
            <v>h</v>
          </cell>
          <cell r="D1480">
            <v>1</v>
          </cell>
          <cell r="E1480">
            <v>127317.28636653897</v>
          </cell>
          <cell r="G1480">
            <v>127317.28636653897</v>
          </cell>
        </row>
        <row r="1481">
          <cell r="A1481" t="str">
            <v>070670</v>
          </cell>
          <cell r="B1481" t="str">
            <v>Compactador neumático peso 3,5 ton</v>
          </cell>
          <cell r="C1481" t="str">
            <v>h</v>
          </cell>
          <cell r="D1481">
            <v>1</v>
          </cell>
          <cell r="E1481">
            <v>87204.105959982975</v>
          </cell>
          <cell r="G1481">
            <v>87204.105959982975</v>
          </cell>
        </row>
        <row r="1482">
          <cell r="A1482" t="str">
            <v>070680</v>
          </cell>
          <cell r="B1482" t="str">
            <v>Compactador tipo  POTENCIA: 105 HP, PESO: 6 ton</v>
          </cell>
          <cell r="C1482" t="str">
            <v>h</v>
          </cell>
          <cell r="D1482">
            <v>1</v>
          </cell>
          <cell r="E1482">
            <v>97003.65107492551</v>
          </cell>
          <cell r="G1482">
            <v>97003.65107492551</v>
          </cell>
        </row>
        <row r="1483">
          <cell r="A1483" t="str">
            <v>070690</v>
          </cell>
          <cell r="B1483" t="str">
            <v>Compactador vibratorio tipo DD-20</v>
          </cell>
          <cell r="C1483" t="str">
            <v>h</v>
          </cell>
          <cell r="D1483">
            <v>1</v>
          </cell>
          <cell r="E1483">
            <v>66690.005704555151</v>
          </cell>
          <cell r="G1483">
            <v>66690.005704555151</v>
          </cell>
        </row>
        <row r="1484">
          <cell r="A1484" t="str">
            <v>070700</v>
          </cell>
          <cell r="B1484" t="str">
            <v xml:space="preserve">Compresor (barrido y soplado)
</v>
          </cell>
          <cell r="C1484" t="str">
            <v>h</v>
          </cell>
          <cell r="D1484">
            <v>1</v>
          </cell>
          <cell r="E1484">
            <v>86582</v>
          </cell>
          <cell r="G1484">
            <v>86582</v>
          </cell>
        </row>
        <row r="1485">
          <cell r="A1485" t="str">
            <v>070710</v>
          </cell>
          <cell r="B1485" t="str">
            <v>Compresor 120 HP, con martillo.</v>
          </cell>
          <cell r="C1485" t="str">
            <v>h</v>
          </cell>
          <cell r="D1485">
            <v>1</v>
          </cell>
          <cell r="E1485">
            <v>86582</v>
          </cell>
          <cell r="G1485">
            <v>86582</v>
          </cell>
        </row>
        <row r="1486">
          <cell r="A1486" t="str">
            <v>070720</v>
          </cell>
          <cell r="B1486" t="str">
            <v xml:space="preserve">Compresor 80 HP, con martillo.
</v>
          </cell>
          <cell r="C1486" t="str">
            <v>h</v>
          </cell>
          <cell r="D1486">
            <v>1</v>
          </cell>
          <cell r="E1486">
            <v>86582</v>
          </cell>
          <cell r="G1486">
            <v>86582</v>
          </cell>
        </row>
        <row r="1487">
          <cell r="A1487" t="str">
            <v>070730</v>
          </cell>
          <cell r="B1487" t="str">
            <v xml:space="preserve">Compresor para penetrar roca
</v>
          </cell>
          <cell r="C1487" t="str">
            <v>h</v>
          </cell>
          <cell r="D1487">
            <v>1</v>
          </cell>
          <cell r="E1487">
            <v>52059.211648953053</v>
          </cell>
          <cell r="G1487">
            <v>52059.211648953053</v>
          </cell>
        </row>
        <row r="1488">
          <cell r="A1488" t="str">
            <v>070740</v>
          </cell>
          <cell r="B1488" t="str">
            <v>Cortadora de pavimento</v>
          </cell>
          <cell r="C1488" t="str">
            <v>h</v>
          </cell>
          <cell r="D1488">
            <v>1</v>
          </cell>
          <cell r="E1488">
            <v>5400</v>
          </cell>
          <cell r="G1488">
            <v>5400</v>
          </cell>
        </row>
        <row r="1489">
          <cell r="A1489" t="str">
            <v>070741</v>
          </cell>
          <cell r="B1489" t="str">
            <v>Cortadora de ladrillo sin disco</v>
          </cell>
          <cell r="C1489" t="str">
            <v>h</v>
          </cell>
          <cell r="D1489">
            <v>1</v>
          </cell>
          <cell r="E1489">
            <v>5000</v>
          </cell>
          <cell r="G1489">
            <v>5000</v>
          </cell>
        </row>
        <row r="1490">
          <cell r="A1490" t="str">
            <v>070742</v>
          </cell>
          <cell r="B1490" t="str">
            <v>Cortadora de Metales ( Incl. Discos)</v>
          </cell>
          <cell r="C1490" t="str">
            <v>h</v>
          </cell>
          <cell r="D1490">
            <v>1</v>
          </cell>
          <cell r="E1490">
            <v>5000</v>
          </cell>
          <cell r="G1490">
            <v>5000</v>
          </cell>
        </row>
        <row r="1491">
          <cell r="A1491" t="str">
            <v>070750</v>
          </cell>
          <cell r="B1491" t="str">
            <v>Cortadora de pavimento, Máxima profundidad de corte: 160 mm. Capacidad de disco: desde 12´´ hasta 18´´ de diámetro. Peso operacional: 135 kg, 13.5 hp de potencia</v>
          </cell>
          <cell r="C1491" t="str">
            <v>h</v>
          </cell>
          <cell r="D1491">
            <v>1</v>
          </cell>
          <cell r="E1491">
            <v>20000</v>
          </cell>
          <cell r="G1491">
            <v>20000</v>
          </cell>
        </row>
        <row r="1492">
          <cell r="A1492" t="str">
            <v>070751</v>
          </cell>
          <cell r="B1492" t="str">
            <v>Control de Aguas</v>
          </cell>
          <cell r="C1492" t="str">
            <v>%S.M.O.</v>
          </cell>
          <cell r="E1492">
            <v>0.1</v>
          </cell>
          <cell r="G1492">
            <v>0.1</v>
          </cell>
        </row>
        <row r="1493">
          <cell r="A1493" t="str">
            <v>070760</v>
          </cell>
          <cell r="B1493" t="str">
            <v>Derretidora de asfalto (crafco o similar)</v>
          </cell>
          <cell r="C1493" t="str">
            <v>h</v>
          </cell>
          <cell r="D1493">
            <v>1</v>
          </cell>
          <cell r="E1493">
            <v>2353.7828118348234</v>
          </cell>
          <cell r="G1493">
            <v>2353.7828118348234</v>
          </cell>
        </row>
        <row r="1494">
          <cell r="A1494" t="str">
            <v>070770</v>
          </cell>
          <cell r="B1494" t="str">
            <v>Diferencial</v>
          </cell>
          <cell r="C1494" t="str">
            <v>h</v>
          </cell>
          <cell r="D1494">
            <v>1</v>
          </cell>
          <cell r="E1494">
            <v>2400.2156449553004</v>
          </cell>
          <cell r="G1494">
            <v>2400.2156449553004</v>
          </cell>
        </row>
        <row r="1495">
          <cell r="A1495" t="str">
            <v>070780</v>
          </cell>
          <cell r="B1495" t="str">
            <v>Diferencial de 2 ton.</v>
          </cell>
          <cell r="C1495" t="str">
            <v>h</v>
          </cell>
          <cell r="D1495">
            <v>1</v>
          </cell>
          <cell r="E1495">
            <v>1385.8290762026397</v>
          </cell>
          <cell r="G1495">
            <v>1385.8290762026397</v>
          </cell>
        </row>
        <row r="1496">
          <cell r="A1496" t="str">
            <v>070790</v>
          </cell>
          <cell r="B1496" t="str">
            <v>Diferencial de 3 ton</v>
          </cell>
          <cell r="C1496" t="str">
            <v>h</v>
          </cell>
          <cell r="D1496">
            <v>1</v>
          </cell>
          <cell r="E1496">
            <v>1763.7824606215413</v>
          </cell>
          <cell r="G1496">
            <v>1763.7824606215413</v>
          </cell>
        </row>
        <row r="1497">
          <cell r="A1497" t="str">
            <v>070800</v>
          </cell>
          <cell r="B1497" t="str">
            <v>Equipo autopropulsado para pintura termoplástica</v>
          </cell>
          <cell r="C1497" t="str">
            <v>h</v>
          </cell>
          <cell r="D1497">
            <v>1</v>
          </cell>
          <cell r="E1497">
            <v>81936.453735632196</v>
          </cell>
          <cell r="G1497">
            <v>81936.453735632196</v>
          </cell>
        </row>
        <row r="1498">
          <cell r="A1498" t="str">
            <v>070810</v>
          </cell>
          <cell r="B1498" t="str">
            <v>Equipo de acarreo interno</v>
          </cell>
          <cell r="C1498" t="str">
            <v>h</v>
          </cell>
          <cell r="D1498">
            <v>1</v>
          </cell>
          <cell r="E1498">
            <v>29735.487558535551</v>
          </cell>
          <cell r="G1498">
            <v>29735.487558535551</v>
          </cell>
        </row>
        <row r="1499">
          <cell r="A1499" t="str">
            <v>070820</v>
          </cell>
          <cell r="B1499" t="str">
            <v xml:space="preserve">Equipo de control (bandas sonoras reduce velocidad) (Termohigometros, Termómetros, Galgas, etc.)
</v>
          </cell>
          <cell r="C1499" t="str">
            <v>h</v>
          </cell>
          <cell r="D1499">
            <v>1</v>
          </cell>
          <cell r="E1499">
            <v>1938.4573967645808</v>
          </cell>
          <cell r="G1499">
            <v>1938.4573967645808</v>
          </cell>
        </row>
        <row r="1500">
          <cell r="A1500" t="str">
            <v>070830</v>
          </cell>
          <cell r="B1500" t="str">
            <v>Equipo de Medición (Deformimetros Eléctricos, Mecánicos, Celdas de Carga,  Etc.)</v>
          </cell>
          <cell r="C1500" t="str">
            <v>u</v>
          </cell>
          <cell r="D1500">
            <v>1</v>
          </cell>
          <cell r="E1500">
            <v>152970.58508939977</v>
          </cell>
          <cell r="G1500">
            <v>152970.58508939977</v>
          </cell>
        </row>
        <row r="1501">
          <cell r="A1501" t="str">
            <v>070840</v>
          </cell>
          <cell r="B1501" t="str">
            <v xml:space="preserve">Equipo de oxicorte, Capacidad de corte: hasta 6´´ (152mm) </v>
          </cell>
          <cell r="C1501" t="str">
            <v>h</v>
          </cell>
          <cell r="D1501">
            <v>1</v>
          </cell>
          <cell r="E1501">
            <v>10806.634663686678</v>
          </cell>
          <cell r="G1501">
            <v>10806.634663686678</v>
          </cell>
        </row>
        <row r="1502">
          <cell r="A1502" t="str">
            <v>070850</v>
          </cell>
          <cell r="B1502" t="str">
            <v>Equipo de oxigeno y soldadura</v>
          </cell>
          <cell r="C1502" t="str">
            <v>h</v>
          </cell>
          <cell r="D1502">
            <v>1</v>
          </cell>
          <cell r="E1502">
            <v>10098.884195402299</v>
          </cell>
          <cell r="G1502">
            <v>10098.884195402299</v>
          </cell>
        </row>
        <row r="1503">
          <cell r="A1503" t="str">
            <v>070860</v>
          </cell>
          <cell r="B1503" t="str">
            <v>Equipo de perforación (TRACKDRILL), potencia 40 HP, 2100 golpes / minuto</v>
          </cell>
          <cell r="C1503" t="str">
            <v>h</v>
          </cell>
          <cell r="D1503">
            <v>1</v>
          </cell>
          <cell r="E1503">
            <v>94520.668678160946</v>
          </cell>
          <cell r="G1503">
            <v>94520.668678160946</v>
          </cell>
        </row>
        <row r="1504">
          <cell r="A1504" t="str">
            <v>070870</v>
          </cell>
          <cell r="B1504" t="str">
            <v xml:space="preserve">Equipo de pintura (Compresor), Presión máxima de trabajo 3300 psi.
</v>
          </cell>
          <cell r="C1504" t="str">
            <v>h</v>
          </cell>
          <cell r="D1504">
            <v>1</v>
          </cell>
          <cell r="E1504">
            <v>10998.473722860794</v>
          </cell>
          <cell r="G1504">
            <v>10998.473722860794</v>
          </cell>
        </row>
        <row r="1505">
          <cell r="A1505" t="str">
            <v>070880</v>
          </cell>
          <cell r="B1505" t="str">
            <v xml:space="preserve">Equipo de rayos X y/o ultrasonido
</v>
          </cell>
          <cell r="C1505" t="str">
            <v>h</v>
          </cell>
          <cell r="D1505">
            <v>1</v>
          </cell>
          <cell r="E1505">
            <v>65325.440000000002</v>
          </cell>
          <cell r="G1505">
            <v>65325.440000000002</v>
          </cell>
        </row>
        <row r="1506">
          <cell r="A1506" t="str">
            <v>070890</v>
          </cell>
          <cell r="B1506" t="str">
            <v>Equipo de Sand Blastin y Pintura COMPRESOR 250cfm a 100 psi. PULMON de 70 gal (250 lt.) para 160 psi</v>
          </cell>
          <cell r="C1506" t="str">
            <v>h</v>
          </cell>
          <cell r="D1506">
            <v>1</v>
          </cell>
          <cell r="E1506">
            <v>25357.34610472542</v>
          </cell>
          <cell r="G1506">
            <v>25357.34610472542</v>
          </cell>
        </row>
        <row r="1507">
          <cell r="A1507" t="str">
            <v>070900</v>
          </cell>
          <cell r="B1507" t="str">
            <v>Equipo de Soldadura (Electrica )</v>
          </cell>
          <cell r="C1507" t="str">
            <v>h</v>
          </cell>
          <cell r="D1507">
            <v>1</v>
          </cell>
          <cell r="E1507">
            <v>9400</v>
          </cell>
          <cell r="G1507">
            <v>9400</v>
          </cell>
        </row>
        <row r="1508">
          <cell r="A1508" t="str">
            <v>070910</v>
          </cell>
          <cell r="B1508" t="str">
            <v xml:space="preserve">Equipo de soldadura 250 AMP
</v>
          </cell>
          <cell r="C1508" t="str">
            <v>h</v>
          </cell>
          <cell r="D1508">
            <v>1</v>
          </cell>
          <cell r="E1508">
            <v>15679.471743295022</v>
          </cell>
          <cell r="G1508">
            <v>15679.471743295022</v>
          </cell>
        </row>
        <row r="1509">
          <cell r="A1509" t="str">
            <v>070920</v>
          </cell>
          <cell r="B1509" t="str">
            <v>Equipo de soldadura 400</v>
          </cell>
          <cell r="C1509" t="str">
            <v>h</v>
          </cell>
          <cell r="D1509">
            <v>1</v>
          </cell>
          <cell r="E1509">
            <v>15680</v>
          </cell>
          <cell r="G1509">
            <v>15680</v>
          </cell>
        </row>
        <row r="1510">
          <cell r="A1510" t="str">
            <v>070930</v>
          </cell>
          <cell r="B1510" t="str">
            <v>Equipo de soldadura 600</v>
          </cell>
          <cell r="C1510" t="str">
            <v>h</v>
          </cell>
          <cell r="D1510">
            <v>1</v>
          </cell>
          <cell r="E1510">
            <v>15680</v>
          </cell>
          <cell r="G1510">
            <v>15680</v>
          </cell>
        </row>
        <row r="1511">
          <cell r="A1511" t="str">
            <v>070940</v>
          </cell>
          <cell r="B1511" t="str">
            <v>Equipo de soldadura y de acetileno (incluye soldadura)</v>
          </cell>
          <cell r="C1511" t="str">
            <v>h</v>
          </cell>
          <cell r="D1511">
            <v>1</v>
          </cell>
          <cell r="E1511">
            <v>29270</v>
          </cell>
          <cell r="G1511">
            <v>29270</v>
          </cell>
        </row>
        <row r="1512">
          <cell r="A1512" t="str">
            <v>070950</v>
          </cell>
          <cell r="B1512" t="str">
            <v>Equipo de topografía. (NIVEL)</v>
          </cell>
          <cell r="C1512" t="str">
            <v>h</v>
          </cell>
          <cell r="D1512">
            <v>1</v>
          </cell>
          <cell r="E1512">
            <v>31250</v>
          </cell>
          <cell r="G1512">
            <v>31250</v>
          </cell>
        </row>
        <row r="1513">
          <cell r="A1513" t="str">
            <v>070960</v>
          </cell>
          <cell r="B1513" t="str">
            <v xml:space="preserve">Equipo de topografía Teodolito electrónico con abertura de anteojo de 42 mm. Aumento del anteojo: 30x.Distancia mínima de enfoque: 1.0 m. Precisión: 5´´. Compensador con rango de trabajo ±3´. </v>
          </cell>
          <cell r="C1513" t="str">
            <v>h</v>
          </cell>
          <cell r="D1513">
            <v>1</v>
          </cell>
          <cell r="E1513">
            <v>18500</v>
          </cell>
          <cell r="G1513">
            <v>18500</v>
          </cell>
        </row>
        <row r="1514">
          <cell r="A1514" t="str">
            <v>070970</v>
          </cell>
          <cell r="B1514" t="str">
            <v>Equipo de transporte (Camiones, Grúas, Volquetas, etc.)</v>
          </cell>
          <cell r="C1514" t="str">
            <v>h</v>
          </cell>
          <cell r="D1514">
            <v>1</v>
          </cell>
          <cell r="E1514">
            <v>61880</v>
          </cell>
          <cell r="G1514">
            <v>61880</v>
          </cell>
        </row>
        <row r="1515">
          <cell r="A1515" t="str">
            <v>070980</v>
          </cell>
          <cell r="B1515" t="str">
            <v xml:space="preserve">Equipo manual aplicador (bandas sonoras reduce velocidad)
</v>
          </cell>
          <cell r="C1515" t="str">
            <v>h</v>
          </cell>
          <cell r="D1515">
            <v>1</v>
          </cell>
          <cell r="E1515">
            <v>23215</v>
          </cell>
          <cell r="G1515">
            <v>23215</v>
          </cell>
        </row>
        <row r="1516">
          <cell r="A1516" t="str">
            <v>070990</v>
          </cell>
          <cell r="B1516" t="str">
            <v>Esparcidor de gravilla, Ancho de esparcimiento 3100mm, Velocidad de trabajo 10—20km2/h</v>
          </cell>
          <cell r="C1516" t="str">
            <v>h</v>
          </cell>
          <cell r="D1516">
            <v>1</v>
          </cell>
          <cell r="E1516">
            <v>61015</v>
          </cell>
          <cell r="G1516">
            <v>61015</v>
          </cell>
        </row>
        <row r="1517">
          <cell r="A1517" t="str">
            <v>071000</v>
          </cell>
          <cell r="B1517" t="str">
            <v>Estación Total con precisión angular de 6´´. Precisión lineal 2 mm ± 2 ppm</v>
          </cell>
          <cell r="C1517" t="str">
            <v>h</v>
          </cell>
          <cell r="D1517">
            <v>1</v>
          </cell>
          <cell r="E1517">
            <v>14900</v>
          </cell>
          <cell r="G1517">
            <v>14900</v>
          </cell>
        </row>
        <row r="1518">
          <cell r="A1518" t="str">
            <v>071001</v>
          </cell>
          <cell r="B1518" t="str">
            <v>Estacas de Madera 0.5 m de long</v>
          </cell>
          <cell r="C1518" t="str">
            <v>U</v>
          </cell>
          <cell r="D1518">
            <v>1</v>
          </cell>
          <cell r="E1518">
            <v>950</v>
          </cell>
          <cell r="G1518">
            <v>950</v>
          </cell>
        </row>
        <row r="1519">
          <cell r="A1519" t="str">
            <v>071002</v>
          </cell>
          <cell r="B1519" t="str">
            <v xml:space="preserve">Formaleta en Madera para Placa (Basico)
</v>
          </cell>
          <cell r="C1519" t="str">
            <v>M2</v>
          </cell>
          <cell r="D1519">
            <v>1</v>
          </cell>
          <cell r="E1519">
            <v>44365</v>
          </cell>
          <cell r="G1519">
            <v>44365</v>
          </cell>
        </row>
        <row r="1520">
          <cell r="A1520" t="str">
            <v>071010</v>
          </cell>
          <cell r="B1520" t="str">
            <v xml:space="preserve">Formaleta Metálica </v>
          </cell>
          <cell r="C1520" t="str">
            <v>h</v>
          </cell>
          <cell r="D1520">
            <v>1</v>
          </cell>
          <cell r="E1520">
            <v>2000</v>
          </cell>
          <cell r="G1520">
            <v>2000</v>
          </cell>
        </row>
        <row r="1521">
          <cell r="A1521" t="str">
            <v>071020</v>
          </cell>
          <cell r="B1521" t="str">
            <v xml:space="preserve">Formaleta metálica (concreto hidráulico)
</v>
          </cell>
          <cell r="C1521" t="str">
            <v>h</v>
          </cell>
          <cell r="D1521">
            <v>1</v>
          </cell>
          <cell r="E1521">
            <v>500</v>
          </cell>
          <cell r="G1521">
            <v>500</v>
          </cell>
        </row>
        <row r="1522">
          <cell r="A1522" t="str">
            <v>071030</v>
          </cell>
          <cell r="B1522" t="str">
            <v xml:space="preserve">Formaleta metálica (tubería de concreto reforzado)
</v>
          </cell>
          <cell r="C1522" t="str">
            <v>h</v>
          </cell>
          <cell r="D1522">
            <v>1</v>
          </cell>
          <cell r="E1522">
            <v>7860</v>
          </cell>
          <cell r="G1522">
            <v>7860</v>
          </cell>
        </row>
        <row r="1523">
          <cell r="A1523" t="str">
            <v>071040</v>
          </cell>
          <cell r="B1523" t="str">
            <v xml:space="preserve">Formaleta metálica para tubo de 900
</v>
          </cell>
          <cell r="C1523" t="str">
            <v>h</v>
          </cell>
          <cell r="D1523">
            <v>1</v>
          </cell>
          <cell r="E1523">
            <v>3025</v>
          </cell>
          <cell r="G1523">
            <v>3025</v>
          </cell>
        </row>
        <row r="1524">
          <cell r="A1524" t="str">
            <v>071050</v>
          </cell>
          <cell r="B1524" t="str">
            <v xml:space="preserve">Formaleta para camisa de pilote
</v>
          </cell>
          <cell r="C1524" t="str">
            <v>h</v>
          </cell>
          <cell r="D1524">
            <v>1</v>
          </cell>
          <cell r="E1524">
            <v>11640</v>
          </cell>
          <cell r="G1524">
            <v>11640</v>
          </cell>
        </row>
        <row r="1525">
          <cell r="A1525" t="str">
            <v>071051</v>
          </cell>
          <cell r="B1525" t="str">
            <v>Formaleta cuerpo cámara inspección 1,20 m. int.</v>
          </cell>
          <cell r="C1525" t="str">
            <v>h</v>
          </cell>
          <cell r="D1525">
            <v>1</v>
          </cell>
          <cell r="E1525">
            <v>7500</v>
          </cell>
          <cell r="G1525">
            <v>7500</v>
          </cell>
        </row>
        <row r="1526">
          <cell r="A1526" t="str">
            <v>071052</v>
          </cell>
          <cell r="B1526" t="str">
            <v>Formaleta cuerpo cámara inspección 1,50 m. int.</v>
          </cell>
          <cell r="C1526" t="str">
            <v>h</v>
          </cell>
          <cell r="D1526">
            <v>1</v>
          </cell>
          <cell r="E1526">
            <v>10000</v>
          </cell>
          <cell r="G1526">
            <v>10000</v>
          </cell>
        </row>
        <row r="1527">
          <cell r="A1527" t="str">
            <v>071060</v>
          </cell>
          <cell r="B1527" t="str">
            <v>Fresadora de pavimento, potencia 255 HP, peso 19 Ton, PROFUNDIDAD DE CORTE 305 mm</v>
          </cell>
          <cell r="C1527" t="str">
            <v>h</v>
          </cell>
          <cell r="D1527">
            <v>1</v>
          </cell>
          <cell r="E1527">
            <v>261780</v>
          </cell>
          <cell r="G1527">
            <v>261780</v>
          </cell>
        </row>
        <row r="1528">
          <cell r="A1528" t="str">
            <v>071070</v>
          </cell>
          <cell r="B1528" t="str">
            <v>Fresadora y recicladora de pavimento, potencia 430 HP, peso 20 Ton</v>
          </cell>
          <cell r="C1528" t="str">
            <v>h</v>
          </cell>
          <cell r="D1528">
            <v>1</v>
          </cell>
          <cell r="E1528">
            <v>332660</v>
          </cell>
          <cell r="G1528">
            <v>332660</v>
          </cell>
        </row>
        <row r="1529">
          <cell r="A1529" t="str">
            <v>071080</v>
          </cell>
          <cell r="B1529" t="str">
            <v>Gato para tensionamiento, fuerza Max 200 ton, área de tensión 314 cm2.</v>
          </cell>
          <cell r="C1529" t="str">
            <v>h</v>
          </cell>
          <cell r="D1529">
            <v>1</v>
          </cell>
          <cell r="E1529">
            <v>105932.12954448703</v>
          </cell>
          <cell r="G1529">
            <v>105932.12954448703</v>
          </cell>
        </row>
        <row r="1530">
          <cell r="A1530" t="str">
            <v>071090</v>
          </cell>
          <cell r="B1530" t="str">
            <v>Grúa (capacidad 15 ton)</v>
          </cell>
          <cell r="C1530" t="str">
            <v>h</v>
          </cell>
          <cell r="D1530">
            <v>1</v>
          </cell>
          <cell r="E1530">
            <v>187500</v>
          </cell>
          <cell r="G1530">
            <v>187500</v>
          </cell>
        </row>
        <row r="1531">
          <cell r="A1531" t="str">
            <v>071100</v>
          </cell>
          <cell r="B1531" t="str">
            <v>Grúa (Transporte en Obra)</v>
          </cell>
          <cell r="C1531" t="str">
            <v>h</v>
          </cell>
          <cell r="D1531">
            <v>1</v>
          </cell>
          <cell r="E1531">
            <v>108096.33093869733</v>
          </cell>
          <cell r="G1531">
            <v>108096.33093869733</v>
          </cell>
        </row>
        <row r="1532">
          <cell r="A1532" t="str">
            <v>071110</v>
          </cell>
          <cell r="B1532" t="str">
            <v>Grúa 10 ton</v>
          </cell>
          <cell r="C1532" t="str">
            <v>h</v>
          </cell>
          <cell r="D1532">
            <v>1</v>
          </cell>
          <cell r="E1532">
            <v>135888.73495104304</v>
          </cell>
          <cell r="G1532">
            <v>135888.73495104304</v>
          </cell>
        </row>
        <row r="1533">
          <cell r="A1533" t="str">
            <v>071120</v>
          </cell>
          <cell r="B1533" t="str">
            <v>Grúa con barreno o máquina piloteadora</v>
          </cell>
          <cell r="C1533" t="str">
            <v>h</v>
          </cell>
          <cell r="D1533">
            <v>1</v>
          </cell>
          <cell r="E1533">
            <v>257469.34406130272</v>
          </cell>
          <cell r="G1533">
            <v>257469.34406130272</v>
          </cell>
        </row>
        <row r="1534">
          <cell r="A1534" t="str">
            <v>071130</v>
          </cell>
          <cell r="B1534" t="str">
            <v>Grúa con torre</v>
          </cell>
          <cell r="C1534" t="str">
            <v>h</v>
          </cell>
          <cell r="D1534">
            <v>1</v>
          </cell>
          <cell r="E1534">
            <v>183438.7478820775</v>
          </cell>
          <cell r="G1534">
            <v>183438.7478820775</v>
          </cell>
        </row>
        <row r="1535">
          <cell r="A1535" t="str">
            <v>071140</v>
          </cell>
          <cell r="B1535" t="str">
            <v>Grúa Con Torre (2)</v>
          </cell>
          <cell r="C1535" t="str">
            <v>h</v>
          </cell>
          <cell r="D1535">
            <v>1</v>
          </cell>
          <cell r="E1535">
            <v>118945.82047679866</v>
          </cell>
          <cell r="G1535">
            <v>118945.82047679866</v>
          </cell>
        </row>
        <row r="1536">
          <cell r="A1536" t="str">
            <v>071150</v>
          </cell>
          <cell r="B1536" t="str">
            <v>Grúa con torre capacidad 1 ton en la punta.</v>
          </cell>
          <cell r="C1536" t="str">
            <v>h</v>
          </cell>
          <cell r="D1536">
            <v>1</v>
          </cell>
          <cell r="E1536">
            <v>181332.47918263092</v>
          </cell>
          <cell r="G1536">
            <v>181332.47918263092</v>
          </cell>
        </row>
        <row r="1537">
          <cell r="A1537" t="str">
            <v>071160</v>
          </cell>
          <cell r="B1537" t="str">
            <v>Grúa telescópica de 50 Ton.</v>
          </cell>
          <cell r="C1537" t="str">
            <v>h</v>
          </cell>
          <cell r="D1537">
            <v>1</v>
          </cell>
          <cell r="E1537">
            <v>334495.34679650917</v>
          </cell>
          <cell r="G1537">
            <v>334495.34679650917</v>
          </cell>
        </row>
        <row r="1538">
          <cell r="A1538" t="str">
            <v>071170</v>
          </cell>
          <cell r="B1538" t="str">
            <v>Guadañadora, Cilindraje 41.5 cm3, Longitud del mango 1450 mm, Peso 7.4 kg</v>
          </cell>
          <cell r="C1538" t="str">
            <v>h</v>
          </cell>
          <cell r="D1538">
            <v>1</v>
          </cell>
          <cell r="E1538">
            <v>3742.2827586206904</v>
          </cell>
          <cell r="G1538">
            <v>3742.2827586206904</v>
          </cell>
        </row>
        <row r="1539">
          <cell r="A1539" t="str">
            <v>071180</v>
          </cell>
          <cell r="B1539" t="str">
            <v>Manómetro cable de acero para bajar la celda</v>
          </cell>
          <cell r="C1539" t="str">
            <v>h</v>
          </cell>
          <cell r="D1539">
            <v>1</v>
          </cell>
          <cell r="E1539">
            <v>1270517.0608237551</v>
          </cell>
          <cell r="G1539">
            <v>1270517.0608237551</v>
          </cell>
        </row>
        <row r="1540">
          <cell r="A1540" t="str">
            <v>071190</v>
          </cell>
          <cell r="B1540" t="str">
            <v>Máquina hidrosembradora</v>
          </cell>
          <cell r="C1540" t="str">
            <v>h</v>
          </cell>
          <cell r="D1540">
            <v>1</v>
          </cell>
          <cell r="E1540">
            <v>18191.642220093661</v>
          </cell>
          <cell r="G1540">
            <v>18191.642220093661</v>
          </cell>
        </row>
        <row r="1541">
          <cell r="A1541" t="str">
            <v>071200</v>
          </cell>
          <cell r="B1541" t="str">
            <v>Maquina térmica pegatachas</v>
          </cell>
          <cell r="C1541" t="str">
            <v>h</v>
          </cell>
          <cell r="D1541">
            <v>1</v>
          </cell>
          <cell r="E1541">
            <v>17831.155321413371</v>
          </cell>
          <cell r="G1541">
            <v>17831.155321413371</v>
          </cell>
        </row>
        <row r="1542">
          <cell r="A1542" t="str">
            <v>071210</v>
          </cell>
          <cell r="B1542" t="str">
            <v>Mezcladora de concreto 1 bulto</v>
          </cell>
          <cell r="C1542" t="str">
            <v>h</v>
          </cell>
          <cell r="D1542">
            <v>1</v>
          </cell>
          <cell r="E1542">
            <v>14100</v>
          </cell>
          <cell r="G1542">
            <v>14100</v>
          </cell>
        </row>
        <row r="1543">
          <cell r="A1543" t="str">
            <v>071220</v>
          </cell>
          <cell r="B1543" t="str">
            <v>Montacargas</v>
          </cell>
          <cell r="C1543" t="str">
            <v>h</v>
          </cell>
          <cell r="D1543">
            <v>1</v>
          </cell>
          <cell r="E1543">
            <v>66654.412635664106</v>
          </cell>
          <cell r="G1543">
            <v>66654.412635664106</v>
          </cell>
        </row>
        <row r="1544">
          <cell r="A1544" t="str">
            <v>071230</v>
          </cell>
          <cell r="B1544" t="str">
            <v xml:space="preserve">Motobomba 3 PULGADAS (incluye operario)
</v>
          </cell>
          <cell r="C1544" t="str">
            <v>h</v>
          </cell>
          <cell r="D1544">
            <v>1</v>
          </cell>
          <cell r="E1544">
            <v>7795.9184759472128</v>
          </cell>
          <cell r="G1544">
            <v>7795.9184759472128</v>
          </cell>
        </row>
        <row r="1545">
          <cell r="A1545" t="str">
            <v>071240</v>
          </cell>
          <cell r="B1545" t="str">
            <v xml:space="preserve">Motobomba 4 pulgadas
</v>
          </cell>
          <cell r="C1545" t="str">
            <v>h</v>
          </cell>
          <cell r="D1545">
            <v>1</v>
          </cell>
          <cell r="E1545">
            <v>7036.6655598126881</v>
          </cell>
          <cell r="G1545">
            <v>7036.6655598126881</v>
          </cell>
        </row>
        <row r="1546">
          <cell r="A1546" t="str">
            <v>071250</v>
          </cell>
          <cell r="B1546" t="str">
            <v xml:space="preserve">Motobomba 6´´ diámetro de bombeo de 2 m3/seg
</v>
          </cell>
          <cell r="C1546" t="str">
            <v>h</v>
          </cell>
          <cell r="D1546">
            <v>1</v>
          </cell>
          <cell r="E1546">
            <v>17558.897860791829</v>
          </cell>
          <cell r="G1546">
            <v>17558.897860791829</v>
          </cell>
        </row>
        <row r="1547">
          <cell r="A1547" t="str">
            <v>071260</v>
          </cell>
          <cell r="B1547" t="str">
            <v>Motobomba de concreto</v>
          </cell>
          <cell r="C1547" t="str">
            <v>h</v>
          </cell>
          <cell r="D1547">
            <v>1</v>
          </cell>
          <cell r="E1547">
            <v>55091.241219667951</v>
          </cell>
          <cell r="G1547">
            <v>55091.241219667951</v>
          </cell>
        </row>
        <row r="1548">
          <cell r="A1548" t="str">
            <v>071270</v>
          </cell>
          <cell r="B1548" t="str">
            <v>Motoniveladora  potencia 215 HP, ancho de cuchilla 4,27 m, peso 18 ton.</v>
          </cell>
          <cell r="C1548" t="str">
            <v>h</v>
          </cell>
          <cell r="D1548">
            <v>1</v>
          </cell>
          <cell r="E1548">
            <v>140000</v>
          </cell>
          <cell r="G1548">
            <v>140000</v>
          </cell>
        </row>
        <row r="1549">
          <cell r="A1549" t="str">
            <v>071280</v>
          </cell>
          <cell r="B1549" t="str">
            <v>Motoniveladora, potencia 140 HP, ancho de cuchilla 3,66 m, peso 11 ton.</v>
          </cell>
          <cell r="C1549" t="str">
            <v>h</v>
          </cell>
          <cell r="D1549">
            <v>1</v>
          </cell>
          <cell r="E1549">
            <v>215000</v>
          </cell>
          <cell r="G1549">
            <v>215000</v>
          </cell>
        </row>
        <row r="1550">
          <cell r="A1550" t="str">
            <v>071290</v>
          </cell>
          <cell r="B1550" t="str">
            <v>Motosierra, 93.6 cm3 - 7.1 HP, 45-90 cm - 7.9 kg</v>
          </cell>
          <cell r="C1550" t="str">
            <v>h</v>
          </cell>
          <cell r="D1550">
            <v>1</v>
          </cell>
          <cell r="E1550">
            <v>5147.160685398042</v>
          </cell>
          <cell r="G1550">
            <v>5147.160685398042</v>
          </cell>
        </row>
        <row r="1551">
          <cell r="A1551" t="str">
            <v>071300</v>
          </cell>
          <cell r="B1551" t="str">
            <v>Motosoldador, 300 amperios</v>
          </cell>
          <cell r="C1551" t="str">
            <v>h</v>
          </cell>
          <cell r="D1551">
            <v>1</v>
          </cell>
          <cell r="E1551">
            <v>16549.42255578301</v>
          </cell>
          <cell r="G1551">
            <v>16549.42255578301</v>
          </cell>
        </row>
        <row r="1552">
          <cell r="A1552" t="str">
            <v>071310</v>
          </cell>
          <cell r="B1552" t="str">
            <v>Pala auxiliar de piloteadora</v>
          </cell>
          <cell r="C1552" t="str">
            <v>h</v>
          </cell>
          <cell r="D1552">
            <v>1</v>
          </cell>
          <cell r="E1552">
            <v>280000</v>
          </cell>
          <cell r="G1552">
            <v>280000</v>
          </cell>
        </row>
        <row r="1553">
          <cell r="A1553" t="str">
            <v>071320</v>
          </cell>
          <cell r="B1553" t="str">
            <v xml:space="preserve">Pala grúa con martillos
</v>
          </cell>
          <cell r="C1553" t="str">
            <v>h</v>
          </cell>
          <cell r="D1553">
            <v>1</v>
          </cell>
          <cell r="E1553">
            <v>270000</v>
          </cell>
          <cell r="G1553">
            <v>270000</v>
          </cell>
        </row>
        <row r="1554">
          <cell r="A1554" t="str">
            <v>071330</v>
          </cell>
          <cell r="B1554" t="str">
            <v>Piloteadora</v>
          </cell>
          <cell r="C1554" t="str">
            <v>h</v>
          </cell>
          <cell r="D1554">
            <v>1</v>
          </cell>
          <cell r="E1554">
            <v>380000</v>
          </cell>
          <cell r="G1554">
            <v>380000</v>
          </cell>
        </row>
        <row r="1555">
          <cell r="A1555" t="str">
            <v>071340</v>
          </cell>
          <cell r="B1555" t="str">
            <v>Piloteadora potencia 250KW, RPM 1800, fuerza elevadora 200KN</v>
          </cell>
          <cell r="C1555" t="str">
            <v>h</v>
          </cell>
          <cell r="D1555">
            <v>1</v>
          </cell>
          <cell r="E1555">
            <v>420000</v>
          </cell>
          <cell r="G1555">
            <v>420000</v>
          </cell>
        </row>
        <row r="1556">
          <cell r="A1556" t="str">
            <v>071350</v>
          </cell>
          <cell r="B1556" t="str">
            <v>Planta de asfalto en caliente</v>
          </cell>
          <cell r="C1556" t="str">
            <v>h</v>
          </cell>
          <cell r="D1556">
            <v>1</v>
          </cell>
          <cell r="E1556">
            <v>410000</v>
          </cell>
          <cell r="G1556">
            <v>410000</v>
          </cell>
        </row>
        <row r="1557">
          <cell r="A1557" t="str">
            <v>071360</v>
          </cell>
          <cell r="B1557" t="str">
            <v>Planta de asfalto en frio</v>
          </cell>
          <cell r="C1557" t="str">
            <v>h</v>
          </cell>
          <cell r="D1557">
            <v>1</v>
          </cell>
          <cell r="E1557">
            <v>180000</v>
          </cell>
          <cell r="G1557">
            <v>180000</v>
          </cell>
        </row>
        <row r="1558">
          <cell r="A1558" t="str">
            <v>071370</v>
          </cell>
          <cell r="B1558" t="str">
            <v xml:space="preserve">Planta eléctrica </v>
          </cell>
          <cell r="C1558" t="str">
            <v>h</v>
          </cell>
          <cell r="D1558">
            <v>1</v>
          </cell>
          <cell r="E1558">
            <v>7811.0366113239688</v>
          </cell>
          <cell r="G1558">
            <v>7811.0366113239688</v>
          </cell>
        </row>
        <row r="1559">
          <cell r="A1559" t="str">
            <v>071380</v>
          </cell>
          <cell r="B1559" t="str">
            <v>Planta trituradora</v>
          </cell>
          <cell r="C1559" t="str">
            <v>h</v>
          </cell>
          <cell r="D1559">
            <v>1</v>
          </cell>
          <cell r="E1559">
            <v>380000</v>
          </cell>
          <cell r="G1559">
            <v>380000</v>
          </cell>
        </row>
        <row r="1560">
          <cell r="A1560" t="str">
            <v>071390</v>
          </cell>
          <cell r="B1560" t="str">
            <v>Pluma capacidad 100 kg</v>
          </cell>
          <cell r="C1560" t="str">
            <v>h</v>
          </cell>
          <cell r="D1560">
            <v>1</v>
          </cell>
          <cell r="E1560">
            <v>8181</v>
          </cell>
          <cell r="G1560">
            <v>8181</v>
          </cell>
        </row>
        <row r="1561">
          <cell r="A1561" t="str">
            <v>071400</v>
          </cell>
          <cell r="B1561" t="str">
            <v>Puente grúa</v>
          </cell>
          <cell r="C1561" t="str">
            <v>h</v>
          </cell>
          <cell r="D1561">
            <v>1</v>
          </cell>
          <cell r="E1561">
            <v>600000</v>
          </cell>
          <cell r="G1561">
            <v>600000</v>
          </cell>
        </row>
        <row r="1562">
          <cell r="A1562" t="str">
            <v>071410</v>
          </cell>
          <cell r="B1562" t="str">
            <v>Pulidora (8500 REV)</v>
          </cell>
          <cell r="C1562" t="str">
            <v>h</v>
          </cell>
          <cell r="D1562">
            <v>1</v>
          </cell>
          <cell r="E1562">
            <v>2547.4360472541512</v>
          </cell>
          <cell r="G1562">
            <v>2547.4360472541512</v>
          </cell>
        </row>
        <row r="1563">
          <cell r="A1563" t="str">
            <v>071420</v>
          </cell>
          <cell r="B1563" t="str">
            <v>Pulvimixer</v>
          </cell>
          <cell r="C1563" t="str">
            <v>h</v>
          </cell>
          <cell r="D1563">
            <v>1</v>
          </cell>
          <cell r="E1563">
            <v>100000</v>
          </cell>
          <cell r="G1563">
            <v>100000</v>
          </cell>
        </row>
        <row r="1564">
          <cell r="A1564" t="str">
            <v>071430</v>
          </cell>
          <cell r="B1564" t="str">
            <v xml:space="preserve">Recicladora, potencia 430HP </v>
          </cell>
          <cell r="C1564" t="str">
            <v>h</v>
          </cell>
          <cell r="D1564">
            <v>1</v>
          </cell>
          <cell r="E1564">
            <v>350000</v>
          </cell>
          <cell r="G1564">
            <v>350000</v>
          </cell>
        </row>
        <row r="1565">
          <cell r="A1565" t="str">
            <v>071440</v>
          </cell>
          <cell r="B1565" t="str">
            <v>Regla vibratoria, de longitud de 3 a 5 m, motor de 3600 rpm, potencia 6 HP</v>
          </cell>
          <cell r="C1565" t="str">
            <v>h</v>
          </cell>
          <cell r="D1565">
            <v>1</v>
          </cell>
          <cell r="E1565">
            <v>6370</v>
          </cell>
          <cell r="G1565">
            <v>6370</v>
          </cell>
        </row>
        <row r="1566">
          <cell r="A1566" t="str">
            <v>071450</v>
          </cell>
          <cell r="B1566" t="str">
            <v xml:space="preserve">Retrocargador CAT 510 </v>
          </cell>
          <cell r="C1566" t="str">
            <v>h</v>
          </cell>
          <cell r="D1566">
            <v>1</v>
          </cell>
          <cell r="E1566">
            <v>180000</v>
          </cell>
          <cell r="G1566">
            <v>180000</v>
          </cell>
        </row>
        <row r="1567">
          <cell r="A1567" t="str">
            <v>071460</v>
          </cell>
          <cell r="B1567" t="str">
            <v>Retrocargador, pala de 1,1 m3 de capacidad, profundidad de excavación de 4.400 mm y una altura de 5.680 mm</v>
          </cell>
          <cell r="C1567" t="str">
            <v>h</v>
          </cell>
          <cell r="D1567">
            <v>1</v>
          </cell>
          <cell r="E1567">
            <v>200000</v>
          </cell>
          <cell r="G1567">
            <v>200000</v>
          </cell>
        </row>
        <row r="1568">
          <cell r="A1568" t="str">
            <v>071470</v>
          </cell>
          <cell r="B1568" t="str">
            <v>Retroexcavadora 428 doble trasmisión</v>
          </cell>
          <cell r="C1568" t="str">
            <v>h</v>
          </cell>
          <cell r="D1568">
            <v>1</v>
          </cell>
          <cell r="E1568">
            <v>140000</v>
          </cell>
          <cell r="G1568">
            <v>140000</v>
          </cell>
        </row>
        <row r="1569">
          <cell r="A1569" t="str">
            <v>071480</v>
          </cell>
          <cell r="B1569" t="str">
            <v>Retroexcavadora A25C</v>
          </cell>
          <cell r="C1569" t="str">
            <v>h</v>
          </cell>
          <cell r="D1569">
            <v>1</v>
          </cell>
          <cell r="E1569">
            <v>130000</v>
          </cell>
          <cell r="G1569">
            <v>130000</v>
          </cell>
        </row>
        <row r="1570">
          <cell r="A1570" t="str">
            <v>071490</v>
          </cell>
          <cell r="B1570" t="str">
            <v xml:space="preserve">Retroexcavadora E-200 con martillo neumático
</v>
          </cell>
          <cell r="C1570" t="str">
            <v>h</v>
          </cell>
          <cell r="D1570">
            <v>1</v>
          </cell>
          <cell r="E1570">
            <v>300000</v>
          </cell>
          <cell r="G1570">
            <v>300000</v>
          </cell>
        </row>
        <row r="1571">
          <cell r="A1571" t="str">
            <v>071500</v>
          </cell>
          <cell r="B1571" t="str">
            <v xml:space="preserve">Retroexcavadora E-200 sobre orugas trabajo en rio
</v>
          </cell>
          <cell r="C1571" t="str">
            <v>h</v>
          </cell>
          <cell r="D1571">
            <v>1</v>
          </cell>
          <cell r="E1571">
            <v>215000</v>
          </cell>
          <cell r="G1571">
            <v>215000</v>
          </cell>
        </row>
        <row r="1572">
          <cell r="A1572" t="str">
            <v>071510</v>
          </cell>
          <cell r="B1572" t="str">
            <v xml:space="preserve">Retroexcavadora E-200 sobre orugas
</v>
          </cell>
          <cell r="C1572" t="str">
            <v>h</v>
          </cell>
          <cell r="D1572">
            <v>1</v>
          </cell>
          <cell r="E1572">
            <v>215000</v>
          </cell>
          <cell r="G1572">
            <v>215000</v>
          </cell>
        </row>
        <row r="1573">
          <cell r="A1573" t="str">
            <v>071520</v>
          </cell>
          <cell r="B1573" t="str">
            <v xml:space="preserve">Retroexcavadora sobre llantas 
</v>
          </cell>
          <cell r="C1573" t="str">
            <v>h</v>
          </cell>
          <cell r="D1573">
            <v>1</v>
          </cell>
          <cell r="E1573">
            <v>180000</v>
          </cell>
          <cell r="G1573">
            <v>180000</v>
          </cell>
        </row>
        <row r="1574">
          <cell r="A1574" t="str">
            <v>071530</v>
          </cell>
          <cell r="B1574" t="str">
            <v xml:space="preserve">Retroexcavadora sobre llantas JD 410
</v>
          </cell>
          <cell r="C1574" t="str">
            <v>h</v>
          </cell>
          <cell r="D1574">
            <v>1</v>
          </cell>
          <cell r="E1574">
            <v>180000</v>
          </cell>
          <cell r="G1574">
            <v>180000</v>
          </cell>
        </row>
        <row r="1575">
          <cell r="A1575" t="str">
            <v>071540</v>
          </cell>
          <cell r="B1575" t="str">
            <v>Retroexcavadora sobre llantas, motor 62HP, Profundidad de excavación de 5.41 metros.</v>
          </cell>
          <cell r="C1575" t="str">
            <v>h</v>
          </cell>
          <cell r="D1575">
            <v>1</v>
          </cell>
          <cell r="E1575">
            <v>215000</v>
          </cell>
          <cell r="G1575">
            <v>215000</v>
          </cell>
        </row>
        <row r="1576">
          <cell r="A1576" t="str">
            <v>071550</v>
          </cell>
          <cell r="B1576" t="str">
            <v>Retroexcavadora sobre oruga, potencia 138 HP, balde de 1,5 m3.</v>
          </cell>
          <cell r="C1576" t="str">
            <v>h</v>
          </cell>
          <cell r="D1576">
            <v>1</v>
          </cell>
          <cell r="E1576">
            <v>180000</v>
          </cell>
          <cell r="G1576">
            <v>180000</v>
          </cell>
        </row>
        <row r="1577">
          <cell r="A1577" t="str">
            <v>071560</v>
          </cell>
          <cell r="B1577" t="str">
            <v>Retroexcavadora Tipo E-200 o  Equivalente</v>
          </cell>
          <cell r="C1577" t="str">
            <v>h</v>
          </cell>
          <cell r="D1577">
            <v>1</v>
          </cell>
          <cell r="E1577">
            <v>180000</v>
          </cell>
          <cell r="G1577">
            <v>180000</v>
          </cell>
        </row>
        <row r="1578">
          <cell r="A1578" t="str">
            <v>071570</v>
          </cell>
          <cell r="B1578" t="str">
            <v>Retroexcavadora, Potencia en el Volante 78 HP 2200 RPM</v>
          </cell>
          <cell r="C1578" t="str">
            <v>h</v>
          </cell>
          <cell r="D1578">
            <v>1</v>
          </cell>
          <cell r="E1578">
            <v>150000</v>
          </cell>
          <cell r="G1578">
            <v>150000</v>
          </cell>
        </row>
        <row r="1579">
          <cell r="A1579" t="str">
            <v>071580</v>
          </cell>
          <cell r="B1579" t="str">
            <v xml:space="preserve">Ruteadora </v>
          </cell>
          <cell r="C1579" t="str">
            <v>h</v>
          </cell>
          <cell r="D1579">
            <v>1</v>
          </cell>
          <cell r="E1579">
            <v>5746.9374308216265</v>
          </cell>
          <cell r="G1579">
            <v>5746.9374308216265</v>
          </cell>
        </row>
        <row r="1580">
          <cell r="A1580" t="str">
            <v>071590</v>
          </cell>
          <cell r="B1580" t="str">
            <v>Sensor de Impacto para prueba de integridad tipo</v>
          </cell>
          <cell r="C1580" t="str">
            <v>h</v>
          </cell>
          <cell r="D1580">
            <v>1</v>
          </cell>
          <cell r="E1580">
            <v>95000</v>
          </cell>
          <cell r="G1580">
            <v>95000</v>
          </cell>
        </row>
        <row r="1581">
          <cell r="A1581" t="str">
            <v>071591</v>
          </cell>
          <cell r="B1581" t="str">
            <v>Señalizador Tubular de 1 mts</v>
          </cell>
          <cell r="C1581" t="str">
            <v>Und</v>
          </cell>
          <cell r="D1581">
            <v>1</v>
          </cell>
          <cell r="E1581">
            <v>40000</v>
          </cell>
          <cell r="G1581">
            <v>40000</v>
          </cell>
        </row>
        <row r="1582">
          <cell r="A1582" t="str">
            <v>071592</v>
          </cell>
          <cell r="B1582" t="str">
            <v>Tablestaca metalica 2 pza, h=3.5, L=2.5 mts.</v>
          </cell>
          <cell r="C1582" t="str">
            <v>HR</v>
          </cell>
          <cell r="D1582">
            <v>1</v>
          </cell>
          <cell r="E1582">
            <v>4500</v>
          </cell>
          <cell r="G1582">
            <v>4500</v>
          </cell>
        </row>
        <row r="1583">
          <cell r="A1583" t="str">
            <v>071600</v>
          </cell>
          <cell r="B1583" t="str">
            <v xml:space="preserve">Taco metálico o puntal (escamas en concreto)
</v>
          </cell>
          <cell r="C1583" t="str">
            <v>h</v>
          </cell>
          <cell r="D1583">
            <v>1</v>
          </cell>
          <cell r="E1583">
            <v>58.698680289484898</v>
          </cell>
          <cell r="G1583">
            <v>58.698680289484898</v>
          </cell>
        </row>
        <row r="1584">
          <cell r="A1584" t="str">
            <v>071610</v>
          </cell>
          <cell r="B1584" t="str">
            <v>Taladro de 1/2´´, pulidora, lijadora y circular para corte extremo superior</v>
          </cell>
          <cell r="C1584" t="str">
            <v>h</v>
          </cell>
          <cell r="D1584">
            <v>1</v>
          </cell>
          <cell r="E1584">
            <v>2000</v>
          </cell>
          <cell r="G1584">
            <v>2000</v>
          </cell>
        </row>
        <row r="1585">
          <cell r="A1585" t="str">
            <v>071620</v>
          </cell>
          <cell r="B1585" t="str">
            <v xml:space="preserve">Taladro de 1/2´´, pulidora, lijadora y circular
</v>
          </cell>
          <cell r="C1585" t="str">
            <v>h</v>
          </cell>
          <cell r="D1585">
            <v>1</v>
          </cell>
          <cell r="E1585">
            <v>2000</v>
          </cell>
          <cell r="G1585">
            <v>2000</v>
          </cell>
        </row>
        <row r="1586">
          <cell r="A1586" t="str">
            <v>071630</v>
          </cell>
          <cell r="B1586" t="str">
            <v>Taladro industrial</v>
          </cell>
          <cell r="C1586" t="str">
            <v>h</v>
          </cell>
          <cell r="D1586">
            <v>1</v>
          </cell>
          <cell r="E1586">
            <v>4500</v>
          </cell>
          <cell r="G1586">
            <v>4500</v>
          </cell>
        </row>
        <row r="1587">
          <cell r="A1587" t="str">
            <v>071640</v>
          </cell>
          <cell r="B1587" t="str">
            <v>Tara (Recebo, Agua, Etc.)</v>
          </cell>
          <cell r="C1587" t="str">
            <v>u</v>
          </cell>
          <cell r="D1587">
            <v>1</v>
          </cell>
          <cell r="E1587">
            <v>241131.07437207326</v>
          </cell>
          <cell r="G1587">
            <v>241131.07437207326</v>
          </cell>
        </row>
        <row r="1588">
          <cell r="A1588" t="str">
            <v>071650</v>
          </cell>
          <cell r="B1588" t="str">
            <v>Tarifa de transporte</v>
          </cell>
          <cell r="C1588" t="str">
            <v>h</v>
          </cell>
          <cell r="D1588">
            <v>1</v>
          </cell>
          <cell r="E1588">
            <v>65331.127224350799</v>
          </cell>
          <cell r="G1588">
            <v>65331.127224350799</v>
          </cell>
        </row>
        <row r="1589">
          <cell r="A1589" t="str">
            <v>071660</v>
          </cell>
          <cell r="B1589" t="str">
            <v>Tarifa de transporte (agregados pétreos)</v>
          </cell>
          <cell r="C1589" t="str">
            <v>m3k</v>
          </cell>
          <cell r="D1589">
            <v>1</v>
          </cell>
          <cell r="E1589">
            <v>1125</v>
          </cell>
          <cell r="G1589">
            <v>1125</v>
          </cell>
        </row>
        <row r="1590">
          <cell r="A1590" t="str">
            <v>071670</v>
          </cell>
          <cell r="B1590" t="str">
            <v xml:space="preserve">Tarifa de transporte de concreto hidráulico en mixer </v>
          </cell>
          <cell r="C1590" t="str">
            <v>m3k</v>
          </cell>
          <cell r="D1590">
            <v>1</v>
          </cell>
          <cell r="E1590">
            <v>1250</v>
          </cell>
          <cell r="G1590">
            <v>1250</v>
          </cell>
        </row>
        <row r="1591">
          <cell r="A1591" t="str">
            <v>071680</v>
          </cell>
          <cell r="B1591" t="str">
            <v xml:space="preserve">Tarifa de transporte de estructuras metálicas 
</v>
          </cell>
          <cell r="C1591" t="str">
            <v>kgk</v>
          </cell>
          <cell r="D1591">
            <v>1</v>
          </cell>
          <cell r="E1591">
            <v>0.31244146445295873</v>
          </cell>
          <cell r="G1591">
            <v>0.31244146445295873</v>
          </cell>
        </row>
        <row r="1592">
          <cell r="A1592" t="str">
            <v>071690</v>
          </cell>
          <cell r="B1592" t="str">
            <v xml:space="preserve">Tarifa de transporte de estructuras metálicas en obra
</v>
          </cell>
          <cell r="C1592" t="str">
            <v>kgk</v>
          </cell>
          <cell r="D1592">
            <v>1</v>
          </cell>
          <cell r="E1592">
            <v>0.37291400595998303</v>
          </cell>
          <cell r="G1592">
            <v>0.37291400595998303</v>
          </cell>
        </row>
        <row r="1593">
          <cell r="A1593" t="str">
            <v>071700</v>
          </cell>
          <cell r="B1593" t="str">
            <v xml:space="preserve">Tarifa de transporte de mezclas para bacheo 
</v>
          </cell>
          <cell r="C1593" t="str">
            <v>m3k</v>
          </cell>
          <cell r="D1593">
            <v>1</v>
          </cell>
          <cell r="E1593">
            <v>1254.3617709663688</v>
          </cell>
          <cell r="G1593">
            <v>1254.3617709663688</v>
          </cell>
        </row>
        <row r="1594">
          <cell r="A1594" t="str">
            <v>071710</v>
          </cell>
          <cell r="B1594" t="str">
            <v xml:space="preserve">Tarifa de transporte de mezclas
</v>
          </cell>
          <cell r="C1594" t="str">
            <v>m3k</v>
          </cell>
          <cell r="D1594">
            <v>1</v>
          </cell>
          <cell r="E1594">
            <v>940.77132822477665</v>
          </cell>
          <cell r="G1594">
            <v>940.77132822477665</v>
          </cell>
        </row>
        <row r="1595">
          <cell r="A1595" t="str">
            <v>071720</v>
          </cell>
          <cell r="B1595" t="str">
            <v>Tarifa de Transporte de Postes</v>
          </cell>
          <cell r="C1595" t="str">
            <v>h</v>
          </cell>
          <cell r="D1595">
            <v>1</v>
          </cell>
          <cell r="E1595">
            <v>53348.8660387399</v>
          </cell>
          <cell r="G1595">
            <v>53348.8660387399</v>
          </cell>
        </row>
        <row r="1596">
          <cell r="A1596" t="str">
            <v>071730</v>
          </cell>
          <cell r="B1596" t="str">
            <v>Tarifa de transporte para agregados de mezclas asfálticas</v>
          </cell>
          <cell r="C1596" t="str">
            <v>m3k</v>
          </cell>
          <cell r="D1596">
            <v>1</v>
          </cell>
          <cell r="E1596">
            <v>1125</v>
          </cell>
          <cell r="G1596">
            <v>1125</v>
          </cell>
        </row>
        <row r="1597">
          <cell r="A1597" t="str">
            <v>071740</v>
          </cell>
          <cell r="B1597" t="str">
            <v>Tarifa de Trasporte de especies vegetales</v>
          </cell>
          <cell r="C1597" t="str">
            <v>h</v>
          </cell>
          <cell r="D1597">
            <v>1</v>
          </cell>
          <cell r="E1597">
            <v>47120.788910174553</v>
          </cell>
          <cell r="G1597">
            <v>47120.788910174553</v>
          </cell>
        </row>
        <row r="1598">
          <cell r="A1598" t="str">
            <v>071741</v>
          </cell>
          <cell r="B1598" t="str">
            <v>Tarifa tablon  3.5 x 24 cms x 2.90 mts</v>
          </cell>
          <cell r="C1598" t="str">
            <v>Dia</v>
          </cell>
          <cell r="D1598">
            <v>1</v>
          </cell>
          <cell r="E1598">
            <v>800</v>
          </cell>
          <cell r="G1598">
            <v>800</v>
          </cell>
        </row>
        <row r="1599">
          <cell r="A1599" t="str">
            <v>071750</v>
          </cell>
          <cell r="B1599" t="str">
            <v>Terminadora de asfalto (Finisher), potencia 130 HP, peso 15 ton.</v>
          </cell>
          <cell r="C1599" t="str">
            <v>h</v>
          </cell>
          <cell r="D1599">
            <v>1</v>
          </cell>
          <cell r="E1599">
            <v>170000</v>
          </cell>
          <cell r="G1599">
            <v>170000</v>
          </cell>
        </row>
        <row r="1600">
          <cell r="A1600" t="str">
            <v>071760</v>
          </cell>
          <cell r="B1600" t="str">
            <v xml:space="preserve">Terminadora de asfalto (Finisher), potencia en el volante 174 HP, R=20M3/H, velocidad de desplazamiento 114 m/min
</v>
          </cell>
          <cell r="C1600" t="str">
            <v>h</v>
          </cell>
          <cell r="D1600">
            <v>1</v>
          </cell>
          <cell r="E1600">
            <v>280000</v>
          </cell>
          <cell r="G1600">
            <v>280000</v>
          </cell>
        </row>
        <row r="1601">
          <cell r="A1601" t="str">
            <v>071761</v>
          </cell>
          <cell r="B1601" t="str">
            <v>Toma de Densidadea</v>
          </cell>
          <cell r="C1601" t="str">
            <v>Und</v>
          </cell>
          <cell r="D1601">
            <v>1</v>
          </cell>
          <cell r="E1601">
            <v>120000</v>
          </cell>
          <cell r="G1601">
            <v>120000</v>
          </cell>
        </row>
        <row r="1602">
          <cell r="A1602" t="str">
            <v>071770</v>
          </cell>
          <cell r="B1602" t="str">
            <v>Vehículo delineador</v>
          </cell>
          <cell r="C1602" t="str">
            <v>h</v>
          </cell>
          <cell r="D1602">
            <v>1</v>
          </cell>
          <cell r="E1602">
            <v>82953.00723712219</v>
          </cell>
          <cell r="G1602">
            <v>82953.00723712219</v>
          </cell>
        </row>
        <row r="1603">
          <cell r="A1603" t="str">
            <v>071780</v>
          </cell>
          <cell r="B1603" t="str">
            <v>Vehículo delineador R=1500 M/H</v>
          </cell>
          <cell r="C1603" t="str">
            <v>h</v>
          </cell>
          <cell r="D1603">
            <v>1</v>
          </cell>
          <cell r="E1603">
            <v>92014.767188165191</v>
          </cell>
          <cell r="G1603">
            <v>92014.767188165191</v>
          </cell>
        </row>
        <row r="1604">
          <cell r="A1604" t="str">
            <v>071790</v>
          </cell>
          <cell r="B1604" t="str">
            <v xml:space="preserve">Vibrador de concreto (incluye operario)
</v>
          </cell>
          <cell r="C1604" t="str">
            <v>h</v>
          </cell>
          <cell r="D1604">
            <v>1</v>
          </cell>
          <cell r="E1604">
            <v>13500</v>
          </cell>
          <cell r="G1604">
            <v>13500</v>
          </cell>
        </row>
        <row r="1605">
          <cell r="A1605" t="str">
            <v>071800</v>
          </cell>
          <cell r="B1605" t="str">
            <v>Vibrador de concreto, Motor de 3 hp a 18.000 rpm Mangueras de 4 mt</v>
          </cell>
          <cell r="C1605" t="str">
            <v>h</v>
          </cell>
          <cell r="D1605">
            <v>1</v>
          </cell>
          <cell r="E1605">
            <v>5345</v>
          </cell>
          <cell r="G1605">
            <v>5345</v>
          </cell>
        </row>
        <row r="1606">
          <cell r="A1606" t="str">
            <v>071810</v>
          </cell>
          <cell r="B1606" t="str">
            <v>Vibrocompactador, tipo benitìn, de peso 700 kg a 1.5 toneladas</v>
          </cell>
          <cell r="C1606" t="str">
            <v>h</v>
          </cell>
          <cell r="D1606">
            <v>1</v>
          </cell>
          <cell r="E1606">
            <v>69000</v>
          </cell>
          <cell r="G1606">
            <v>69000</v>
          </cell>
        </row>
        <row r="1607">
          <cell r="A1607" t="str">
            <v>071820</v>
          </cell>
          <cell r="B1607" t="str">
            <v xml:space="preserve">Vibrocompatador Dynapac (10 ton)
</v>
          </cell>
          <cell r="C1607" t="str">
            <v>h</v>
          </cell>
          <cell r="D1607">
            <v>1</v>
          </cell>
          <cell r="E1607">
            <v>180000</v>
          </cell>
          <cell r="G1607">
            <v>180000</v>
          </cell>
        </row>
        <row r="1608">
          <cell r="A1608" t="str">
            <v>071830</v>
          </cell>
          <cell r="B1608" t="str">
            <v xml:space="preserve">Vibrocompatador Dynapac C15
</v>
          </cell>
          <cell r="C1608" t="str">
            <v>h</v>
          </cell>
          <cell r="D1608">
            <v>1</v>
          </cell>
          <cell r="E1608">
            <v>140000</v>
          </cell>
          <cell r="G1608">
            <v>140000</v>
          </cell>
        </row>
        <row r="1609">
          <cell r="A1609" t="str">
            <v>071840</v>
          </cell>
          <cell r="B1609" t="str">
            <v xml:space="preserve">Vibrocompatador, potencia 153 HP, peso 10 Ton. </v>
          </cell>
          <cell r="C1609" t="str">
            <v>h</v>
          </cell>
          <cell r="D1609">
            <v>1</v>
          </cell>
          <cell r="E1609">
            <v>180000</v>
          </cell>
          <cell r="G1609">
            <v>180000</v>
          </cell>
        </row>
        <row r="1610">
          <cell r="A1610" t="str">
            <v>071850</v>
          </cell>
          <cell r="B1610" t="str">
            <v>Volqueta 8 m3</v>
          </cell>
          <cell r="C1610" t="str">
            <v>h</v>
          </cell>
          <cell r="D1610">
            <v>1</v>
          </cell>
          <cell r="E1610">
            <v>65340</v>
          </cell>
          <cell r="G1610">
            <v>65340</v>
          </cell>
        </row>
        <row r="1611">
          <cell r="A1611" t="str">
            <v>071860</v>
          </cell>
          <cell r="B1611" t="str">
            <v>DISTANCIA CANTERA</v>
          </cell>
          <cell r="C1611" t="str">
            <v>KM</v>
          </cell>
          <cell r="E1611">
            <v>65</v>
          </cell>
          <cell r="G1611">
            <v>65</v>
          </cell>
        </row>
        <row r="1612">
          <cell r="A1612" t="str">
            <v>071861</v>
          </cell>
          <cell r="B1612" t="str">
            <v>Acarreo horizontal</v>
          </cell>
          <cell r="C1612" t="str">
            <v>% S.M.O.</v>
          </cell>
          <cell r="D1612">
            <v>1</v>
          </cell>
          <cell r="E1612">
            <v>0.1</v>
          </cell>
          <cell r="G1612">
            <v>0.1</v>
          </cell>
        </row>
        <row r="1613">
          <cell r="A1613" t="str">
            <v>071870</v>
          </cell>
          <cell r="B1613" t="str">
            <v>Manejo de Tuberia</v>
          </cell>
          <cell r="C1613" t="str">
            <v>% S.M.O.</v>
          </cell>
          <cell r="D1613">
            <v>1</v>
          </cell>
          <cell r="E1613">
            <v>0.1</v>
          </cell>
          <cell r="G1613">
            <v>0.1</v>
          </cell>
        </row>
        <row r="1614">
          <cell r="A1614" t="str">
            <v>071880</v>
          </cell>
          <cell r="B1614" t="str">
            <v>Entivado</v>
          </cell>
          <cell r="C1614" t="str">
            <v>% S.M.O.</v>
          </cell>
          <cell r="D1614">
            <v>1</v>
          </cell>
          <cell r="E1614">
            <v>0.1</v>
          </cell>
          <cell r="G1614">
            <v>0.1</v>
          </cell>
        </row>
        <row r="1615">
          <cell r="A1615" t="str">
            <v>080100</v>
          </cell>
          <cell r="B1615" t="str">
            <v>CUADRILLAS</v>
          </cell>
          <cell r="D1615">
            <v>1</v>
          </cell>
          <cell r="E1615">
            <v>0.05</v>
          </cell>
        </row>
        <row r="1616">
          <cell r="A1616" t="str">
            <v>080110</v>
          </cell>
          <cell r="B1616" t="str">
            <v>ARQUITECTO</v>
          </cell>
          <cell r="C1616" t="str">
            <v>HH</v>
          </cell>
          <cell r="D1616">
            <v>1</v>
          </cell>
          <cell r="E1616">
            <v>40401</v>
          </cell>
          <cell r="G1616">
            <v>40401</v>
          </cell>
        </row>
        <row r="1617">
          <cell r="A1617" t="str">
            <v>080120</v>
          </cell>
          <cell r="B1617" t="str">
            <v>AUXILIAR OFICIOS VARIOS DIURNO</v>
          </cell>
          <cell r="C1617" t="str">
            <v>HRS</v>
          </cell>
          <cell r="D1617">
            <v>1</v>
          </cell>
          <cell r="E1617">
            <v>10246</v>
          </cell>
          <cell r="G1617">
            <v>10246</v>
          </cell>
        </row>
        <row r="1618">
          <cell r="A1618" t="str">
            <v>080130</v>
          </cell>
          <cell r="B1618" t="str">
            <v>AUXILIAR OFICIOS VARIOS NOCTURNO</v>
          </cell>
          <cell r="C1618" t="str">
            <v>HRS</v>
          </cell>
          <cell r="D1618">
            <v>1</v>
          </cell>
          <cell r="E1618">
            <v>10246</v>
          </cell>
          <cell r="G1618">
            <v>10246</v>
          </cell>
        </row>
        <row r="1619">
          <cell r="A1619" t="str">
            <v>080140</v>
          </cell>
          <cell r="B1619" t="str">
            <v>DIBUJANTE ARQUITECTURA-INGENIERIA</v>
          </cell>
          <cell r="C1619" t="str">
            <v>HH</v>
          </cell>
          <cell r="D1619">
            <v>1</v>
          </cell>
          <cell r="E1619">
            <v>10246</v>
          </cell>
          <cell r="G1619">
            <v>10246</v>
          </cell>
        </row>
        <row r="1620">
          <cell r="A1620" t="str">
            <v>080150</v>
          </cell>
          <cell r="B1620" t="str">
            <v>INGENIERO CIVIL</v>
          </cell>
          <cell r="C1620" t="str">
            <v>HH</v>
          </cell>
          <cell r="D1620">
            <v>1</v>
          </cell>
          <cell r="E1620">
            <v>40401</v>
          </cell>
          <cell r="G1620">
            <v>40401</v>
          </cell>
        </row>
        <row r="1621">
          <cell r="A1621" t="str">
            <v>080160</v>
          </cell>
          <cell r="B1621" t="str">
            <v>INGENIERO DE SUELOS</v>
          </cell>
          <cell r="C1621" t="str">
            <v>HH</v>
          </cell>
          <cell r="D1621">
            <v>1</v>
          </cell>
          <cell r="E1621">
            <v>40401</v>
          </cell>
          <cell r="G1621">
            <v>40401</v>
          </cell>
        </row>
        <row r="1622">
          <cell r="A1622" t="str">
            <v>080170</v>
          </cell>
          <cell r="B1622" t="str">
            <v>INGENIERO ELECTRICO</v>
          </cell>
          <cell r="C1622" t="str">
            <v>HH</v>
          </cell>
          <cell r="D1622">
            <v>1</v>
          </cell>
          <cell r="E1622">
            <v>40401</v>
          </cell>
          <cell r="G1622">
            <v>40401</v>
          </cell>
        </row>
        <row r="1623">
          <cell r="A1623" t="str">
            <v>080180</v>
          </cell>
          <cell r="B1623" t="str">
            <v>M.O. ALB. ACABADOS 1 AYU-1 OFI</v>
          </cell>
          <cell r="C1623" t="str">
            <v>HC</v>
          </cell>
          <cell r="D1623">
            <v>1</v>
          </cell>
          <cell r="E1623">
            <v>33811.800000000003</v>
          </cell>
          <cell r="G1623">
            <v>33811.800000000003</v>
          </cell>
        </row>
        <row r="1624">
          <cell r="A1624" t="str">
            <v>080190</v>
          </cell>
          <cell r="B1624" t="str">
            <v>M.O. ALB.ACABADOS 2 AYU-1 OFI</v>
          </cell>
          <cell r="C1624" t="str">
            <v>HC</v>
          </cell>
          <cell r="D1624">
            <v>1</v>
          </cell>
          <cell r="E1624">
            <v>45082.400000000001</v>
          </cell>
          <cell r="G1624">
            <v>45082.400000000001</v>
          </cell>
        </row>
        <row r="1625">
          <cell r="A1625" t="str">
            <v>080200</v>
          </cell>
          <cell r="B1625" t="str">
            <v>M.O. alb 1 ayudante</v>
          </cell>
          <cell r="C1625" t="str">
            <v>HH</v>
          </cell>
          <cell r="D1625">
            <v>1</v>
          </cell>
          <cell r="E1625">
            <v>10246</v>
          </cell>
          <cell r="G1625">
            <v>10246</v>
          </cell>
        </row>
        <row r="1626">
          <cell r="A1626" t="str">
            <v>080210</v>
          </cell>
          <cell r="B1626" t="str">
            <v>M.O. ALB 1 AYUDANTE-1 OFI</v>
          </cell>
          <cell r="C1626" t="str">
            <v>HC</v>
          </cell>
          <cell r="D1626">
            <v>1</v>
          </cell>
          <cell r="E1626">
            <v>30738</v>
          </cell>
          <cell r="G1626">
            <v>30738</v>
          </cell>
        </row>
        <row r="1627">
          <cell r="A1627" t="str">
            <v>080220</v>
          </cell>
          <cell r="B1627" t="str">
            <v>M.O. ALB 2 AYUDANTE</v>
          </cell>
          <cell r="C1627" t="str">
            <v>HC</v>
          </cell>
          <cell r="D1627">
            <v>1</v>
          </cell>
          <cell r="E1627">
            <v>20492</v>
          </cell>
          <cell r="G1627">
            <v>20492</v>
          </cell>
        </row>
        <row r="1628">
          <cell r="A1628" t="str">
            <v>080230</v>
          </cell>
          <cell r="B1628" t="str">
            <v>M.O. ALB 2 AYUDANTE-1 OFI</v>
          </cell>
          <cell r="C1628" t="str">
            <v>HC</v>
          </cell>
          <cell r="D1628">
            <v>1</v>
          </cell>
          <cell r="E1628">
            <v>40984</v>
          </cell>
          <cell r="G1628">
            <v>40984</v>
          </cell>
        </row>
        <row r="1629">
          <cell r="A1629" t="str">
            <v>080240</v>
          </cell>
          <cell r="B1629" t="str">
            <v>M.O. ALB 3 AYUDANTE</v>
          </cell>
          <cell r="C1629" t="str">
            <v>HC</v>
          </cell>
          <cell r="D1629">
            <v>1</v>
          </cell>
          <cell r="E1629">
            <v>30738</v>
          </cell>
          <cell r="G1629">
            <v>30738</v>
          </cell>
        </row>
        <row r="1630">
          <cell r="A1630" t="str">
            <v>080250</v>
          </cell>
          <cell r="B1630" t="str">
            <v>M.O. ALB 3 AYUDANTE-1 OIF</v>
          </cell>
          <cell r="C1630" t="str">
            <v>HC</v>
          </cell>
          <cell r="D1630">
            <v>1</v>
          </cell>
          <cell r="E1630">
            <v>51230</v>
          </cell>
          <cell r="G1630">
            <v>51230</v>
          </cell>
        </row>
        <row r="1631">
          <cell r="A1631" t="str">
            <v>080260</v>
          </cell>
          <cell r="B1631" t="str">
            <v>M.O. ALB 4 AYUDANTE</v>
          </cell>
          <cell r="C1631" t="str">
            <v>HC</v>
          </cell>
          <cell r="D1631">
            <v>1</v>
          </cell>
          <cell r="E1631">
            <v>40984</v>
          </cell>
          <cell r="G1631">
            <v>40984</v>
          </cell>
        </row>
        <row r="1632">
          <cell r="A1632" t="str">
            <v>080270</v>
          </cell>
          <cell r="B1632" t="str">
            <v>M.O. ALB 4 AYUDANTE-1 OFI</v>
          </cell>
          <cell r="C1632" t="str">
            <v>HC</v>
          </cell>
          <cell r="D1632">
            <v>1</v>
          </cell>
          <cell r="E1632">
            <v>61476</v>
          </cell>
          <cell r="G1632">
            <v>61476</v>
          </cell>
        </row>
        <row r="1633">
          <cell r="A1633" t="str">
            <v>080271</v>
          </cell>
          <cell r="B1633" t="str">
            <v>M.O. ALB 4 AY + 2 OF</v>
          </cell>
          <cell r="C1633" t="str">
            <v>HC</v>
          </cell>
          <cell r="D1633">
            <v>1</v>
          </cell>
          <cell r="E1633">
            <v>81968</v>
          </cell>
          <cell r="G1633">
            <v>81968</v>
          </cell>
        </row>
        <row r="1634">
          <cell r="A1634" t="str">
            <v>080280</v>
          </cell>
          <cell r="B1634" t="str">
            <v>M.O. ALB 5 AYUDANTE-1 OFI</v>
          </cell>
          <cell r="C1634" t="str">
            <v>HC</v>
          </cell>
          <cell r="D1634">
            <v>1</v>
          </cell>
          <cell r="E1634">
            <v>71722</v>
          </cell>
          <cell r="G1634">
            <v>71722</v>
          </cell>
        </row>
        <row r="1635">
          <cell r="A1635" t="str">
            <v>080290</v>
          </cell>
          <cell r="B1635" t="str">
            <v>M.O. ALB 5 AYUDANTES</v>
          </cell>
          <cell r="C1635" t="str">
            <v>HC</v>
          </cell>
          <cell r="D1635">
            <v>1</v>
          </cell>
          <cell r="E1635">
            <v>51230</v>
          </cell>
          <cell r="G1635">
            <v>51230</v>
          </cell>
        </row>
        <row r="1636">
          <cell r="A1636" t="str">
            <v>080300</v>
          </cell>
          <cell r="B1636" t="str">
            <v>M.O. ALB 1 OFICIAL</v>
          </cell>
          <cell r="C1636" t="str">
            <v>HH</v>
          </cell>
          <cell r="D1636">
            <v>1</v>
          </cell>
          <cell r="E1636">
            <v>20492</v>
          </cell>
          <cell r="G1636">
            <v>20492</v>
          </cell>
        </row>
        <row r="1637">
          <cell r="A1637" t="str">
            <v>080310</v>
          </cell>
          <cell r="B1637" t="str">
            <v>M.O. CARP.ALUM1 AYU -1 OFI</v>
          </cell>
          <cell r="C1637" t="str">
            <v>HC</v>
          </cell>
          <cell r="D1637">
            <v>1</v>
          </cell>
          <cell r="E1637">
            <v>35348.699999999997</v>
          </cell>
          <cell r="G1637">
            <v>35348.699999999997</v>
          </cell>
        </row>
        <row r="1638">
          <cell r="A1638" t="str">
            <v>080320</v>
          </cell>
          <cell r="B1638" t="str">
            <v>M.O. CARP.MAD1 AYU-1 OFI</v>
          </cell>
          <cell r="C1638" t="str">
            <v>HC</v>
          </cell>
          <cell r="D1638">
            <v>1</v>
          </cell>
          <cell r="E1638">
            <v>32274.9</v>
          </cell>
          <cell r="G1638">
            <v>32274.9</v>
          </cell>
        </row>
        <row r="1639">
          <cell r="A1639" t="str">
            <v>080330</v>
          </cell>
          <cell r="B1639" t="str">
            <v>M.O. Carp. Mad. Cep-cant 1Ay-1Of</v>
          </cell>
          <cell r="C1639" t="str">
            <v>HC</v>
          </cell>
          <cell r="D1639">
            <v>1</v>
          </cell>
          <cell r="E1639">
            <v>40984</v>
          </cell>
          <cell r="G1639">
            <v>40984</v>
          </cell>
        </row>
        <row r="1640">
          <cell r="A1640" t="str">
            <v>080340</v>
          </cell>
          <cell r="B1640" t="str">
            <v>M.O. CARP.POLIVIN. 1 AYU-1 OFI</v>
          </cell>
          <cell r="C1640" t="str">
            <v>HC</v>
          </cell>
          <cell r="D1640">
            <v>1</v>
          </cell>
          <cell r="E1640">
            <v>35348.699999999997</v>
          </cell>
          <cell r="G1640">
            <v>35348.699999999997</v>
          </cell>
        </row>
        <row r="1641">
          <cell r="A1641" t="str">
            <v>080350</v>
          </cell>
          <cell r="B1641" t="str">
            <v>M.O. CARP.TALLER 1 AYU-1 OFI</v>
          </cell>
          <cell r="C1641" t="str">
            <v>HC</v>
          </cell>
          <cell r="D1641">
            <v>1</v>
          </cell>
          <cell r="E1641">
            <v>35348.699999999997</v>
          </cell>
          <cell r="G1641">
            <v>35348.699999999997</v>
          </cell>
        </row>
        <row r="1642">
          <cell r="A1642" t="str">
            <v>080360</v>
          </cell>
          <cell r="B1642" t="str">
            <v>M.O. CARP.TALLER 2 AYU-1 OFI</v>
          </cell>
          <cell r="C1642" t="str">
            <v>HC</v>
          </cell>
          <cell r="D1642">
            <v>1</v>
          </cell>
          <cell r="E1642">
            <v>47131.6</v>
          </cell>
          <cell r="G1642">
            <v>47131.6</v>
          </cell>
        </row>
        <row r="1643">
          <cell r="A1643" t="str">
            <v>080370</v>
          </cell>
          <cell r="B1643" t="str">
            <v>M.O. ELECT 1 AYUDANTE-1 OFI</v>
          </cell>
          <cell r="C1643" t="str">
            <v>HC</v>
          </cell>
          <cell r="D1643">
            <v>1</v>
          </cell>
          <cell r="E1643">
            <v>35348.699999999997</v>
          </cell>
          <cell r="G1643">
            <v>35348.699999999997</v>
          </cell>
        </row>
        <row r="1644">
          <cell r="A1644" t="str">
            <v>080380</v>
          </cell>
          <cell r="B1644" t="str">
            <v>M.O. ELECT 2 AYUDANTE-1 OFI</v>
          </cell>
          <cell r="C1644" t="str">
            <v>HC</v>
          </cell>
          <cell r="D1644">
            <v>1</v>
          </cell>
          <cell r="E1644">
            <v>47131.6</v>
          </cell>
          <cell r="G1644">
            <v>47131.6</v>
          </cell>
        </row>
        <row r="1645">
          <cell r="A1645" t="str">
            <v>080381</v>
          </cell>
          <cell r="B1645" t="str">
            <v>M.O. ELECT 3 AYUDANTE-1 OFI</v>
          </cell>
          <cell r="C1645" t="str">
            <v>HC</v>
          </cell>
          <cell r="E1645">
            <v>58914.499999999993</v>
          </cell>
          <cell r="G1645">
            <v>58914.499999999993</v>
          </cell>
        </row>
        <row r="1646">
          <cell r="A1646" t="str">
            <v>080390</v>
          </cell>
          <cell r="B1646" t="str">
            <v>M.O. ELECT 3 AYUD-1 OFI-1 PROF</v>
          </cell>
          <cell r="C1646" t="str">
            <v>HC</v>
          </cell>
          <cell r="D1646">
            <v>1</v>
          </cell>
          <cell r="E1646">
            <v>105375.65</v>
          </cell>
          <cell r="G1646">
            <v>105375.65</v>
          </cell>
        </row>
        <row r="1647">
          <cell r="A1647" t="str">
            <v>080400</v>
          </cell>
          <cell r="B1647" t="str">
            <v>M.O. HIDROSANIT. 1 AYU-1 OFI</v>
          </cell>
          <cell r="C1647" t="str">
            <v>HC</v>
          </cell>
          <cell r="D1647">
            <v>1</v>
          </cell>
          <cell r="E1647">
            <v>33811.800000000003</v>
          </cell>
          <cell r="G1647">
            <v>33811.800000000003</v>
          </cell>
        </row>
        <row r="1648">
          <cell r="A1648" t="str">
            <v>080410</v>
          </cell>
          <cell r="B1648" t="str">
            <v>M.O. HIDROSANIT. 2 AYU - 1 OFIC.</v>
          </cell>
          <cell r="C1648" t="str">
            <v>HC</v>
          </cell>
          <cell r="D1648">
            <v>1</v>
          </cell>
          <cell r="E1648">
            <v>45082.400000000001</v>
          </cell>
          <cell r="G1648">
            <v>45082.400000000001</v>
          </cell>
        </row>
        <row r="1649">
          <cell r="A1649" t="str">
            <v>080420</v>
          </cell>
          <cell r="B1649" t="str">
            <v>M.O. INSTAL.HIDR. 1 AYU-1 OFIC</v>
          </cell>
          <cell r="C1649" t="str">
            <v>HC</v>
          </cell>
          <cell r="D1649">
            <v>1</v>
          </cell>
          <cell r="E1649">
            <v>33811.800000000003</v>
          </cell>
          <cell r="G1649">
            <v>33811.800000000003</v>
          </cell>
        </row>
        <row r="1650">
          <cell r="A1650" t="str">
            <v>080430</v>
          </cell>
          <cell r="B1650" t="str">
            <v>M.O. METAL 1 AYU-1 OFI</v>
          </cell>
          <cell r="C1650" t="str">
            <v>HC</v>
          </cell>
          <cell r="D1650">
            <v>1</v>
          </cell>
          <cell r="E1650">
            <v>35348.699999999997</v>
          </cell>
          <cell r="G1650">
            <v>35348.699999999997</v>
          </cell>
        </row>
        <row r="1651">
          <cell r="A1651" t="str">
            <v>080440</v>
          </cell>
          <cell r="B1651" t="str">
            <v>M.O. METAL 2 AYU-1 OFI</v>
          </cell>
          <cell r="C1651" t="str">
            <v>HC</v>
          </cell>
          <cell r="D1651">
            <v>1</v>
          </cell>
          <cell r="E1651">
            <v>47131.6</v>
          </cell>
          <cell r="G1651">
            <v>47131.6</v>
          </cell>
        </row>
        <row r="1652">
          <cell r="A1652" t="str">
            <v>080441</v>
          </cell>
          <cell r="B1652" t="str">
            <v>M.O. METAL 4 AYU + 1 OF</v>
          </cell>
          <cell r="C1652" t="str">
            <v>HC</v>
          </cell>
          <cell r="D1652">
            <v>1</v>
          </cell>
          <cell r="E1652">
            <v>70697.399999999994</v>
          </cell>
          <cell r="G1652">
            <v>70697.399999999994</v>
          </cell>
        </row>
        <row r="1653">
          <cell r="A1653" t="str">
            <v>080450</v>
          </cell>
          <cell r="B1653" t="str">
            <v>M.O. PINTURA 1 AYU-1 OFI</v>
          </cell>
          <cell r="C1653" t="str">
            <v>HC</v>
          </cell>
          <cell r="D1653">
            <v>1</v>
          </cell>
          <cell r="E1653">
            <v>33811.800000000003</v>
          </cell>
          <cell r="G1653">
            <v>33811.800000000003</v>
          </cell>
        </row>
        <row r="1654">
          <cell r="A1654" t="str">
            <v>080460</v>
          </cell>
          <cell r="B1654" t="str">
            <v>M.O. PINTURA 1 OFI</v>
          </cell>
          <cell r="C1654" t="str">
            <v>HH</v>
          </cell>
          <cell r="D1654">
            <v>1</v>
          </cell>
          <cell r="E1654">
            <v>22541.200000000001</v>
          </cell>
          <cell r="G1654">
            <v>22541.200000000001</v>
          </cell>
        </row>
        <row r="1655">
          <cell r="A1655" t="str">
            <v>080470</v>
          </cell>
          <cell r="B1655" t="str">
            <v>M.O. PINTURA 2 AYU - 1 OF</v>
          </cell>
          <cell r="C1655" t="str">
            <v>HC</v>
          </cell>
          <cell r="D1655">
            <v>1</v>
          </cell>
          <cell r="E1655">
            <v>67623.600000000006</v>
          </cell>
          <cell r="G1655">
            <v>67623.600000000006</v>
          </cell>
        </row>
        <row r="1656">
          <cell r="A1656" t="str">
            <v>080480</v>
          </cell>
          <cell r="B1656" t="str">
            <v>M.o. Top 1 Cad-1 Top</v>
          </cell>
          <cell r="C1656" t="str">
            <v>HC</v>
          </cell>
          <cell r="D1656">
            <v>1</v>
          </cell>
          <cell r="E1656">
            <v>53720.800000000003</v>
          </cell>
          <cell r="G1656">
            <v>53720.800000000003</v>
          </cell>
        </row>
        <row r="1657">
          <cell r="A1657" t="str">
            <v>080490</v>
          </cell>
          <cell r="B1657" t="str">
            <v>M.O. TOP 2 CADE-1 TOP</v>
          </cell>
          <cell r="C1657" t="str">
            <v>HC</v>
          </cell>
          <cell r="D1657">
            <v>1</v>
          </cell>
          <cell r="E1657">
            <v>67040.600000000006</v>
          </cell>
          <cell r="G1657">
            <v>67040.600000000006</v>
          </cell>
        </row>
        <row r="1658">
          <cell r="A1658" t="str">
            <v>080500</v>
          </cell>
          <cell r="B1658" t="str">
            <v>M. DE O. REFRI  1 AYU</v>
          </cell>
          <cell r="C1658" t="str">
            <v>HH</v>
          </cell>
          <cell r="D1658">
            <v>1</v>
          </cell>
          <cell r="E1658">
            <v>11270.6</v>
          </cell>
          <cell r="G1658">
            <v>11270.6</v>
          </cell>
        </row>
        <row r="1659">
          <cell r="A1659" t="str">
            <v>080510</v>
          </cell>
          <cell r="B1659" t="str">
            <v>M. O. OFICIAL ALBANILERIA</v>
          </cell>
          <cell r="C1659" t="str">
            <v>HH</v>
          </cell>
          <cell r="D1659">
            <v>1</v>
          </cell>
          <cell r="E1659">
            <v>20492</v>
          </cell>
          <cell r="G1659">
            <v>20492</v>
          </cell>
        </row>
        <row r="1660">
          <cell r="A1660" t="str">
            <v>080520</v>
          </cell>
          <cell r="B1660" t="str">
            <v>M. O. PANELERIA 1 OFICIAL-1AYU</v>
          </cell>
          <cell r="C1660" t="str">
            <v>HC</v>
          </cell>
          <cell r="D1660">
            <v>1</v>
          </cell>
          <cell r="E1660">
            <v>31762.6</v>
          </cell>
          <cell r="G1660">
            <v>31762.6</v>
          </cell>
        </row>
        <row r="1661">
          <cell r="A1661" t="str">
            <v>080530</v>
          </cell>
          <cell r="B1661" t="str">
            <v>MAESTRO GENERAL</v>
          </cell>
          <cell r="C1661" t="str">
            <v>HR</v>
          </cell>
          <cell r="D1661">
            <v>1</v>
          </cell>
          <cell r="E1661">
            <v>24590.399999999998</v>
          </cell>
          <cell r="G1661">
            <v>24590.399999999998</v>
          </cell>
        </row>
        <row r="1662">
          <cell r="A1662" t="str">
            <v>080540</v>
          </cell>
          <cell r="B1662" t="str">
            <v>Desperdicios</v>
          </cell>
          <cell r="C1662" t="str">
            <v xml:space="preserve">% </v>
          </cell>
          <cell r="D1662">
            <v>1</v>
          </cell>
          <cell r="E1662">
            <v>0.05</v>
          </cell>
          <cell r="G1662">
            <v>0.05</v>
          </cell>
        </row>
        <row r="1663">
          <cell r="A1663" t="str">
            <v>080550</v>
          </cell>
          <cell r="B1663" t="str">
            <v>M.O. (CUADRILLA 1 OF +7 AY)</v>
          </cell>
          <cell r="C1663" t="str">
            <v>HC</v>
          </cell>
          <cell r="D1663">
            <v>1</v>
          </cell>
          <cell r="E1663">
            <v>92214</v>
          </cell>
          <cell r="G1663">
            <v>92214</v>
          </cell>
        </row>
        <row r="1664">
          <cell r="A1664" t="str">
            <v>080560</v>
          </cell>
          <cell r="B1664" t="str">
            <v xml:space="preserve">C.E. 1  Esp. Expl - 2 Ayu </v>
          </cell>
          <cell r="C1664" t="str">
            <v>HC</v>
          </cell>
          <cell r="D1664">
            <v>1</v>
          </cell>
          <cell r="E1664">
            <v>60893</v>
          </cell>
          <cell r="G1664">
            <v>60893</v>
          </cell>
        </row>
        <row r="1665">
          <cell r="A1665" t="str">
            <v>080570</v>
          </cell>
          <cell r="B1665" t="str">
            <v>Cuadrilla S (1Sold.+1Ay práctico)</v>
          </cell>
          <cell r="C1665" t="str">
            <v>HC</v>
          </cell>
          <cell r="D1665">
            <v>1</v>
          </cell>
          <cell r="E1665">
            <v>46107</v>
          </cell>
          <cell r="G1665">
            <v>46107</v>
          </cell>
        </row>
        <row r="1666">
          <cell r="A1666" t="str">
            <v>080580</v>
          </cell>
          <cell r="B1666" t="str">
            <v xml:space="preserve">M.O. Soldador </v>
          </cell>
          <cell r="C1666" t="str">
            <v>H</v>
          </cell>
          <cell r="D1666">
            <v>1</v>
          </cell>
          <cell r="E1666">
            <v>25615</v>
          </cell>
          <cell r="G1666">
            <v>25615</v>
          </cell>
        </row>
        <row r="1667">
          <cell r="A1667" t="str">
            <v>080590</v>
          </cell>
          <cell r="B1667" t="str">
            <v>M.O. Ay. Practico</v>
          </cell>
          <cell r="C1667" t="str">
            <v>H</v>
          </cell>
          <cell r="E1667">
            <v>20492</v>
          </cell>
          <cell r="G1667">
            <v>20492</v>
          </cell>
        </row>
        <row r="1668">
          <cell r="A1668" t="str">
            <v>090100</v>
          </cell>
          <cell r="B1668" t="str">
            <v>TRANSPORTES</v>
          </cell>
          <cell r="D1668" t="str">
            <v>Dist.</v>
          </cell>
          <cell r="G1668">
            <v>0</v>
          </cell>
        </row>
        <row r="1669">
          <cell r="A1669" t="str">
            <v>090110</v>
          </cell>
          <cell r="B1669" t="str">
            <v>Transporte de Material de Remoción</v>
          </cell>
          <cell r="C1669" t="str">
            <v>m3k</v>
          </cell>
          <cell r="E1669">
            <v>1283.4799629738213</v>
          </cell>
          <cell r="G1669">
            <v>1283.4799629738213</v>
          </cell>
        </row>
        <row r="1670">
          <cell r="A1670" t="str">
            <v>090120</v>
          </cell>
          <cell r="B1670" t="str">
            <v xml:space="preserve">Transporte de Mezcla Abierta en Frio MAF-38 </v>
          </cell>
          <cell r="C1670" t="str">
            <v>m3k</v>
          </cell>
          <cell r="E1670">
            <v>1283.4799629738213</v>
          </cell>
          <cell r="G1670">
            <v>1125</v>
          </cell>
        </row>
        <row r="1671">
          <cell r="A1671" t="str">
            <v>090130</v>
          </cell>
          <cell r="B1671" t="str">
            <v>Transporte de Mezcla densa en Caliente MDC-25</v>
          </cell>
          <cell r="C1671" t="str">
            <v>m3k</v>
          </cell>
          <cell r="E1671">
            <v>1283.4799629738213</v>
          </cell>
          <cell r="G1671">
            <v>1125</v>
          </cell>
        </row>
        <row r="1672">
          <cell r="A1672" t="str">
            <v>090140</v>
          </cell>
          <cell r="B1672" t="str">
            <v>Transporte de Triturado</v>
          </cell>
          <cell r="C1672" t="str">
            <v>tkm</v>
          </cell>
          <cell r="D1672">
            <v>65</v>
          </cell>
          <cell r="E1672">
            <v>1283.4799629738213</v>
          </cell>
          <cell r="G1672">
            <v>1283.4799629738213</v>
          </cell>
        </row>
        <row r="1673">
          <cell r="A1673" t="str">
            <v>090150</v>
          </cell>
          <cell r="B1673" t="str">
            <v>Transporte de agregado pétreo</v>
          </cell>
          <cell r="C1673" t="str">
            <v>m3k</v>
          </cell>
          <cell r="D1673">
            <v>65</v>
          </cell>
          <cell r="E1673">
            <v>1283.4799629738213</v>
          </cell>
          <cell r="G1673">
            <v>1283.4799629738213</v>
          </cell>
        </row>
        <row r="1674">
          <cell r="A1674" t="str">
            <v>090160</v>
          </cell>
          <cell r="B1674" t="str">
            <v>Transporte de agregado tipo LA-1</v>
          </cell>
          <cell r="C1674" t="str">
            <v>m3k</v>
          </cell>
          <cell r="D1674">
            <v>65</v>
          </cell>
          <cell r="E1674">
            <v>1283.4799629738213</v>
          </cell>
          <cell r="G1674">
            <v>1283.4799629738213</v>
          </cell>
        </row>
        <row r="1675">
          <cell r="A1675" t="str">
            <v>090170</v>
          </cell>
          <cell r="B1675" t="str">
            <v>Transporte de agregado tipo LA-2</v>
          </cell>
          <cell r="C1675" t="str">
            <v>m3k</v>
          </cell>
          <cell r="D1675">
            <v>65</v>
          </cell>
          <cell r="E1675">
            <v>1283.4799629738213</v>
          </cell>
          <cell r="G1675">
            <v>1283.4799629738213</v>
          </cell>
        </row>
        <row r="1676">
          <cell r="A1676" t="str">
            <v>090180</v>
          </cell>
          <cell r="B1676" t="str">
            <v>Transporte de agregado tipo LA-3</v>
          </cell>
          <cell r="C1676" t="str">
            <v>m3k</v>
          </cell>
          <cell r="D1676">
            <v>65</v>
          </cell>
          <cell r="E1676">
            <v>1283.4799629738213</v>
          </cell>
          <cell r="G1676">
            <v>1283.4799629738213</v>
          </cell>
        </row>
        <row r="1677">
          <cell r="A1677" t="str">
            <v>090190</v>
          </cell>
          <cell r="B1677" t="str">
            <v>Transporte de agregado tipo LA-4</v>
          </cell>
          <cell r="C1677" t="str">
            <v>m3k</v>
          </cell>
          <cell r="D1677">
            <v>65</v>
          </cell>
          <cell r="E1677">
            <v>1283.4799629738213</v>
          </cell>
          <cell r="G1677">
            <v>1283.4799629738213</v>
          </cell>
        </row>
        <row r="1678">
          <cell r="A1678" t="str">
            <v>090200</v>
          </cell>
          <cell r="B1678" t="str">
            <v>Transporte de agregados pétreos</v>
          </cell>
          <cell r="C1678" t="str">
            <v>m3k</v>
          </cell>
          <cell r="D1678">
            <v>65</v>
          </cell>
          <cell r="E1678">
            <v>1283.4799629738213</v>
          </cell>
          <cell r="G1678">
            <v>1283.4799629738213</v>
          </cell>
        </row>
        <row r="1679">
          <cell r="A1679" t="str">
            <v>090210</v>
          </cell>
          <cell r="B1679" t="str">
            <v>Transporte de Arena</v>
          </cell>
          <cell r="C1679" t="str">
            <v>m3k</v>
          </cell>
          <cell r="D1679">
            <v>65</v>
          </cell>
          <cell r="E1679">
            <v>1283.4799629738213</v>
          </cell>
          <cell r="G1679">
            <v>1283.4799629738213</v>
          </cell>
        </row>
        <row r="1680">
          <cell r="A1680" t="str">
            <v>090230</v>
          </cell>
          <cell r="B1680" t="str">
            <v>Transporte de arena lavada</v>
          </cell>
          <cell r="C1680" t="str">
            <v>m3k</v>
          </cell>
          <cell r="D1680">
            <v>65</v>
          </cell>
          <cell r="E1680">
            <v>1283.4799629738213</v>
          </cell>
          <cell r="G1680">
            <v>1283.4799629738213</v>
          </cell>
        </row>
        <row r="1681">
          <cell r="A1681" t="str">
            <v>090240</v>
          </cell>
          <cell r="B1681" t="str">
            <v>Transporte de base</v>
          </cell>
          <cell r="C1681" t="str">
            <v>m3k</v>
          </cell>
          <cell r="D1681">
            <v>65</v>
          </cell>
          <cell r="E1681">
            <v>1283.4799629738213</v>
          </cell>
          <cell r="G1681">
            <v>1283.4799629738213</v>
          </cell>
        </row>
        <row r="1682">
          <cell r="A1682" t="str">
            <v>090250</v>
          </cell>
          <cell r="B1682" t="str">
            <v>Transporte de Cemento Asfaltico Modificado Con Polímeros (Todos Los Tipos)</v>
          </cell>
          <cell r="C1682" t="str">
            <v>m3k</v>
          </cell>
          <cell r="D1682">
            <v>65</v>
          </cell>
          <cell r="E1682">
            <v>1283.4799629738213</v>
          </cell>
          <cell r="G1682">
            <v>1125</v>
          </cell>
        </row>
        <row r="1683">
          <cell r="A1683" t="str">
            <v>090260</v>
          </cell>
          <cell r="B1683" t="str">
            <v>Transporte de concreto</v>
          </cell>
          <cell r="C1683" t="str">
            <v>m3k</v>
          </cell>
          <cell r="D1683">
            <v>65</v>
          </cell>
          <cell r="E1683">
            <v>1283.4799629738213</v>
          </cell>
          <cell r="G1683">
            <v>1125</v>
          </cell>
        </row>
        <row r="1684">
          <cell r="A1684" t="str">
            <v>090270</v>
          </cell>
          <cell r="B1684" t="str">
            <v xml:space="preserve">Transporte de Concreto </v>
          </cell>
          <cell r="C1684" t="str">
            <v>m3k</v>
          </cell>
          <cell r="D1684">
            <v>65</v>
          </cell>
          <cell r="E1684">
            <v>1283.4799629738213</v>
          </cell>
          <cell r="G1684">
            <v>1125</v>
          </cell>
        </row>
        <row r="1685">
          <cell r="A1685" t="str">
            <v>090280</v>
          </cell>
          <cell r="B1685" t="str">
            <v>Transporte de material crudo</v>
          </cell>
          <cell r="C1685" t="str">
            <v>m3k</v>
          </cell>
          <cell r="D1685">
            <v>65</v>
          </cell>
          <cell r="E1685">
            <v>1283.4799629738213</v>
          </cell>
          <cell r="G1685">
            <v>1283.4799629738213</v>
          </cell>
        </row>
        <row r="1686">
          <cell r="A1686" t="str">
            <v>090290</v>
          </cell>
          <cell r="B1686" t="str">
            <v>Transporte de Material Crudo de Rio</v>
          </cell>
          <cell r="C1686" t="str">
            <v>m3k</v>
          </cell>
          <cell r="E1686">
            <v>1283.4799629738213</v>
          </cell>
          <cell r="G1686">
            <v>1125</v>
          </cell>
        </row>
        <row r="1687">
          <cell r="A1687" t="str">
            <v>090300</v>
          </cell>
          <cell r="B1687" t="str">
            <v>Transporte de material de afirmado</v>
          </cell>
          <cell r="C1687" t="str">
            <v>uk</v>
          </cell>
          <cell r="D1687">
            <v>7</v>
          </cell>
          <cell r="E1687">
            <v>1283.4799629738213</v>
          </cell>
          <cell r="G1687">
            <v>1283.4799629738213</v>
          </cell>
        </row>
        <row r="1688">
          <cell r="A1688" t="str">
            <v>090310</v>
          </cell>
          <cell r="B1688" t="str">
            <v>Transporte de material de afirmado</v>
          </cell>
          <cell r="C1688" t="str">
            <v>m3k</v>
          </cell>
          <cell r="D1688">
            <v>65</v>
          </cell>
          <cell r="E1688">
            <v>10500</v>
          </cell>
          <cell r="G1688">
            <v>10500</v>
          </cell>
        </row>
        <row r="1689">
          <cell r="A1689" t="str">
            <v>090320</v>
          </cell>
          <cell r="B1689" t="str">
            <v xml:space="preserve">Transporte de Material de Afirmado de la Zona </v>
          </cell>
          <cell r="C1689" t="str">
            <v>m3k</v>
          </cell>
          <cell r="D1689">
            <v>65</v>
          </cell>
          <cell r="E1689">
            <v>1283.4799629738213</v>
          </cell>
          <cell r="G1689">
            <v>1283.4799629738213</v>
          </cell>
        </row>
        <row r="1690">
          <cell r="A1690" t="str">
            <v>090330</v>
          </cell>
          <cell r="B1690" t="str">
            <v>Transporte de material de base</v>
          </cell>
          <cell r="C1690" t="str">
            <v>m3k</v>
          </cell>
          <cell r="D1690">
            <v>65</v>
          </cell>
          <cell r="E1690">
            <v>1283.4799629738213</v>
          </cell>
          <cell r="G1690">
            <v>1283.4799629738213</v>
          </cell>
        </row>
        <row r="1691">
          <cell r="A1691" t="str">
            <v>090340</v>
          </cell>
          <cell r="B1691" t="str">
            <v>Transporte de Material de Base</v>
          </cell>
          <cell r="C1691" t="str">
            <v>m3k</v>
          </cell>
          <cell r="D1691">
            <v>65</v>
          </cell>
          <cell r="E1691">
            <v>1283.4799629738213</v>
          </cell>
          <cell r="G1691">
            <v>1283.4799629738213</v>
          </cell>
        </row>
        <row r="1692">
          <cell r="A1692" t="str">
            <v>090350</v>
          </cell>
          <cell r="B1692" t="str">
            <v>Transporte de material de cobertura</v>
          </cell>
          <cell r="C1692" t="str">
            <v>m3k</v>
          </cell>
          <cell r="E1692">
            <v>1283.4799629738213</v>
          </cell>
          <cell r="G1692">
            <v>1283.4799629738213</v>
          </cell>
        </row>
        <row r="1693">
          <cell r="A1693" t="str">
            <v>090360</v>
          </cell>
          <cell r="B1693" t="str">
            <v>Transporte de material de demolición</v>
          </cell>
          <cell r="C1693" t="str">
            <v>m3k</v>
          </cell>
          <cell r="E1693">
            <v>1283.4799629738213</v>
          </cell>
          <cell r="G1693">
            <v>1283.4799629738213</v>
          </cell>
        </row>
        <row r="1694">
          <cell r="A1694" t="str">
            <v>090370</v>
          </cell>
          <cell r="B1694" t="str">
            <v>Transporte de material de excavación</v>
          </cell>
          <cell r="C1694" t="str">
            <v>m3k</v>
          </cell>
          <cell r="E1694">
            <v>1283.4799629738213</v>
          </cell>
          <cell r="G1694">
            <v>1283.4799629738213</v>
          </cell>
        </row>
        <row r="1695">
          <cell r="A1695" t="str">
            <v>090380</v>
          </cell>
          <cell r="B1695" t="str">
            <v>Transporte de material de excavación</v>
          </cell>
          <cell r="C1695" t="str">
            <v>m3k</v>
          </cell>
          <cell r="E1695">
            <v>1283.4799629738213</v>
          </cell>
          <cell r="G1695">
            <v>1283.4799629738213</v>
          </cell>
        </row>
        <row r="1696">
          <cell r="A1696" t="str">
            <v>090390</v>
          </cell>
          <cell r="B1696" t="str">
            <v>Transporte del material sobrante</v>
          </cell>
          <cell r="C1696" t="str">
            <v>m3k</v>
          </cell>
          <cell r="D1696">
            <v>5</v>
          </cell>
          <cell r="E1696">
            <v>1283.4799629738213</v>
          </cell>
          <cell r="G1696">
            <v>1283.4799629738213</v>
          </cell>
        </row>
        <row r="1697">
          <cell r="A1697" t="str">
            <v>090400</v>
          </cell>
          <cell r="B1697" t="str">
            <v>Transporte de Material de Solado y Atraque Tubería de Concreto Reforzado</v>
          </cell>
          <cell r="C1697" t="str">
            <v>m3k</v>
          </cell>
          <cell r="E1697">
            <v>1283.4799629738213</v>
          </cell>
          <cell r="G1697">
            <v>1283.4799629738213</v>
          </cell>
        </row>
        <row r="1698">
          <cell r="A1698" t="str">
            <v>090410</v>
          </cell>
          <cell r="B1698" t="str">
            <v>Transporte de material de soldado y atraque</v>
          </cell>
          <cell r="C1698" t="str">
            <v>m3k</v>
          </cell>
          <cell r="E1698">
            <v>1283.4799629738213</v>
          </cell>
          <cell r="G1698">
            <v>1283.4799629738213</v>
          </cell>
        </row>
        <row r="1699">
          <cell r="A1699" t="str">
            <v>090420</v>
          </cell>
          <cell r="B1699" t="str">
            <v xml:space="preserve">Transporte de material de Sub Base CBR=40% </v>
          </cell>
          <cell r="C1699" t="str">
            <v>m3k</v>
          </cell>
          <cell r="D1699">
            <v>65</v>
          </cell>
          <cell r="E1699">
            <v>1283.4799629738213</v>
          </cell>
          <cell r="G1699">
            <v>1283.4799629738213</v>
          </cell>
        </row>
        <row r="1700">
          <cell r="A1700" t="str">
            <v>090430</v>
          </cell>
          <cell r="B1700" t="str">
            <v>Transporte de material de subbase</v>
          </cell>
          <cell r="C1700" t="str">
            <v>m3k</v>
          </cell>
          <cell r="D1700">
            <v>65</v>
          </cell>
          <cell r="E1700">
            <v>1283.4799629738213</v>
          </cell>
          <cell r="G1700">
            <v>1283.4799629738213</v>
          </cell>
        </row>
        <row r="1701">
          <cell r="A1701" t="str">
            <v>090440</v>
          </cell>
          <cell r="B1701" t="str">
            <v>Transporte de material desmontado</v>
          </cell>
          <cell r="C1701" t="str">
            <v>tkm</v>
          </cell>
          <cell r="D1701">
            <v>65</v>
          </cell>
          <cell r="E1701">
            <v>1283.4799629738213</v>
          </cell>
          <cell r="G1701">
            <v>1283.4799629738213</v>
          </cell>
        </row>
        <row r="1702">
          <cell r="A1702" t="str">
            <v>090450</v>
          </cell>
          <cell r="B1702" t="str">
            <v>Transporte de Material Drenante</v>
          </cell>
          <cell r="C1702" t="str">
            <v>m3k</v>
          </cell>
          <cell r="E1702">
            <v>1283.4799629738213</v>
          </cell>
          <cell r="G1702">
            <v>1283.4799629738213</v>
          </cell>
        </row>
        <row r="1703">
          <cell r="A1703" t="str">
            <v>090460</v>
          </cell>
          <cell r="B1703" t="str">
            <v>Transporte de material filtrante</v>
          </cell>
          <cell r="C1703" t="str">
            <v>m3k</v>
          </cell>
          <cell r="E1703">
            <v>1283.4799629738213</v>
          </cell>
          <cell r="G1703">
            <v>1283.4799629738213</v>
          </cell>
        </row>
        <row r="1704">
          <cell r="A1704" t="str">
            <v>090470</v>
          </cell>
          <cell r="B1704" t="str">
            <v>Transporte de material filtrante</v>
          </cell>
          <cell r="C1704" t="str">
            <v>m3k</v>
          </cell>
          <cell r="E1704">
            <v>1283.4799629738213</v>
          </cell>
          <cell r="G1704">
            <v>1283.4799629738213</v>
          </cell>
        </row>
        <row r="1705">
          <cell r="A1705" t="str">
            <v>090480</v>
          </cell>
          <cell r="B1705" t="str">
            <v>Transporte de material fresado</v>
          </cell>
          <cell r="C1705" t="str">
            <v>m3k</v>
          </cell>
          <cell r="E1705">
            <v>1283.4799629738213</v>
          </cell>
          <cell r="G1705">
            <v>1283.4799629738213</v>
          </cell>
        </row>
        <row r="1706">
          <cell r="A1706" t="str">
            <v>090490</v>
          </cell>
          <cell r="B1706" t="str">
            <v>Transporte de material fresado</v>
          </cell>
          <cell r="C1706" t="str">
            <v>m3k</v>
          </cell>
          <cell r="E1706">
            <v>1283.4799629738213</v>
          </cell>
          <cell r="G1706">
            <v>1283.4799629738213</v>
          </cell>
        </row>
        <row r="1707">
          <cell r="A1707" t="str">
            <v>090500</v>
          </cell>
          <cell r="B1707" t="str">
            <v>Transporte de material granular</v>
          </cell>
          <cell r="C1707" t="str">
            <v>m3k</v>
          </cell>
          <cell r="D1707">
            <v>65</v>
          </cell>
          <cell r="E1707">
            <v>1283.4799629738213</v>
          </cell>
          <cell r="G1707">
            <v>1283.4799629738213</v>
          </cell>
        </row>
        <row r="1708">
          <cell r="A1708" t="str">
            <v>090510</v>
          </cell>
          <cell r="B1708" t="str">
            <v>Transporte de material removido</v>
          </cell>
          <cell r="C1708" t="str">
            <v>m3k</v>
          </cell>
          <cell r="E1708">
            <v>1283.4799629738213</v>
          </cell>
          <cell r="G1708">
            <v>1283.4799629738213</v>
          </cell>
        </row>
        <row r="1709">
          <cell r="A1709" t="str">
            <v>090520</v>
          </cell>
          <cell r="B1709" t="str">
            <v>Transporte de material seleccionado para relleno</v>
          </cell>
          <cell r="C1709" t="str">
            <v>m3k</v>
          </cell>
          <cell r="E1709">
            <v>1283.4799629738213</v>
          </cell>
          <cell r="G1709">
            <v>1283.4799629738213</v>
          </cell>
        </row>
        <row r="1710">
          <cell r="A1710" t="str">
            <v>090530</v>
          </cell>
          <cell r="B1710" t="str">
            <v>Transporte de material trasladado</v>
          </cell>
          <cell r="C1710" t="str">
            <v>tkm</v>
          </cell>
          <cell r="E1710">
            <v>1283.4799629738213</v>
          </cell>
          <cell r="G1710">
            <v>1283.4799629738213</v>
          </cell>
        </row>
        <row r="1711">
          <cell r="A1711" t="str">
            <v>090540</v>
          </cell>
          <cell r="B1711" t="str">
            <v>Transporte de material triturado</v>
          </cell>
          <cell r="C1711" t="str">
            <v>m3k</v>
          </cell>
          <cell r="D1711">
            <v>65</v>
          </cell>
          <cell r="E1711">
            <v>1283.4799629738213</v>
          </cell>
          <cell r="G1711">
            <v>1283.4799629738213</v>
          </cell>
        </row>
        <row r="1712">
          <cell r="A1712" t="str">
            <v>090550</v>
          </cell>
          <cell r="B1712" t="str">
            <v>Transporte de material triturado para filtros</v>
          </cell>
          <cell r="C1712" t="str">
            <v>m3k</v>
          </cell>
          <cell r="D1712">
            <v>65</v>
          </cell>
          <cell r="E1712">
            <v>1283.4799629738213</v>
          </cell>
          <cell r="G1712">
            <v>1283.4799629738213</v>
          </cell>
        </row>
        <row r="1713">
          <cell r="A1713" t="str">
            <v>090560</v>
          </cell>
          <cell r="B1713" t="str">
            <v>Transporte de materiales</v>
          </cell>
          <cell r="C1713" t="str">
            <v>m3t</v>
          </cell>
          <cell r="E1713">
            <v>1283.4799629738213</v>
          </cell>
          <cell r="G1713">
            <v>1283.4799629738213</v>
          </cell>
        </row>
        <row r="1714">
          <cell r="A1714" t="str">
            <v>090570</v>
          </cell>
          <cell r="B1714" t="str">
            <v>Transporte de materiales</v>
          </cell>
          <cell r="C1714" t="str">
            <v>m3t</v>
          </cell>
          <cell r="D1714">
            <v>65</v>
          </cell>
          <cell r="E1714">
            <v>1283.4799629738213</v>
          </cell>
          <cell r="G1714">
            <v>1283.4799629738213</v>
          </cell>
        </row>
        <row r="1715">
          <cell r="A1715" t="str">
            <v>090580</v>
          </cell>
          <cell r="B1715" t="str">
            <v>Transporte de materiales seleccionados</v>
          </cell>
          <cell r="C1715" t="str">
            <v>m3k</v>
          </cell>
          <cell r="E1715">
            <v>1283.4799629738213</v>
          </cell>
          <cell r="G1715">
            <v>1283.4799629738213</v>
          </cell>
        </row>
        <row r="1716">
          <cell r="A1716" t="str">
            <v>090590</v>
          </cell>
          <cell r="B1716" t="str">
            <v>Transporte de mezcla</v>
          </cell>
          <cell r="C1716" t="str">
            <v>m3k</v>
          </cell>
          <cell r="D1716">
            <v>65</v>
          </cell>
          <cell r="E1716">
            <v>1283.4799629738213</v>
          </cell>
          <cell r="G1716">
            <v>1283.4799629738213</v>
          </cell>
        </row>
        <row r="1717">
          <cell r="A1717" t="str">
            <v>090600</v>
          </cell>
          <cell r="B1717" t="str">
            <v>Transporte de mezcla abierta en caliente MAC-75</v>
          </cell>
          <cell r="C1717" t="str">
            <v>m3k</v>
          </cell>
          <cell r="D1717">
            <v>65</v>
          </cell>
          <cell r="E1717">
            <v>1283.4799629738213</v>
          </cell>
          <cell r="G1717">
            <v>1283.4799629738213</v>
          </cell>
        </row>
        <row r="1718">
          <cell r="A1718" t="str">
            <v>090610</v>
          </cell>
          <cell r="B1718" t="str">
            <v>Transporte de mezcla abierta en caliente MAC-63</v>
          </cell>
          <cell r="C1718" t="str">
            <v>m3k</v>
          </cell>
          <cell r="D1718">
            <v>65</v>
          </cell>
          <cell r="E1718">
            <v>1283.4799629738213</v>
          </cell>
          <cell r="G1718">
            <v>1283.4799629738213</v>
          </cell>
        </row>
        <row r="1719">
          <cell r="A1719" t="str">
            <v>090620</v>
          </cell>
          <cell r="B1719" t="str">
            <v>Transporte de mezcla abierta en caliente MAC-50</v>
          </cell>
          <cell r="C1719" t="str">
            <v>m3k</v>
          </cell>
          <cell r="D1719">
            <v>65</v>
          </cell>
          <cell r="E1719">
            <v>1283.4799629738213</v>
          </cell>
          <cell r="G1719">
            <v>1283.4799629738213</v>
          </cell>
        </row>
        <row r="1720">
          <cell r="A1720" t="str">
            <v>090630</v>
          </cell>
          <cell r="B1720" t="str">
            <v>Transporte de Mezcla Abierta en Frio MAF-25</v>
          </cell>
          <cell r="C1720" t="str">
            <v>m3k</v>
          </cell>
          <cell r="D1720">
            <v>65</v>
          </cell>
          <cell r="E1720">
            <v>1283.4799629738213</v>
          </cell>
          <cell r="G1720">
            <v>1283.4799629738213</v>
          </cell>
        </row>
        <row r="1721">
          <cell r="A1721" t="str">
            <v>090640</v>
          </cell>
          <cell r="B1721" t="str">
            <v>Transporte de mezcla de concreto</v>
          </cell>
          <cell r="C1721" t="str">
            <v>m3k</v>
          </cell>
          <cell r="D1721">
            <v>65</v>
          </cell>
          <cell r="E1721">
            <v>1283.4799629738213</v>
          </cell>
          <cell r="G1721">
            <v>1283.4799629738213</v>
          </cell>
        </row>
        <row r="1722">
          <cell r="A1722" t="str">
            <v>090650</v>
          </cell>
          <cell r="B1722" t="str">
            <v>Transporte de Mezcla Densa en Caliente MDC-10</v>
          </cell>
          <cell r="C1722" t="str">
            <v>m3k</v>
          </cell>
          <cell r="D1722">
            <v>65</v>
          </cell>
          <cell r="E1722">
            <v>1283.4799629738213</v>
          </cell>
          <cell r="G1722">
            <v>1283.4799629738213</v>
          </cell>
        </row>
        <row r="1723">
          <cell r="A1723" t="str">
            <v>090660</v>
          </cell>
          <cell r="B1723" t="str">
            <v>Transporte de Mezcla Densa en Caliente MDC-19</v>
          </cell>
          <cell r="C1723" t="str">
            <v>m3k</v>
          </cell>
          <cell r="D1723">
            <v>65</v>
          </cell>
          <cell r="E1723">
            <v>1283.4799629738213</v>
          </cell>
          <cell r="G1723">
            <v>1283.4799629738213</v>
          </cell>
        </row>
        <row r="1724">
          <cell r="A1724" t="str">
            <v>090670</v>
          </cell>
          <cell r="B1724" t="str">
            <v>Transporte de Mezcla densa En Frio MDF-25</v>
          </cell>
          <cell r="C1724" t="str">
            <v>m3k</v>
          </cell>
          <cell r="D1724">
            <v>65</v>
          </cell>
          <cell r="E1724">
            <v>1283.4799629738213</v>
          </cell>
          <cell r="G1724">
            <v>1283.4799629738213</v>
          </cell>
        </row>
        <row r="1725">
          <cell r="A1725" t="str">
            <v>090680</v>
          </cell>
          <cell r="B1725" t="str">
            <v>Transporte de mezcla densa MDC-0</v>
          </cell>
          <cell r="C1725" t="str">
            <v>m3k</v>
          </cell>
          <cell r="D1725">
            <v>65</v>
          </cell>
          <cell r="E1725">
            <v>1283.4799629738213</v>
          </cell>
          <cell r="G1725">
            <v>1283.4799629738213</v>
          </cell>
        </row>
        <row r="1726">
          <cell r="A1726" t="str">
            <v>090690</v>
          </cell>
          <cell r="B1726" t="str">
            <v>Transporte de mezcla densa MDC-1</v>
          </cell>
          <cell r="C1726" t="str">
            <v>m3k</v>
          </cell>
          <cell r="D1726">
            <v>65</v>
          </cell>
          <cell r="E1726">
            <v>1283.4799629738213</v>
          </cell>
          <cell r="G1726">
            <v>1283.4799629738213</v>
          </cell>
        </row>
        <row r="1727">
          <cell r="A1727" t="str">
            <v>090700</v>
          </cell>
          <cell r="B1727" t="str">
            <v>Transporte de mezcla densa mdc-2</v>
          </cell>
          <cell r="C1727" t="str">
            <v>m3k</v>
          </cell>
          <cell r="D1727">
            <v>65</v>
          </cell>
          <cell r="E1727">
            <v>1283.4799629738213</v>
          </cell>
          <cell r="G1727">
            <v>1283.4799629738213</v>
          </cell>
        </row>
        <row r="1728">
          <cell r="A1728" t="str">
            <v>090710</v>
          </cell>
          <cell r="B1728" t="str">
            <v>Transporte de mezcla densa MDC-2</v>
          </cell>
          <cell r="C1728" t="str">
            <v>m3k</v>
          </cell>
          <cell r="D1728">
            <v>65</v>
          </cell>
          <cell r="E1728">
            <v>1283.4799629738213</v>
          </cell>
          <cell r="G1728">
            <v>1283.4799629738213</v>
          </cell>
        </row>
        <row r="1729">
          <cell r="A1729" t="str">
            <v>090720</v>
          </cell>
          <cell r="B1729" t="str">
            <v>Transporte de mezcla densa MDC-3</v>
          </cell>
          <cell r="C1729" t="str">
            <v>m3k</v>
          </cell>
          <cell r="D1729">
            <v>65</v>
          </cell>
          <cell r="E1729">
            <v>1283.4799629738213</v>
          </cell>
          <cell r="G1729">
            <v>1283.4799629738213</v>
          </cell>
        </row>
        <row r="1730">
          <cell r="A1730" t="str">
            <v>090730</v>
          </cell>
          <cell r="B1730" t="str">
            <v>Transporte de Mezcla Densa para Bacheo</v>
          </cell>
          <cell r="C1730" t="str">
            <v>m3k</v>
          </cell>
          <cell r="D1730">
            <v>65</v>
          </cell>
          <cell r="E1730">
            <v>1283.4799629738213</v>
          </cell>
          <cell r="G1730">
            <v>1283.4799629738213</v>
          </cell>
        </row>
        <row r="1731">
          <cell r="A1731" t="str">
            <v>090740</v>
          </cell>
          <cell r="B1731" t="str">
            <v>Transporte de mezcla discontinua en caliente tipo F-13</v>
          </cell>
          <cell r="C1731" t="str">
            <v>m3k</v>
          </cell>
          <cell r="D1731">
            <v>65</v>
          </cell>
          <cell r="E1731">
            <v>1283.4799629738213</v>
          </cell>
          <cell r="G1731">
            <v>1283.4799629738213</v>
          </cell>
        </row>
        <row r="1732">
          <cell r="A1732" t="str">
            <v>090750</v>
          </cell>
          <cell r="B1732" t="str">
            <v>Transporte de mezcla discontinua en caliente tipo F-10</v>
          </cell>
          <cell r="C1732" t="str">
            <v>m3k</v>
          </cell>
          <cell r="D1732">
            <v>65</v>
          </cell>
          <cell r="E1732">
            <v>1283.4799629738213</v>
          </cell>
          <cell r="G1732">
            <v>1283.4799629738213</v>
          </cell>
        </row>
        <row r="1733">
          <cell r="A1733" t="str">
            <v>090760</v>
          </cell>
          <cell r="B1733" t="str">
            <v>Transporte de mezcla discontinua en caliente tipo M-13</v>
          </cell>
          <cell r="C1733" t="str">
            <v>m3k</v>
          </cell>
          <cell r="D1733">
            <v>65</v>
          </cell>
          <cell r="E1733">
            <v>1283.4799629738213</v>
          </cell>
          <cell r="G1733">
            <v>1283.4799629738213</v>
          </cell>
        </row>
        <row r="1734">
          <cell r="A1734" t="str">
            <v>090770</v>
          </cell>
          <cell r="B1734" t="str">
            <v>Transporte de mezcla discontinua en caliente tipo M-10</v>
          </cell>
          <cell r="C1734" t="str">
            <v>m3k</v>
          </cell>
          <cell r="D1734">
            <v>65</v>
          </cell>
          <cell r="E1734">
            <v>1283.4799629738213</v>
          </cell>
          <cell r="G1734">
            <v>1283.4799629738213</v>
          </cell>
        </row>
        <row r="1735">
          <cell r="A1735" t="str">
            <v>090780</v>
          </cell>
          <cell r="B1735" t="str">
            <v>Transporte de Mezcla en Frio  MAF-19</v>
          </cell>
          <cell r="C1735" t="str">
            <v>m3k</v>
          </cell>
          <cell r="D1735">
            <v>65</v>
          </cell>
          <cell r="E1735">
            <v>1283.4799629738213</v>
          </cell>
          <cell r="G1735">
            <v>1283.4799629738213</v>
          </cell>
        </row>
        <row r="1736">
          <cell r="A1736" t="str">
            <v>090790</v>
          </cell>
          <cell r="B1736" t="str">
            <v>Transporte de Mezcla en Frio DMF-19</v>
          </cell>
          <cell r="C1736" t="str">
            <v>m3k</v>
          </cell>
          <cell r="D1736">
            <v>65</v>
          </cell>
          <cell r="E1736">
            <v>1283.4799629738213</v>
          </cell>
          <cell r="G1736">
            <v>1283.4799629738213</v>
          </cell>
        </row>
        <row r="1737">
          <cell r="A1737" t="str">
            <v>090800</v>
          </cell>
          <cell r="B1737" t="str">
            <v>Transporte de Mezcla en Frio MDF-38</v>
          </cell>
          <cell r="C1737" t="str">
            <v>m3k</v>
          </cell>
          <cell r="D1737">
            <v>65</v>
          </cell>
          <cell r="E1737">
            <v>1283.4799629738213</v>
          </cell>
          <cell r="G1737">
            <v>1283.4799629738213</v>
          </cell>
        </row>
        <row r="1738">
          <cell r="A1738" t="str">
            <v>090810</v>
          </cell>
          <cell r="B1738" t="str">
            <v>Transporte de mezcla gruesa en Caliente MGC</v>
          </cell>
          <cell r="C1738" t="str">
            <v>m3k</v>
          </cell>
          <cell r="D1738">
            <v>65</v>
          </cell>
          <cell r="E1738">
            <v>1283.4799629738213</v>
          </cell>
          <cell r="G1738">
            <v>1283.4799629738213</v>
          </cell>
        </row>
        <row r="1739">
          <cell r="A1739" t="str">
            <v>090820</v>
          </cell>
          <cell r="B1739" t="str">
            <v>Transporte de mezcla MAF-1</v>
          </cell>
          <cell r="C1739" t="str">
            <v>m3k</v>
          </cell>
          <cell r="D1739">
            <v>65</v>
          </cell>
          <cell r="E1739">
            <v>1283.4799629738213</v>
          </cell>
          <cell r="G1739">
            <v>1283.4799629738213</v>
          </cell>
        </row>
        <row r="1740">
          <cell r="A1740" t="str">
            <v>090830</v>
          </cell>
          <cell r="B1740" t="str">
            <v>Transporte de mezcla MAF-2</v>
          </cell>
          <cell r="C1740" t="str">
            <v>m3k</v>
          </cell>
          <cell r="D1740">
            <v>65</v>
          </cell>
          <cell r="E1740">
            <v>1283.4799629738213</v>
          </cell>
          <cell r="G1740">
            <v>1283.4799629738213</v>
          </cell>
        </row>
        <row r="1741">
          <cell r="A1741" t="str">
            <v>090840</v>
          </cell>
          <cell r="B1741" t="str">
            <v>Transporte de mezcla MAF-3</v>
          </cell>
          <cell r="C1741" t="str">
            <v>m3k</v>
          </cell>
          <cell r="D1741">
            <v>65</v>
          </cell>
          <cell r="E1741">
            <v>1283.4799629738213</v>
          </cell>
          <cell r="G1741">
            <v>1283.4799629738213</v>
          </cell>
        </row>
        <row r="1742">
          <cell r="A1742" t="str">
            <v>090850</v>
          </cell>
          <cell r="B1742" t="str">
            <v>Transporte de mezcla MDF-1</v>
          </cell>
          <cell r="C1742" t="str">
            <v>m3k</v>
          </cell>
          <cell r="D1742">
            <v>65</v>
          </cell>
          <cell r="E1742">
            <v>1283.4799629738213</v>
          </cell>
          <cell r="G1742">
            <v>1283.4799629738213</v>
          </cell>
        </row>
        <row r="1743">
          <cell r="A1743" t="str">
            <v>090860</v>
          </cell>
          <cell r="B1743" t="str">
            <v>Transporte de mezcla MDF-2</v>
          </cell>
          <cell r="C1743" t="str">
            <v>m3k</v>
          </cell>
          <cell r="D1743">
            <v>65</v>
          </cell>
          <cell r="E1743">
            <v>1283.4799629738213</v>
          </cell>
          <cell r="G1743">
            <v>1283.4799629738213</v>
          </cell>
        </row>
        <row r="1744">
          <cell r="A1744" t="str">
            <v>090870</v>
          </cell>
          <cell r="B1744" t="str">
            <v>Transporte de mezcla MDF-3</v>
          </cell>
          <cell r="C1744" t="str">
            <v>m3k</v>
          </cell>
          <cell r="D1744">
            <v>65</v>
          </cell>
          <cell r="E1744">
            <v>1283.4799629738213</v>
          </cell>
          <cell r="G1744">
            <v>1283.4799629738213</v>
          </cell>
        </row>
        <row r="1745">
          <cell r="A1745" t="str">
            <v>090880</v>
          </cell>
          <cell r="B1745" t="str">
            <v>Transporte de Mezcla Semi- Densa en Caliente MSC-19</v>
          </cell>
          <cell r="C1745" t="str">
            <v>m3k</v>
          </cell>
          <cell r="D1745">
            <v>65</v>
          </cell>
          <cell r="E1745">
            <v>1283.4799629738213</v>
          </cell>
          <cell r="G1745">
            <v>1283.4799629738213</v>
          </cell>
        </row>
        <row r="1746">
          <cell r="A1746" t="str">
            <v>090890</v>
          </cell>
          <cell r="B1746" t="str">
            <v>Transporte de piedra</v>
          </cell>
          <cell r="C1746" t="str">
            <v>m3k</v>
          </cell>
          <cell r="D1746">
            <v>65</v>
          </cell>
          <cell r="E1746">
            <v>1283.4799629738213</v>
          </cell>
          <cell r="G1746">
            <v>1283.4799629738213</v>
          </cell>
        </row>
        <row r="1747">
          <cell r="A1747" t="str">
            <v>090900</v>
          </cell>
          <cell r="B1747" t="str">
            <v>Transporte de piedra para Ciclópeo</v>
          </cell>
          <cell r="C1747" t="str">
            <v>m3k</v>
          </cell>
          <cell r="E1747">
            <v>1283.4799629738213</v>
          </cell>
          <cell r="G1747">
            <v>1283.4799629738213</v>
          </cell>
        </row>
        <row r="1748">
          <cell r="A1748" t="str">
            <v>090910</v>
          </cell>
          <cell r="B1748" t="str">
            <v>Transporte de piedra para ciclópeo</v>
          </cell>
          <cell r="C1748" t="str">
            <v>m3t</v>
          </cell>
          <cell r="D1748">
            <v>65</v>
          </cell>
          <cell r="E1748">
            <v>1283.4799629738213</v>
          </cell>
          <cell r="G1748">
            <v>1283.4799629738213</v>
          </cell>
        </row>
        <row r="1749">
          <cell r="A1749" t="str">
            <v>090920</v>
          </cell>
          <cell r="B1749" t="str">
            <v>Transporte de piedra para gaviones</v>
          </cell>
          <cell r="C1749" t="str">
            <v>m3k</v>
          </cell>
          <cell r="E1749">
            <v>1283.4799629738213</v>
          </cell>
          <cell r="G1749">
            <v>1283.4799629738213</v>
          </cell>
        </row>
        <row r="1750">
          <cell r="A1750" t="str">
            <v>090930</v>
          </cell>
          <cell r="B1750" t="str">
            <v>Transporte de piedra para gaviones</v>
          </cell>
          <cell r="C1750" t="str">
            <v>m3k</v>
          </cell>
          <cell r="E1750">
            <v>1283.4799629738213</v>
          </cell>
          <cell r="G1750">
            <v>1283.4799629738213</v>
          </cell>
        </row>
        <row r="1751">
          <cell r="A1751" t="str">
            <v>090940</v>
          </cell>
          <cell r="B1751" t="str">
            <v>Transporte fibra o mulch hidráulico</v>
          </cell>
          <cell r="C1751" t="str">
            <v>m3k</v>
          </cell>
          <cell r="D1751">
            <v>65</v>
          </cell>
          <cell r="E1751">
            <v>1283.4799629738213</v>
          </cell>
          <cell r="G1751">
            <v>1283.4799629738213</v>
          </cell>
        </row>
        <row r="1752">
          <cell r="A1752" t="str">
            <v>090950</v>
          </cell>
          <cell r="B1752" t="str">
            <v>Transporte material de Sub Base procesado en planta</v>
          </cell>
          <cell r="C1752" t="str">
            <v>m3k</v>
          </cell>
          <cell r="D1752">
            <v>65</v>
          </cell>
          <cell r="E1752">
            <v>1283.4799629738213</v>
          </cell>
          <cell r="G1752">
            <v>1283.4799629738213</v>
          </cell>
        </row>
        <row r="1753">
          <cell r="A1753" t="str">
            <v>090960</v>
          </cell>
          <cell r="B1753" t="str">
            <v>Transporte tierra abonada</v>
          </cell>
          <cell r="C1753" t="str">
            <v>m3k</v>
          </cell>
          <cell r="E1753">
            <v>1283.4799629738213</v>
          </cell>
          <cell r="G1753">
            <v>1283.4799629738213</v>
          </cell>
        </row>
        <row r="1754">
          <cell r="A1754" t="str">
            <v>090970</v>
          </cell>
          <cell r="B1754" t="str">
            <v>Trasporte de material Remoción de Postes</v>
          </cell>
          <cell r="C1754" t="str">
            <v>m3k</v>
          </cell>
          <cell r="E1754">
            <v>1283.4799629738213</v>
          </cell>
          <cell r="G1754">
            <v>1283.4799629738213</v>
          </cell>
        </row>
        <row r="1755">
          <cell r="A1755" t="str">
            <v>090980</v>
          </cell>
          <cell r="B1755" t="str">
            <v>Equipo de Transporte (Camiones Grúas</v>
          </cell>
          <cell r="C1755" t="str">
            <v>km</v>
          </cell>
          <cell r="E1755">
            <v>7289</v>
          </cell>
          <cell r="G1755">
            <v>7289</v>
          </cell>
        </row>
        <row r="1756">
          <cell r="A1756" t="str">
            <v>090990</v>
          </cell>
          <cell r="B1756" t="str">
            <v>Pasajes aéreos</v>
          </cell>
          <cell r="C1756" t="str">
            <v>u</v>
          </cell>
          <cell r="E1756">
            <v>370567.8423607485</v>
          </cell>
          <cell r="G1756">
            <v>370567.8423607485</v>
          </cell>
        </row>
        <row r="1757">
          <cell r="A1757" t="str">
            <v>091000</v>
          </cell>
          <cell r="B1757" t="str">
            <v>Transporte de acero</v>
          </cell>
          <cell r="C1757" t="str">
            <v>tkm</v>
          </cell>
          <cell r="D1757">
            <v>5</v>
          </cell>
          <cell r="E1757">
            <v>2100</v>
          </cell>
          <cell r="G1757">
            <v>2100</v>
          </cell>
        </row>
        <row r="1758">
          <cell r="A1758" t="str">
            <v>091010</v>
          </cell>
          <cell r="B1758" t="str">
            <v>Transporte de Adoquín e=8cm</v>
          </cell>
          <cell r="C1758" t="str">
            <v>m3k</v>
          </cell>
          <cell r="E1758" t="str">
            <v>.</v>
          </cell>
          <cell r="G1758" t="str">
            <v>.</v>
          </cell>
        </row>
        <row r="1759">
          <cell r="A1759" t="str">
            <v>091020</v>
          </cell>
          <cell r="B1759" t="str">
            <v>Transporte de barrera de seguridad</v>
          </cell>
          <cell r="C1759" t="str">
            <v>m3k</v>
          </cell>
          <cell r="E1759">
            <v>1283.4799629738213</v>
          </cell>
          <cell r="G1759">
            <v>1283.4799629738213</v>
          </cell>
        </row>
        <row r="1760">
          <cell r="A1760" t="str">
            <v>091030</v>
          </cell>
          <cell r="B1760" t="str">
            <v>Transporte de defensa</v>
          </cell>
          <cell r="C1760" t="str">
            <v>u</v>
          </cell>
          <cell r="E1760">
            <v>24336.388415826783</v>
          </cell>
          <cell r="G1760">
            <v>24336.388415826783</v>
          </cell>
        </row>
        <row r="1761">
          <cell r="A1761" t="str">
            <v>091040</v>
          </cell>
          <cell r="B1761" t="str">
            <v>Transporte de Defensa Metálica</v>
          </cell>
          <cell r="C1761" t="str">
            <v>m3k</v>
          </cell>
          <cell r="E1761">
            <v>1283.4799629738213</v>
          </cell>
          <cell r="G1761">
            <v>1283.4799629738213</v>
          </cell>
        </row>
        <row r="1762">
          <cell r="A1762" t="str">
            <v>091050</v>
          </cell>
          <cell r="B1762" t="str">
            <v>Transporte de emulsión</v>
          </cell>
          <cell r="C1762" t="str">
            <v>m3t</v>
          </cell>
          <cell r="D1762">
            <v>65</v>
          </cell>
          <cell r="E1762">
            <v>1283.4799629738213</v>
          </cell>
          <cell r="G1762">
            <v>1283.4799629738213</v>
          </cell>
        </row>
        <row r="1763">
          <cell r="A1763" t="str">
            <v>091060</v>
          </cell>
          <cell r="B1763" t="str">
            <v>Transporte de equipos</v>
          </cell>
          <cell r="C1763" t="str">
            <v>m3k</v>
          </cell>
          <cell r="E1763">
            <v>7289.4610111561897</v>
          </cell>
          <cell r="G1763">
            <v>7289.4610111561897</v>
          </cell>
        </row>
        <row r="1764">
          <cell r="A1764" t="str">
            <v>091070</v>
          </cell>
          <cell r="B1764" t="str">
            <v>Transporte de Equipos para Prueba (1)</v>
          </cell>
          <cell r="C1764" t="str">
            <v>g</v>
          </cell>
          <cell r="E1764">
            <v>174587.13428745302</v>
          </cell>
          <cell r="G1764">
            <v>174587.13428745302</v>
          </cell>
        </row>
        <row r="1765">
          <cell r="A1765" t="str">
            <v>091080</v>
          </cell>
          <cell r="B1765" t="str">
            <v>Transporte de estructura metálica (En Obra)</v>
          </cell>
          <cell r="C1765" t="str">
            <v>kgk</v>
          </cell>
          <cell r="E1765">
            <v>0.67718646026648432</v>
          </cell>
          <cell r="G1765">
            <v>0.67718646026648432</v>
          </cell>
        </row>
        <row r="1766">
          <cell r="A1766" t="str">
            <v>091090</v>
          </cell>
          <cell r="B1766" t="str">
            <v xml:space="preserve">Transporte de estructuras metálicas </v>
          </cell>
          <cell r="C1766" t="str">
            <v>kgk</v>
          </cell>
          <cell r="E1766">
            <v>0.44885003926478911</v>
          </cell>
          <cell r="G1766">
            <v>0.44885003926478911</v>
          </cell>
        </row>
        <row r="1767">
          <cell r="A1767" t="str">
            <v>091100</v>
          </cell>
          <cell r="B1767" t="str">
            <v>Transporte de material proveniente de la excavación incluyendo botadero</v>
          </cell>
          <cell r="C1767" t="str">
            <v>m3k</v>
          </cell>
          <cell r="E1767">
            <v>2489.1028763348936</v>
          </cell>
          <cell r="G1767">
            <v>2489.1028763348936</v>
          </cell>
        </row>
        <row r="1768">
          <cell r="A1768" t="str">
            <v>091110</v>
          </cell>
          <cell r="B1768" t="str">
            <v>Transporte de personal de montaje</v>
          </cell>
          <cell r="C1768" t="str">
            <v>u</v>
          </cell>
          <cell r="E1768">
            <v>60000</v>
          </cell>
          <cell r="G1768">
            <v>60000</v>
          </cell>
        </row>
        <row r="1769">
          <cell r="A1769" t="str">
            <v>091120</v>
          </cell>
          <cell r="B1769" t="str">
            <v>Transporte de poste de madera</v>
          </cell>
          <cell r="C1769" t="str">
            <v>m3k</v>
          </cell>
          <cell r="E1769">
            <v>1283.4799629738213</v>
          </cell>
          <cell r="G1769">
            <v>1283.4799629738213</v>
          </cell>
        </row>
        <row r="1770">
          <cell r="A1770" t="str">
            <v>091130</v>
          </cell>
          <cell r="B1770" t="str">
            <v>Transporte de Remoción de Ductos de Servicios existentes.</v>
          </cell>
          <cell r="C1770" t="str">
            <v>m3k</v>
          </cell>
          <cell r="E1770">
            <v>1283.4799629738213</v>
          </cell>
          <cell r="G1770">
            <v>1283.4799629738213</v>
          </cell>
        </row>
        <row r="1771">
          <cell r="A1771" t="str">
            <v>091140</v>
          </cell>
          <cell r="B1771" t="str">
            <v>Transporte de Sección Final</v>
          </cell>
          <cell r="C1771" t="str">
            <v>m3k</v>
          </cell>
          <cell r="E1771">
            <v>1283.4799629738213</v>
          </cell>
          <cell r="G1771">
            <v>1283.4799629738213</v>
          </cell>
        </row>
        <row r="1772">
          <cell r="A1772" t="str">
            <v>091150</v>
          </cell>
          <cell r="B1772" t="str">
            <v>Transporte de tablestacas</v>
          </cell>
          <cell r="C1772" t="str">
            <v>m3k</v>
          </cell>
          <cell r="E1772">
            <v>1283.4799629738213</v>
          </cell>
          <cell r="G1772">
            <v>1283.4799629738213</v>
          </cell>
        </row>
        <row r="1773">
          <cell r="A1773" t="str">
            <v>091160</v>
          </cell>
          <cell r="B1773" t="str">
            <v>Transporte de tubería</v>
          </cell>
          <cell r="C1773" t="str">
            <v>m3t</v>
          </cell>
          <cell r="E1773">
            <v>832.77970385776916</v>
          </cell>
          <cell r="G1773">
            <v>832.77970385776916</v>
          </cell>
        </row>
        <row r="1774">
          <cell r="A1774" t="str">
            <v>091170</v>
          </cell>
          <cell r="B1774" t="str">
            <v>Transporte de Tubería de Concreto Reforzado</v>
          </cell>
          <cell r="C1774" t="str">
            <v>kgk</v>
          </cell>
          <cell r="E1774">
            <v>2.1230111517562547</v>
          </cell>
          <cell r="G1774">
            <v>2.1230111517562547</v>
          </cell>
        </row>
        <row r="1775">
          <cell r="A1775" t="str">
            <v>091180</v>
          </cell>
          <cell r="B1775" t="str">
            <v>Transporte de tubería pvc de 33 pulgadas</v>
          </cell>
          <cell r="C1775" t="str">
            <v>m3t</v>
          </cell>
          <cell r="E1775">
            <v>654.87904135804797</v>
          </cell>
          <cell r="G1775">
            <v>654.87904135804797</v>
          </cell>
        </row>
        <row r="1776">
          <cell r="A1776" t="str">
            <v>091190</v>
          </cell>
          <cell r="B1776" t="str">
            <v>Transporte de tubos. celdas, etc.</v>
          </cell>
          <cell r="C1776" t="str">
            <v>u</v>
          </cell>
          <cell r="E1776">
            <v>1071025.3724644671</v>
          </cell>
          <cell r="G1776">
            <v>1071025.3724644671</v>
          </cell>
        </row>
        <row r="1777">
          <cell r="A1777" t="str">
            <v>091200</v>
          </cell>
          <cell r="B1777" t="str">
            <v>Transporte incluyendo el botadero y conformación del material</v>
          </cell>
          <cell r="C1777" t="str">
            <v>u</v>
          </cell>
          <cell r="E1777">
            <v>883.36381266738556</v>
          </cell>
          <cell r="G1777">
            <v>883.36381266738556</v>
          </cell>
        </row>
        <row r="1778">
          <cell r="A1778" t="str">
            <v>091210</v>
          </cell>
          <cell r="B1778" t="str">
            <v>Transporte sección de Tope</v>
          </cell>
          <cell r="C1778" t="str">
            <v>m3k</v>
          </cell>
          <cell r="E1778">
            <v>21.056000641995414</v>
          </cell>
          <cell r="G1778">
            <v>21.056000641995414</v>
          </cell>
        </row>
        <row r="1779">
          <cell r="A1779" t="str">
            <v>091220</v>
          </cell>
          <cell r="B1779" t="str">
            <v>Trasporte de Torre</v>
          </cell>
          <cell r="C1779" t="str">
            <v>u</v>
          </cell>
          <cell r="E1779">
            <v>503657.42982319783</v>
          </cell>
          <cell r="G1779">
            <v>503657.42982319783</v>
          </cell>
        </row>
        <row r="1780">
          <cell r="A1780" t="str">
            <v>091230</v>
          </cell>
          <cell r="B1780" t="str">
            <v>Disposicion en botadero</v>
          </cell>
          <cell r="C1780" t="str">
            <v>m3</v>
          </cell>
          <cell r="E1780">
            <v>2200</v>
          </cell>
          <cell r="G1780">
            <v>2200</v>
          </cell>
        </row>
        <row r="1781">
          <cell r="A1781" t="str">
            <v>091240</v>
          </cell>
          <cell r="B1781" t="str">
            <v>Cargue mecanico</v>
          </cell>
          <cell r="C1781" t="str">
            <v>m3</v>
          </cell>
          <cell r="E1781">
            <v>3607</v>
          </cell>
          <cell r="G1781">
            <v>3607</v>
          </cell>
        </row>
        <row r="1782">
          <cell r="A1782" t="str">
            <v>091250</v>
          </cell>
          <cell r="B1782" t="str">
            <v>Transporte de maquinaria Pesada</v>
          </cell>
          <cell r="C1782" t="str">
            <v>Km</v>
          </cell>
          <cell r="F1782">
            <v>1283.4799629738213</v>
          </cell>
          <cell r="G1782">
            <v>1283.4799629738213</v>
          </cell>
        </row>
        <row r="1783">
          <cell r="A1783" t="str">
            <v>091300</v>
          </cell>
          <cell r="B1783" t="str">
            <v xml:space="preserve">TUBERIAS Y ACCESORIOS SANITARIOS Y POTABLE </v>
          </cell>
        </row>
        <row r="1784">
          <cell r="A1784" t="str">
            <v>091310</v>
          </cell>
          <cell r="B1784" t="str">
            <v>Tubo (S) PVC 110mm - 4plg Corrugado</v>
          </cell>
          <cell r="C1784" t="str">
            <v>ml</v>
          </cell>
          <cell r="D1784">
            <v>1</v>
          </cell>
          <cell r="E1784">
            <v>15077.428571428572</v>
          </cell>
          <cell r="F1784">
            <v>2864.7114285714288</v>
          </cell>
          <cell r="G1784">
            <v>17942.14</v>
          </cell>
        </row>
        <row r="1785">
          <cell r="A1785" t="str">
            <v>091320</v>
          </cell>
          <cell r="B1785" t="str">
            <v>Tubo (S) PVC 160mm - 6plg Corrugado</v>
          </cell>
          <cell r="C1785" t="str">
            <v>ml</v>
          </cell>
          <cell r="D1785">
            <v>1</v>
          </cell>
          <cell r="E1785">
            <v>29176.285714285717</v>
          </cell>
          <cell r="F1785">
            <v>5543.494285714286</v>
          </cell>
          <cell r="G1785">
            <v>34719.780000000006</v>
          </cell>
        </row>
        <row r="1786">
          <cell r="A1786" t="str">
            <v>091330</v>
          </cell>
          <cell r="B1786" t="str">
            <v>Tubo (S) PVC 200mm - 8plg Corrugado</v>
          </cell>
          <cell r="C1786" t="str">
            <v>ml</v>
          </cell>
          <cell r="D1786">
            <v>1</v>
          </cell>
          <cell r="E1786">
            <v>41707.571428571435</v>
          </cell>
          <cell r="F1786">
            <v>7924.4385714285727</v>
          </cell>
          <cell r="G1786">
            <v>49632.010000000009</v>
          </cell>
        </row>
        <row r="1787">
          <cell r="A1787" t="str">
            <v>091340</v>
          </cell>
          <cell r="B1787" t="str">
            <v>Tubo (S) PVC 250mm - 10plg Corrugado</v>
          </cell>
          <cell r="C1787" t="str">
            <v>ml</v>
          </cell>
          <cell r="D1787">
            <v>1</v>
          </cell>
          <cell r="E1787">
            <v>60916.000000000007</v>
          </cell>
          <cell r="F1787">
            <v>11574.04</v>
          </cell>
          <cell r="G1787">
            <v>72490.040000000008</v>
          </cell>
        </row>
        <row r="1788">
          <cell r="A1788" t="str">
            <v>091350</v>
          </cell>
          <cell r="B1788" t="str">
            <v>Tubo (S) PVC 315mm - 12plg Corrugado</v>
          </cell>
          <cell r="C1788" t="str">
            <v>ml</v>
          </cell>
          <cell r="D1788">
            <v>1</v>
          </cell>
          <cell r="E1788">
            <v>87654.14285714287</v>
          </cell>
          <cell r="F1788">
            <v>16654.287142857145</v>
          </cell>
          <cell r="G1788">
            <v>104308.43000000002</v>
          </cell>
        </row>
        <row r="1789">
          <cell r="A1789" t="str">
            <v>091360</v>
          </cell>
          <cell r="B1789" t="str">
            <v xml:space="preserve">Tubo PVC 355mm - 14plg Corrugado </v>
          </cell>
          <cell r="C1789" t="str">
            <v>ml</v>
          </cell>
          <cell r="D1789">
            <v>1</v>
          </cell>
          <cell r="E1789">
            <v>131361.57142857142</v>
          </cell>
          <cell r="F1789">
            <v>24958.698571428569</v>
          </cell>
          <cell r="G1789">
            <v>156320.26999999999</v>
          </cell>
        </row>
        <row r="1790">
          <cell r="A1790" t="str">
            <v>091370</v>
          </cell>
          <cell r="B1790" t="str">
            <v>Tubo PVC 400mm - 16plg Corrugado</v>
          </cell>
          <cell r="C1790" t="str">
            <v>ml</v>
          </cell>
          <cell r="D1790">
            <v>1</v>
          </cell>
          <cell r="E1790">
            <v>160669.28571428574</v>
          </cell>
          <cell r="F1790">
            <v>30527.164285714291</v>
          </cell>
          <cell r="G1790">
            <v>191196.45000000004</v>
          </cell>
        </row>
        <row r="1791">
          <cell r="A1791" t="str">
            <v>091380</v>
          </cell>
          <cell r="B1791" t="str">
            <v>Tubo PVC 450mm - 18plg Corrugado</v>
          </cell>
          <cell r="C1791" t="str">
            <v>ml</v>
          </cell>
          <cell r="D1791">
            <v>1</v>
          </cell>
          <cell r="E1791">
            <v>207504.42857142858</v>
          </cell>
          <cell r="F1791">
            <v>39425.841428571432</v>
          </cell>
          <cell r="G1791">
            <v>246930.27000000002</v>
          </cell>
        </row>
        <row r="1792">
          <cell r="A1792" t="str">
            <v>091390</v>
          </cell>
          <cell r="B1792" t="str">
            <v>Tubo PVC 500mm - 20plg Corrugado</v>
          </cell>
          <cell r="C1792" t="str">
            <v>ml</v>
          </cell>
          <cell r="D1792">
            <v>1</v>
          </cell>
          <cell r="E1792">
            <v>270524.42857142858</v>
          </cell>
          <cell r="F1792">
            <v>51399.641428571427</v>
          </cell>
          <cell r="G1792">
            <v>321924.07</v>
          </cell>
        </row>
        <row r="1793">
          <cell r="A1793" t="str">
            <v>091400</v>
          </cell>
          <cell r="B1793" t="str">
            <v>Tubo PVC 24" Corrugado</v>
          </cell>
          <cell r="C1793" t="str">
            <v>ml</v>
          </cell>
          <cell r="D1793">
            <v>1</v>
          </cell>
          <cell r="E1793">
            <v>384153.75824175827</v>
          </cell>
          <cell r="F1793">
            <v>72989.214065934066</v>
          </cell>
          <cell r="G1793">
            <v>457142.97230769234</v>
          </cell>
        </row>
        <row r="1794">
          <cell r="A1794" t="str">
            <v>091410</v>
          </cell>
          <cell r="B1794" t="str">
            <v>Tubo PVC 27"</v>
          </cell>
          <cell r="C1794" t="str">
            <v>ml</v>
          </cell>
          <cell r="D1794">
            <v>1</v>
          </cell>
          <cell r="E1794">
            <v>459976.21978021984</v>
          </cell>
          <cell r="F1794">
            <v>87395.481758241775</v>
          </cell>
          <cell r="G1794">
            <v>547371.70153846161</v>
          </cell>
        </row>
        <row r="1795">
          <cell r="A1795" t="str">
            <v>091420</v>
          </cell>
          <cell r="B1795" t="str">
            <v>Tubo PVC 30"</v>
          </cell>
          <cell r="C1795" t="str">
            <v>ml</v>
          </cell>
          <cell r="D1795">
            <v>1</v>
          </cell>
          <cell r="E1795">
            <v>574005.89010989014</v>
          </cell>
          <cell r="F1795">
            <v>109061.11912087913</v>
          </cell>
          <cell r="G1795">
            <v>683067.00923076924</v>
          </cell>
        </row>
        <row r="1796">
          <cell r="A1796" t="str">
            <v>091430</v>
          </cell>
          <cell r="B1796" t="str">
            <v>Tubo PVC 33"</v>
          </cell>
          <cell r="C1796" t="str">
            <v>ml</v>
          </cell>
          <cell r="D1796">
            <v>1</v>
          </cell>
          <cell r="E1796">
            <v>763767.82417582418</v>
          </cell>
          <cell r="F1796">
            <v>145115.88659340658</v>
          </cell>
          <cell r="G1796">
            <v>908883.71076923073</v>
          </cell>
        </row>
        <row r="1797">
          <cell r="A1797" t="str">
            <v>091440</v>
          </cell>
          <cell r="B1797" t="str">
            <v>Tubo PVC 36"</v>
          </cell>
          <cell r="C1797" t="str">
            <v>ml</v>
          </cell>
          <cell r="D1797">
            <v>1</v>
          </cell>
          <cell r="E1797">
            <v>1065426.0659340662</v>
          </cell>
          <cell r="F1797">
            <v>202430.95252747257</v>
          </cell>
          <cell r="G1797">
            <v>1267857.0184615387</v>
          </cell>
        </row>
        <row r="1798">
          <cell r="A1798" t="str">
            <v>091450</v>
          </cell>
          <cell r="B1798" t="str">
            <v>Tubo PVC 39"</v>
          </cell>
          <cell r="C1798" t="str">
            <v>ml</v>
          </cell>
          <cell r="D1798">
            <v>1</v>
          </cell>
          <cell r="E1798">
            <v>1425494.7692307692</v>
          </cell>
          <cell r="F1798">
            <v>270844.00615384616</v>
          </cell>
          <cell r="G1798">
            <v>1696338.7753846154</v>
          </cell>
        </row>
        <row r="1799">
          <cell r="A1799" t="str">
            <v>091460</v>
          </cell>
          <cell r="B1799" t="str">
            <v>Tubo PVC 42"</v>
          </cell>
          <cell r="C1799" t="str">
            <v>ml</v>
          </cell>
          <cell r="D1799">
            <v>1</v>
          </cell>
          <cell r="E1799">
            <v>1673516.9670329671</v>
          </cell>
          <cell r="F1799">
            <v>317968.22373626375</v>
          </cell>
          <cell r="G1799">
            <v>1991485.1907692309</v>
          </cell>
        </row>
        <row r="1800">
          <cell r="A1800" t="str">
            <v>091470</v>
          </cell>
          <cell r="B1800" t="str">
            <v>Tubo PVC 45"</v>
          </cell>
          <cell r="C1800" t="str">
            <v>ml</v>
          </cell>
          <cell r="D1800">
            <v>1</v>
          </cell>
          <cell r="E1800">
            <v>1806473.934065934</v>
          </cell>
          <cell r="F1800">
            <v>343230.04747252748</v>
          </cell>
          <cell r="G1800">
            <v>2149703.9815384615</v>
          </cell>
        </row>
        <row r="1801">
          <cell r="A1801" t="str">
            <v>091480</v>
          </cell>
          <cell r="B1801" t="str">
            <v>Tubo PVC 48"</v>
          </cell>
          <cell r="C1801" t="str">
            <v>ml</v>
          </cell>
          <cell r="D1801">
            <v>1</v>
          </cell>
          <cell r="E1801">
            <v>2200613.9340659343</v>
          </cell>
          <cell r="F1801">
            <v>418116.64747252752</v>
          </cell>
          <cell r="G1801">
            <v>2618730.5815384616</v>
          </cell>
        </row>
        <row r="1802">
          <cell r="A1802" t="str">
            <v>091490</v>
          </cell>
          <cell r="B1802" t="str">
            <v>Tubo PVC 51"</v>
          </cell>
          <cell r="C1802" t="str">
            <v>ml</v>
          </cell>
          <cell r="D1802">
            <v>1</v>
          </cell>
          <cell r="E1802">
            <v>2535823.7142857141</v>
          </cell>
          <cell r="F1802">
            <v>481806.50571428565</v>
          </cell>
          <cell r="G1802">
            <v>3017630.2199999997</v>
          </cell>
        </row>
        <row r="1803">
          <cell r="A1803" t="str">
            <v>091500</v>
          </cell>
          <cell r="B1803" t="str">
            <v>Tubo PVC 54"</v>
          </cell>
          <cell r="C1803" t="str">
            <v>ml</v>
          </cell>
          <cell r="D1803">
            <v>1</v>
          </cell>
          <cell r="E1803">
            <v>2669556.8571428573</v>
          </cell>
          <cell r="F1803">
            <v>507215.80285714287</v>
          </cell>
          <cell r="G1803">
            <v>3176772.66</v>
          </cell>
        </row>
        <row r="1804">
          <cell r="A1804" t="str">
            <v>091510</v>
          </cell>
          <cell r="B1804" t="str">
            <v>Tubo PVC 57"</v>
          </cell>
          <cell r="C1804" t="str">
            <v>ml</v>
          </cell>
          <cell r="D1804">
            <v>1</v>
          </cell>
          <cell r="E1804">
            <v>2787674.5714285718</v>
          </cell>
          <cell r="F1804">
            <v>529658.16857142863</v>
          </cell>
          <cell r="G1804">
            <v>3317332.74</v>
          </cell>
        </row>
        <row r="1805">
          <cell r="A1805" t="str">
            <v>091520</v>
          </cell>
          <cell r="B1805" t="str">
            <v>Tubo PVC 60"</v>
          </cell>
          <cell r="C1805" t="str">
            <v>ml</v>
          </cell>
          <cell r="D1805">
            <v>1</v>
          </cell>
          <cell r="E1805">
            <v>3157640.5714285718</v>
          </cell>
          <cell r="F1805">
            <v>599951.70857142867</v>
          </cell>
          <cell r="G1805">
            <v>3757592.2800000003</v>
          </cell>
        </row>
        <row r="1806">
          <cell r="A1806" t="str">
            <v>091530</v>
          </cell>
          <cell r="B1806" t="str">
            <v>Union PVC 110 mm</v>
          </cell>
          <cell r="C1806" t="str">
            <v>ml</v>
          </cell>
          <cell r="D1806">
            <v>1</v>
          </cell>
          <cell r="E1806">
            <v>10714.487394957985</v>
          </cell>
          <cell r="F1806">
            <v>2035.7526050420172</v>
          </cell>
          <cell r="G1806">
            <v>12750.240000000002</v>
          </cell>
        </row>
        <row r="1807">
          <cell r="A1807" t="str">
            <v>091540</v>
          </cell>
          <cell r="B1807" t="str">
            <v>Union PVC 160 mm</v>
          </cell>
          <cell r="C1807" t="str">
            <v>ml</v>
          </cell>
          <cell r="D1807">
            <v>1</v>
          </cell>
          <cell r="E1807">
            <v>25962.092436974792</v>
          </cell>
          <cell r="F1807">
            <v>4932.7975630252104</v>
          </cell>
          <cell r="G1807">
            <v>30894.890000000003</v>
          </cell>
        </row>
        <row r="1808">
          <cell r="A1808" t="str">
            <v>091550</v>
          </cell>
          <cell r="B1808" t="str">
            <v>Union PVC 200 mm</v>
          </cell>
          <cell r="C1808" t="str">
            <v>ml</v>
          </cell>
          <cell r="D1808">
            <v>1</v>
          </cell>
          <cell r="E1808">
            <v>43579.378151260506</v>
          </cell>
          <cell r="F1808">
            <v>8280.0818487394954</v>
          </cell>
          <cell r="G1808">
            <v>51859.46</v>
          </cell>
        </row>
        <row r="1809">
          <cell r="A1809" t="str">
            <v>091560</v>
          </cell>
          <cell r="B1809" t="str">
            <v>Union PVC 250 mm</v>
          </cell>
          <cell r="C1809" t="str">
            <v>ml</v>
          </cell>
          <cell r="D1809">
            <v>1</v>
          </cell>
          <cell r="E1809">
            <v>123785.26050420169</v>
          </cell>
          <cell r="F1809">
            <v>23519.199495798322</v>
          </cell>
          <cell r="G1809">
            <v>147304.46000000002</v>
          </cell>
        </row>
        <row r="1810">
          <cell r="A1810" t="str">
            <v>091570</v>
          </cell>
          <cell r="B1810" t="str">
            <v>Union PVC 315 mm</v>
          </cell>
          <cell r="C1810" t="str">
            <v>ml</v>
          </cell>
          <cell r="D1810">
            <v>1</v>
          </cell>
          <cell r="E1810">
            <v>211797.84873949579</v>
          </cell>
          <cell r="F1810">
            <v>40241.591260504203</v>
          </cell>
          <cell r="G1810">
            <v>252039.44</v>
          </cell>
        </row>
        <row r="1811">
          <cell r="A1811" t="str">
            <v>091580</v>
          </cell>
          <cell r="B1811" t="str">
            <v xml:space="preserve">Union PVC 355 mm </v>
          </cell>
          <cell r="C1811" t="str">
            <v>ml</v>
          </cell>
          <cell r="D1811">
            <v>1</v>
          </cell>
          <cell r="E1811">
            <v>281139.01680672268</v>
          </cell>
          <cell r="F1811">
            <v>53416.413193277309</v>
          </cell>
          <cell r="G1811">
            <v>334555.43</v>
          </cell>
        </row>
        <row r="1812">
          <cell r="A1812" t="str">
            <v>091590</v>
          </cell>
          <cell r="B1812" t="str">
            <v>Union PVC 400 mm</v>
          </cell>
          <cell r="C1812" t="str">
            <v>ml</v>
          </cell>
          <cell r="D1812">
            <v>1</v>
          </cell>
          <cell r="E1812">
            <v>322918.21848739497</v>
          </cell>
          <cell r="F1812">
            <v>61354.461512605048</v>
          </cell>
          <cell r="G1812">
            <v>384272.68000000005</v>
          </cell>
        </row>
        <row r="1813">
          <cell r="A1813" t="str">
            <v>091600</v>
          </cell>
          <cell r="B1813" t="str">
            <v>Union PVC 450 mm</v>
          </cell>
          <cell r="C1813" t="str">
            <v>ml</v>
          </cell>
          <cell r="D1813">
            <v>1</v>
          </cell>
          <cell r="E1813">
            <v>339668.9411764706</v>
          </cell>
          <cell r="F1813">
            <v>64537.098823529413</v>
          </cell>
          <cell r="G1813">
            <v>404206.04000000004</v>
          </cell>
        </row>
        <row r="1814">
          <cell r="A1814" t="str">
            <v>091610</v>
          </cell>
          <cell r="B1814" t="str">
            <v>Union PVC 500 mm</v>
          </cell>
          <cell r="C1814" t="str">
            <v>ml</v>
          </cell>
          <cell r="D1814">
            <v>1</v>
          </cell>
          <cell r="E1814">
            <v>381613.6470588235</v>
          </cell>
          <cell r="F1814">
            <v>72506.592941176466</v>
          </cell>
          <cell r="G1814">
            <v>454120.24</v>
          </cell>
        </row>
        <row r="1815">
          <cell r="A1815" t="str">
            <v>091620</v>
          </cell>
          <cell r="B1815" t="str">
            <v>Union PVC 24 plg</v>
          </cell>
          <cell r="C1815" t="str">
            <v>ml</v>
          </cell>
          <cell r="D1815">
            <v>1</v>
          </cell>
          <cell r="E1815">
            <v>459054.33613445383</v>
          </cell>
          <cell r="F1815">
            <v>87220.323865546234</v>
          </cell>
          <cell r="G1815">
            <v>546274.66</v>
          </cell>
        </row>
        <row r="1816">
          <cell r="A1816" t="str">
            <v>091630</v>
          </cell>
          <cell r="B1816" t="str">
            <v>Union PVC 27 plg</v>
          </cell>
          <cell r="C1816" t="str">
            <v>ml</v>
          </cell>
          <cell r="D1816">
            <v>1</v>
          </cell>
          <cell r="E1816">
            <v>516435.06722689082</v>
          </cell>
          <cell r="F1816">
            <v>98122.662773109259</v>
          </cell>
          <cell r="G1816">
            <v>614557.7300000001</v>
          </cell>
        </row>
        <row r="1817">
          <cell r="A1817" t="str">
            <v>091640</v>
          </cell>
          <cell r="B1817" t="str">
            <v>Union PVC 30 plg</v>
          </cell>
          <cell r="C1817" t="str">
            <v>ml</v>
          </cell>
          <cell r="D1817">
            <v>1</v>
          </cell>
          <cell r="E1817">
            <v>644907.06722689082</v>
          </cell>
          <cell r="F1817">
            <v>122532.34277310925</v>
          </cell>
          <cell r="G1817">
            <v>767439.41</v>
          </cell>
        </row>
        <row r="1818">
          <cell r="A1818" t="str">
            <v>091650</v>
          </cell>
          <cell r="B1818" t="str">
            <v xml:space="preserve">Union PVC 33 plg </v>
          </cell>
          <cell r="C1818" t="str">
            <v>ml</v>
          </cell>
          <cell r="D1818">
            <v>1</v>
          </cell>
          <cell r="E1818">
            <v>194810.32773109243</v>
          </cell>
          <cell r="F1818">
            <v>37013.962268907562</v>
          </cell>
          <cell r="G1818">
            <v>231824.28999999998</v>
          </cell>
        </row>
        <row r="1819">
          <cell r="A1819" t="str">
            <v>091660</v>
          </cell>
          <cell r="B1819" t="str">
            <v>Union PVC 36 plg</v>
          </cell>
          <cell r="C1819" t="str">
            <v>ml</v>
          </cell>
          <cell r="D1819">
            <v>1</v>
          </cell>
          <cell r="E1819">
            <v>2812789.7394957985</v>
          </cell>
          <cell r="F1819">
            <v>534430.05050420167</v>
          </cell>
          <cell r="G1819">
            <v>3347219.79</v>
          </cell>
        </row>
        <row r="1820">
          <cell r="A1820" t="str">
            <v>091670</v>
          </cell>
          <cell r="B1820" t="str">
            <v>Union PVC 39 plg</v>
          </cell>
          <cell r="C1820" t="str">
            <v>ml</v>
          </cell>
          <cell r="D1820">
            <v>1</v>
          </cell>
          <cell r="E1820">
            <v>3649249.672268908</v>
          </cell>
          <cell r="F1820">
            <v>693357.43773109256</v>
          </cell>
          <cell r="G1820">
            <v>4342607.1100000003</v>
          </cell>
        </row>
        <row r="1821">
          <cell r="A1821" t="str">
            <v>091680</v>
          </cell>
          <cell r="B1821" t="str">
            <v>Union PVC 42 plg</v>
          </cell>
          <cell r="C1821" t="str">
            <v>ml</v>
          </cell>
          <cell r="D1821">
            <v>1</v>
          </cell>
          <cell r="E1821">
            <v>3955005.5294117648</v>
          </cell>
          <cell r="F1821">
            <v>751451.05058823538</v>
          </cell>
          <cell r="G1821">
            <v>4706456.58</v>
          </cell>
        </row>
        <row r="1822">
          <cell r="A1822" t="str">
            <v>091690</v>
          </cell>
          <cell r="B1822" t="str">
            <v>Kid de sillas YE 160 x 110 mm</v>
          </cell>
          <cell r="C1822" t="str">
            <v>Und</v>
          </cell>
          <cell r="D1822">
            <v>1</v>
          </cell>
          <cell r="E1822">
            <v>106467.57983193279</v>
          </cell>
          <cell r="F1822">
            <v>20228.840168067229</v>
          </cell>
          <cell r="G1822">
            <v>126696.42000000001</v>
          </cell>
        </row>
        <row r="1823">
          <cell r="A1823" t="str">
            <v>091700</v>
          </cell>
          <cell r="B1823" t="str">
            <v>Kid de sillas YE 200 x 110 mm</v>
          </cell>
          <cell r="C1823" t="str">
            <v>Und</v>
          </cell>
          <cell r="D1823">
            <v>1</v>
          </cell>
          <cell r="E1823">
            <v>123062.13445378152</v>
          </cell>
          <cell r="F1823">
            <v>23381.805546218489</v>
          </cell>
          <cell r="G1823">
            <v>146443.94</v>
          </cell>
        </row>
        <row r="1824">
          <cell r="A1824" t="str">
            <v>091710</v>
          </cell>
          <cell r="B1824" t="str">
            <v>Kid de sillas YE 200 x 160 mm</v>
          </cell>
          <cell r="C1824" t="str">
            <v>Und</v>
          </cell>
          <cell r="D1824">
            <v>1</v>
          </cell>
          <cell r="E1824">
            <v>123062.13445378152</v>
          </cell>
          <cell r="F1824">
            <v>23381.805546218489</v>
          </cell>
          <cell r="G1824">
            <v>146443.94</v>
          </cell>
        </row>
        <row r="1825">
          <cell r="A1825" t="str">
            <v>091720</v>
          </cell>
          <cell r="B1825" t="str">
            <v>Kid de sillas YE 250 x 110 mm</v>
          </cell>
          <cell r="C1825" t="str">
            <v>Und</v>
          </cell>
          <cell r="D1825">
            <v>1</v>
          </cell>
          <cell r="E1825">
            <v>139119.43697478995</v>
          </cell>
          <cell r="F1825">
            <v>26432.69302521009</v>
          </cell>
          <cell r="G1825">
            <v>165552.13000000003</v>
          </cell>
        </row>
        <row r="1826">
          <cell r="A1826" t="str">
            <v>091730</v>
          </cell>
          <cell r="B1826" t="str">
            <v>Kid de sillas YE 250 x 160 mm</v>
          </cell>
          <cell r="C1826" t="str">
            <v>Und</v>
          </cell>
          <cell r="D1826">
            <v>1</v>
          </cell>
          <cell r="E1826">
            <v>139119.43697478995</v>
          </cell>
          <cell r="F1826">
            <v>26432.69302521009</v>
          </cell>
          <cell r="G1826">
            <v>165552.13000000003</v>
          </cell>
        </row>
        <row r="1827">
          <cell r="A1827" t="str">
            <v>091740</v>
          </cell>
          <cell r="B1827" t="str">
            <v>Kid de sillas YE 315 x 110 mm</v>
          </cell>
          <cell r="C1827" t="str">
            <v>Und</v>
          </cell>
          <cell r="D1827">
            <v>1</v>
          </cell>
          <cell r="E1827">
            <v>209183.73109243697</v>
          </cell>
          <cell r="F1827">
            <v>39744.908907563025</v>
          </cell>
          <cell r="G1827">
            <v>248928.63999999998</v>
          </cell>
        </row>
        <row r="1828">
          <cell r="A1828" t="str">
            <v>091750</v>
          </cell>
          <cell r="B1828" t="str">
            <v>Kid de sillas YE 315 x 160 mm</v>
          </cell>
          <cell r="C1828" t="str">
            <v>Und</v>
          </cell>
          <cell r="D1828">
            <v>1</v>
          </cell>
          <cell r="E1828">
            <v>209183.73109243697</v>
          </cell>
          <cell r="F1828">
            <v>39744.908907563025</v>
          </cell>
          <cell r="G1828">
            <v>248928.63999999998</v>
          </cell>
        </row>
        <row r="1829">
          <cell r="A1829" t="str">
            <v>091760</v>
          </cell>
          <cell r="B1829" t="str">
            <v>Hidrosellos de  110 mm</v>
          </cell>
          <cell r="C1829" t="str">
            <v>Und</v>
          </cell>
          <cell r="D1829">
            <v>1</v>
          </cell>
          <cell r="E1829">
            <v>2225.3949579831933</v>
          </cell>
          <cell r="F1829">
            <v>422.82504201680672</v>
          </cell>
          <cell r="G1829">
            <v>2648.2200000000003</v>
          </cell>
        </row>
        <row r="1830">
          <cell r="A1830" t="str">
            <v>091770</v>
          </cell>
          <cell r="B1830" t="str">
            <v>Hidrosellos de  160 mm</v>
          </cell>
          <cell r="C1830" t="str">
            <v>Und</v>
          </cell>
          <cell r="D1830">
            <v>1</v>
          </cell>
          <cell r="E1830">
            <v>3613.9327731092435</v>
          </cell>
          <cell r="F1830">
            <v>686.64722689075631</v>
          </cell>
          <cell r="G1830">
            <v>4300.58</v>
          </cell>
        </row>
        <row r="1831">
          <cell r="A1831" t="str">
            <v>091771</v>
          </cell>
          <cell r="B1831" t="str">
            <v>Silla Yee 200 x 160 mm</v>
          </cell>
          <cell r="C1831" t="str">
            <v>Und</v>
          </cell>
          <cell r="D1831">
            <v>1</v>
          </cell>
          <cell r="E1831">
            <v>78605.159663865546</v>
          </cell>
          <cell r="F1831">
            <v>14934.980336134455</v>
          </cell>
          <cell r="G1831">
            <v>93540.14</v>
          </cell>
        </row>
        <row r="1832">
          <cell r="A1832" t="str">
            <v>091772</v>
          </cell>
          <cell r="B1832" t="str">
            <v>Silla Yee 250 x 160 mm</v>
          </cell>
          <cell r="C1832" t="str">
            <v>Und</v>
          </cell>
          <cell r="D1832">
            <v>1</v>
          </cell>
          <cell r="E1832">
            <v>91147.831932773115</v>
          </cell>
          <cell r="F1832">
            <v>17318.08806722689</v>
          </cell>
          <cell r="G1832">
            <v>108465.92000000001</v>
          </cell>
        </row>
        <row r="1833">
          <cell r="A1833" t="str">
            <v>091773</v>
          </cell>
          <cell r="B1833" t="str">
            <v>Silla Yee 250 x 200 mm</v>
          </cell>
          <cell r="C1833" t="str">
            <v>Und</v>
          </cell>
          <cell r="D1833">
            <v>1</v>
          </cell>
          <cell r="E1833">
            <v>135165.15966386555</v>
          </cell>
          <cell r="F1833">
            <v>25681.380336134454</v>
          </cell>
          <cell r="G1833">
            <v>160846.54</v>
          </cell>
        </row>
        <row r="1834">
          <cell r="A1834" t="str">
            <v>091774</v>
          </cell>
          <cell r="B1834" t="str">
            <v>Silla Yee 315 x 160 mm</v>
          </cell>
          <cell r="C1834" t="str">
            <v>Und</v>
          </cell>
          <cell r="D1834">
            <v>1</v>
          </cell>
          <cell r="E1834">
            <v>141311.73109243697</v>
          </cell>
          <cell r="F1834">
            <v>26849.228907563025</v>
          </cell>
          <cell r="G1834">
            <v>168160.96</v>
          </cell>
        </row>
        <row r="1835">
          <cell r="A1835" t="str">
            <v>091775</v>
          </cell>
          <cell r="B1835" t="str">
            <v>Silla Yee 355 x 160 mm</v>
          </cell>
          <cell r="C1835" t="str">
            <v>Und</v>
          </cell>
          <cell r="D1835">
            <v>1</v>
          </cell>
          <cell r="E1835">
            <v>212766.26050420169</v>
          </cell>
          <cell r="F1835">
            <v>40425.589495798326</v>
          </cell>
          <cell r="G1835">
            <v>253191.85000000003</v>
          </cell>
        </row>
        <row r="1836">
          <cell r="A1836" t="str">
            <v>091776</v>
          </cell>
          <cell r="B1836" t="str">
            <v>Silla Yee 400 x 160 mm</v>
          </cell>
          <cell r="C1836" t="str">
            <v>Und</v>
          </cell>
          <cell r="D1836">
            <v>1</v>
          </cell>
          <cell r="E1836">
            <v>233272.65546218489</v>
          </cell>
          <cell r="F1836">
            <v>44321.804537815129</v>
          </cell>
          <cell r="G1836">
            <v>277594.46000000002</v>
          </cell>
        </row>
        <row r="1837">
          <cell r="A1837" t="str">
            <v>091777</v>
          </cell>
          <cell r="B1837" t="str">
            <v>Silla Yee 450 x 160 mm</v>
          </cell>
          <cell r="C1837" t="str">
            <v>Und</v>
          </cell>
          <cell r="D1837">
            <v>1</v>
          </cell>
          <cell r="E1837">
            <v>249513.28571428574</v>
          </cell>
          <cell r="F1837">
            <v>47407.524285714288</v>
          </cell>
          <cell r="G1837">
            <v>296920.81000000006</v>
          </cell>
        </row>
        <row r="1838">
          <cell r="A1838" t="str">
            <v>091778</v>
          </cell>
          <cell r="B1838" t="str">
            <v>Silla Yee 500 x 160 mm</v>
          </cell>
          <cell r="C1838" t="str">
            <v>Und</v>
          </cell>
          <cell r="D1838">
            <v>1</v>
          </cell>
          <cell r="E1838">
            <v>380635.05042016809</v>
          </cell>
          <cell r="F1838">
            <v>72320.659579831932</v>
          </cell>
          <cell r="G1838">
            <v>452955.71</v>
          </cell>
        </row>
        <row r="1839">
          <cell r="A1839" t="str">
            <v>091779</v>
          </cell>
          <cell r="B1839" t="str">
            <v>Silla Yee 500 x 200 mm</v>
          </cell>
          <cell r="C1839" t="str">
            <v>Und</v>
          </cell>
          <cell r="D1839">
            <v>1</v>
          </cell>
          <cell r="E1839">
            <v>380638.44537815126</v>
          </cell>
          <cell r="F1839">
            <v>72321.304621848743</v>
          </cell>
          <cell r="G1839">
            <v>452959.75</v>
          </cell>
        </row>
        <row r="1840">
          <cell r="A1840" t="str">
            <v>091780</v>
          </cell>
          <cell r="B1840" t="str">
            <v>Hidrosellos de  200 mm</v>
          </cell>
          <cell r="C1840" t="str">
            <v>Und</v>
          </cell>
          <cell r="D1840">
            <v>1</v>
          </cell>
          <cell r="E1840">
            <v>6531.8991596638662</v>
          </cell>
          <cell r="F1840">
            <v>1241.0608403361346</v>
          </cell>
          <cell r="G1840">
            <v>7772.9600000000009</v>
          </cell>
        </row>
        <row r="1841">
          <cell r="A1841" t="str">
            <v>091790</v>
          </cell>
          <cell r="B1841" t="str">
            <v>Hidrosellos de  250 mm</v>
          </cell>
          <cell r="C1841" t="str">
            <v>Und</v>
          </cell>
          <cell r="D1841">
            <v>1</v>
          </cell>
          <cell r="E1841">
            <v>11407.90756302521</v>
          </cell>
          <cell r="F1841">
            <v>2167.5024369747898</v>
          </cell>
          <cell r="G1841">
            <v>13575.41</v>
          </cell>
        </row>
        <row r="1842">
          <cell r="A1842" t="str">
            <v>091800</v>
          </cell>
          <cell r="B1842" t="str">
            <v>Hidrosellos de  250 mm</v>
          </cell>
          <cell r="C1842" t="str">
            <v>Und</v>
          </cell>
          <cell r="D1842">
            <v>1</v>
          </cell>
          <cell r="E1842">
            <v>11858.588235294119</v>
          </cell>
          <cell r="F1842">
            <v>2253.1317647058827</v>
          </cell>
          <cell r="G1842">
            <v>14111.720000000001</v>
          </cell>
        </row>
        <row r="1843">
          <cell r="A1843" t="str">
            <v>091810</v>
          </cell>
          <cell r="B1843" t="str">
            <v>Hidrosellos de  315 mm</v>
          </cell>
          <cell r="C1843" t="str">
            <v>Und</v>
          </cell>
          <cell r="D1843">
            <v>1</v>
          </cell>
          <cell r="E1843">
            <v>23930.210084033617</v>
          </cell>
          <cell r="F1843">
            <v>4546.7399159663873</v>
          </cell>
          <cell r="G1843">
            <v>28476.950000000004</v>
          </cell>
        </row>
        <row r="1844">
          <cell r="A1844" t="str">
            <v>091820</v>
          </cell>
          <cell r="B1844" t="str">
            <v>Hidrosellos de  355 mm</v>
          </cell>
          <cell r="C1844" t="str">
            <v>Und</v>
          </cell>
          <cell r="D1844">
            <v>1</v>
          </cell>
          <cell r="E1844">
            <v>25123.537815126052</v>
          </cell>
          <cell r="F1844">
            <v>4773.47218487395</v>
          </cell>
          <cell r="G1844">
            <v>29897.010000000002</v>
          </cell>
        </row>
        <row r="1845">
          <cell r="A1845" t="str">
            <v>091830</v>
          </cell>
          <cell r="B1845" t="str">
            <v>Hidrosellos de  400mm</v>
          </cell>
          <cell r="C1845" t="str">
            <v>Und</v>
          </cell>
          <cell r="D1845">
            <v>1</v>
          </cell>
          <cell r="E1845">
            <v>48732.924369747896</v>
          </cell>
          <cell r="F1845">
            <v>9259.2556302521007</v>
          </cell>
          <cell r="G1845">
            <v>57992.179999999993</v>
          </cell>
        </row>
        <row r="1846">
          <cell r="A1846" t="str">
            <v>091840</v>
          </cell>
          <cell r="B1846" t="str">
            <v>Hidrosellos de  400 mm</v>
          </cell>
          <cell r="C1846" t="str">
            <v>Und</v>
          </cell>
          <cell r="D1846">
            <v>1</v>
          </cell>
          <cell r="E1846">
            <v>48732.924369747896</v>
          </cell>
          <cell r="F1846">
            <v>9259.2556302521007</v>
          </cell>
          <cell r="G1846">
            <v>57992.179999999993</v>
          </cell>
        </row>
        <row r="1847">
          <cell r="A1847" t="str">
            <v>091850</v>
          </cell>
          <cell r="B1847" t="str">
            <v>Hidrosellos de  450 mm</v>
          </cell>
          <cell r="C1847" t="str">
            <v>Und</v>
          </cell>
          <cell r="D1847">
            <v>1</v>
          </cell>
          <cell r="E1847">
            <v>70442.831932773115</v>
          </cell>
          <cell r="F1847">
            <v>13384.138067226892</v>
          </cell>
          <cell r="G1847">
            <v>83826.97</v>
          </cell>
        </row>
        <row r="1848">
          <cell r="A1848" t="str">
            <v>091860</v>
          </cell>
          <cell r="B1848" t="str">
            <v>Hidrosellos de  500 mm</v>
          </cell>
          <cell r="C1848" t="str">
            <v>Und</v>
          </cell>
          <cell r="D1848">
            <v>1</v>
          </cell>
          <cell r="E1848">
            <v>79248.504201680684</v>
          </cell>
          <cell r="F1848">
            <v>15057.21579831933</v>
          </cell>
          <cell r="G1848">
            <v>94305.720000000016</v>
          </cell>
        </row>
        <row r="1849">
          <cell r="A1849" t="str">
            <v>091870</v>
          </cell>
          <cell r="B1849" t="str">
            <v>Hidrosellos de  24"</v>
          </cell>
          <cell r="C1849" t="str">
            <v>Und</v>
          </cell>
          <cell r="D1849">
            <v>1</v>
          </cell>
          <cell r="E1849">
            <v>8865.9327731092453</v>
          </cell>
          <cell r="F1849">
            <v>1684.5272268907565</v>
          </cell>
          <cell r="G1849">
            <v>10550.460000000003</v>
          </cell>
        </row>
        <row r="1850">
          <cell r="A1850" t="str">
            <v>091880</v>
          </cell>
          <cell r="B1850" t="str">
            <v>Hidrosellos de  27"</v>
          </cell>
          <cell r="C1850" t="str">
            <v>Und</v>
          </cell>
          <cell r="D1850">
            <v>1</v>
          </cell>
          <cell r="E1850">
            <v>132847.25210084036</v>
          </cell>
          <cell r="F1850">
            <v>25240.977899159669</v>
          </cell>
          <cell r="G1850">
            <v>158088.23000000004</v>
          </cell>
        </row>
        <row r="1851">
          <cell r="A1851" t="str">
            <v>091890</v>
          </cell>
          <cell r="B1851" t="str">
            <v>Hidrosellos de  30"</v>
          </cell>
          <cell r="C1851" t="str">
            <v>Und</v>
          </cell>
          <cell r="D1851">
            <v>1</v>
          </cell>
          <cell r="E1851">
            <v>156661.18487394959</v>
          </cell>
          <cell r="F1851">
            <v>29765.625126050421</v>
          </cell>
          <cell r="G1851">
            <v>186426.81</v>
          </cell>
        </row>
        <row r="1852">
          <cell r="A1852" t="str">
            <v>091900</v>
          </cell>
          <cell r="B1852" t="str">
            <v>Hidrosellos de  33</v>
          </cell>
          <cell r="C1852" t="str">
            <v>Und</v>
          </cell>
          <cell r="D1852">
            <v>1</v>
          </cell>
          <cell r="E1852">
            <v>223625.03361344538</v>
          </cell>
          <cell r="F1852">
            <v>42488.756386554625</v>
          </cell>
          <cell r="G1852">
            <v>266113.79000000004</v>
          </cell>
        </row>
        <row r="1853">
          <cell r="A1853" t="str">
            <v>091910</v>
          </cell>
          <cell r="B1853" t="str">
            <v>Hidrosellos de  36</v>
          </cell>
          <cell r="C1853" t="str">
            <v>Und</v>
          </cell>
          <cell r="D1853">
            <v>1</v>
          </cell>
          <cell r="E1853">
            <v>261146.95798319328</v>
          </cell>
          <cell r="F1853">
            <v>49617.922016806726</v>
          </cell>
          <cell r="G1853">
            <v>310764.88</v>
          </cell>
        </row>
        <row r="1854">
          <cell r="A1854" t="str">
            <v>091920</v>
          </cell>
          <cell r="B1854" t="str">
            <v>Hidrosellos de  39</v>
          </cell>
          <cell r="C1854" t="str">
            <v>Und</v>
          </cell>
          <cell r="D1854">
            <v>1</v>
          </cell>
          <cell r="E1854">
            <v>316389.71428571432</v>
          </cell>
          <cell r="F1854">
            <v>60114.045714285719</v>
          </cell>
          <cell r="G1854">
            <v>376503.76</v>
          </cell>
        </row>
        <row r="1855">
          <cell r="A1855" t="str">
            <v>091930</v>
          </cell>
          <cell r="B1855" t="str">
            <v>Hidrosellos de  42</v>
          </cell>
          <cell r="C1855" t="str">
            <v>Und</v>
          </cell>
          <cell r="D1855">
            <v>1</v>
          </cell>
          <cell r="E1855">
            <v>356485.01680672274</v>
          </cell>
          <cell r="F1855">
            <v>67732.153193277321</v>
          </cell>
          <cell r="G1855">
            <v>424217.17000000004</v>
          </cell>
        </row>
        <row r="1856">
          <cell r="A1856" t="str">
            <v>091940</v>
          </cell>
          <cell r="B1856" t="str">
            <v>Tubo PVC (P) Union Platino RDE 21 de 2 "</v>
          </cell>
          <cell r="C1856" t="str">
            <v>ml</v>
          </cell>
          <cell r="D1856">
            <v>1</v>
          </cell>
          <cell r="E1856">
            <v>9728.6764705882342</v>
          </cell>
          <cell r="F1856">
            <v>1848.4485294117644</v>
          </cell>
          <cell r="G1856">
            <v>11577.124999999998</v>
          </cell>
        </row>
        <row r="1857">
          <cell r="A1857" t="str">
            <v>091950</v>
          </cell>
          <cell r="B1857" t="str">
            <v>Tubo PVC (P) Union Platino RDE 21 de 2½ "</v>
          </cell>
          <cell r="C1857" t="str">
            <v>ml</v>
          </cell>
          <cell r="D1857">
            <v>1</v>
          </cell>
          <cell r="E1857">
            <v>0</v>
          </cell>
          <cell r="F1857">
            <v>0</v>
          </cell>
          <cell r="G1857">
            <v>0</v>
          </cell>
        </row>
        <row r="1858">
          <cell r="A1858" t="str">
            <v>091960</v>
          </cell>
          <cell r="B1858" t="str">
            <v>Tubo PVC (P) Union Platino RDE 21 de 3 "</v>
          </cell>
          <cell r="C1858" t="str">
            <v>ml</v>
          </cell>
          <cell r="D1858">
            <v>1</v>
          </cell>
          <cell r="E1858">
            <v>21291.761904761905</v>
          </cell>
          <cell r="F1858">
            <v>4045.4347619047621</v>
          </cell>
          <cell r="G1858">
            <v>25337.196666666667</v>
          </cell>
        </row>
        <row r="1859">
          <cell r="A1859" t="str">
            <v>091970</v>
          </cell>
          <cell r="B1859" t="str">
            <v>Tubo PVC (P) Union Platino RDE 21 de 4 "</v>
          </cell>
          <cell r="C1859" t="str">
            <v>ml</v>
          </cell>
          <cell r="D1859">
            <v>1</v>
          </cell>
          <cell r="E1859">
            <v>35130.176470588238</v>
          </cell>
          <cell r="F1859">
            <v>6674.7335294117656</v>
          </cell>
          <cell r="G1859">
            <v>41804.910000000003</v>
          </cell>
        </row>
        <row r="1860">
          <cell r="A1860" t="str">
            <v>091980</v>
          </cell>
          <cell r="B1860" t="str">
            <v>Tubo PVC (P) Union Platino RDE 21 de 6 "</v>
          </cell>
          <cell r="C1860" t="str">
            <v>ml</v>
          </cell>
          <cell r="D1860">
            <v>1</v>
          </cell>
          <cell r="E1860">
            <v>76707.236694677864</v>
          </cell>
          <cell r="F1860">
            <v>14574.374971988795</v>
          </cell>
          <cell r="G1860">
            <v>91281.611666666664</v>
          </cell>
        </row>
        <row r="1861">
          <cell r="A1861" t="str">
            <v>091990</v>
          </cell>
          <cell r="B1861" t="str">
            <v>Tubo PVC (P) Union Platino RDE 21 de 8 "</v>
          </cell>
          <cell r="C1861" t="str">
            <v>ml</v>
          </cell>
          <cell r="D1861">
            <v>1</v>
          </cell>
          <cell r="E1861">
            <v>129932.96358543419</v>
          </cell>
          <cell r="F1861">
            <v>24687.263081232497</v>
          </cell>
          <cell r="G1861">
            <v>154620.22666666668</v>
          </cell>
        </row>
        <row r="1862">
          <cell r="A1862" t="str">
            <v>092000</v>
          </cell>
          <cell r="B1862" t="str">
            <v>Tubo PVC (P) Union Platino RDE 21 de 10 "</v>
          </cell>
          <cell r="C1862" t="str">
            <v>ml</v>
          </cell>
          <cell r="D1862">
            <v>1</v>
          </cell>
          <cell r="E1862">
            <v>204540.70168067227</v>
          </cell>
          <cell r="F1862">
            <v>38862.73331932773</v>
          </cell>
          <cell r="G1862">
            <v>243403.435</v>
          </cell>
        </row>
        <row r="1863">
          <cell r="A1863" t="str">
            <v>092010</v>
          </cell>
          <cell r="B1863" t="str">
            <v>Tubo PVC (P) Union Platino RDE 21 de 12 "</v>
          </cell>
          <cell r="C1863" t="str">
            <v>ml</v>
          </cell>
          <cell r="D1863">
            <v>1</v>
          </cell>
          <cell r="E1863">
            <v>286191.70448179275</v>
          </cell>
          <cell r="F1863">
            <v>54376.423851540625</v>
          </cell>
          <cell r="G1863">
            <v>340568.12833333336</v>
          </cell>
        </row>
        <row r="1864">
          <cell r="A1864" t="str">
            <v>092020</v>
          </cell>
          <cell r="B1864" t="str">
            <v>Tubo PVC (P) Union Platino RDE 21 de 14 "</v>
          </cell>
          <cell r="C1864" t="str">
            <v>ml</v>
          </cell>
          <cell r="D1864">
            <v>1</v>
          </cell>
          <cell r="E1864">
            <v>354912.72689075634</v>
          </cell>
          <cell r="F1864">
            <v>67433.418109243707</v>
          </cell>
          <cell r="G1864">
            <v>422346.14500000002</v>
          </cell>
        </row>
        <row r="1865">
          <cell r="A1865" t="str">
            <v>092030</v>
          </cell>
          <cell r="B1865" t="str">
            <v>Tubo PVC (P) Union Platino RDE 21 de 16 "</v>
          </cell>
          <cell r="C1865" t="str">
            <v>ml</v>
          </cell>
          <cell r="D1865">
            <v>1</v>
          </cell>
          <cell r="E1865">
            <v>465828.12605042022</v>
          </cell>
          <cell r="F1865">
            <v>88507.343949579837</v>
          </cell>
          <cell r="G1865">
            <v>554335.47000000009</v>
          </cell>
        </row>
        <row r="1866">
          <cell r="A1866" t="str">
            <v>092040</v>
          </cell>
          <cell r="B1866" t="str">
            <v>Tubo PVC (P) Union Platino RDE 21 de 18 "</v>
          </cell>
          <cell r="C1866" t="str">
            <v>ml</v>
          </cell>
          <cell r="D1866">
            <v>1</v>
          </cell>
          <cell r="E1866">
            <v>597882.51400560234</v>
          </cell>
          <cell r="F1866">
            <v>113597.67766106444</v>
          </cell>
          <cell r="G1866">
            <v>711480.19166666677</v>
          </cell>
        </row>
        <row r="1867">
          <cell r="A1867" t="str">
            <v>092050</v>
          </cell>
          <cell r="B1867" t="str">
            <v>Tubo PVC (P) Union Platino RDE 21 de 20 "</v>
          </cell>
          <cell r="C1867" t="str">
            <v>ml</v>
          </cell>
          <cell r="D1867">
            <v>1</v>
          </cell>
          <cell r="E1867">
            <v>744730.8557422969</v>
          </cell>
          <cell r="F1867">
            <v>141498.86259103642</v>
          </cell>
          <cell r="G1867">
            <v>886229.71833333327</v>
          </cell>
        </row>
        <row r="1868">
          <cell r="A1868" t="str">
            <v>092060</v>
          </cell>
          <cell r="B1868" t="str">
            <v>Tubo PVC (P) Union Platino RDE 21 de 24 "</v>
          </cell>
          <cell r="C1868" t="str">
            <v>ml</v>
          </cell>
          <cell r="D1868">
            <v>1</v>
          </cell>
          <cell r="E1868">
            <v>1200578.229691877</v>
          </cell>
          <cell r="F1868">
            <v>228109.86364145664</v>
          </cell>
          <cell r="G1868">
            <v>1428688.0933333337</v>
          </cell>
        </row>
        <row r="1869">
          <cell r="A1869" t="str">
            <v>092061</v>
          </cell>
          <cell r="B1869" t="str">
            <v>Tubo PVC (P) Acampanado RDE 21 de 8 " Perforado</v>
          </cell>
          <cell r="C1869" t="str">
            <v>ml</v>
          </cell>
          <cell r="D1869">
            <v>1</v>
          </cell>
          <cell r="E1869">
            <v>129932.96358543419</v>
          </cell>
          <cell r="F1869">
            <v>24687.263081232497</v>
          </cell>
          <cell r="G1869">
            <v>154620.22666666668</v>
          </cell>
        </row>
        <row r="1870">
          <cell r="A1870" t="str">
            <v>092062</v>
          </cell>
          <cell r="B1870" t="str">
            <v>Tubo PVC (P) Acampanado RDE 21 de 10 " Perforado</v>
          </cell>
          <cell r="C1870" t="str">
            <v>ml</v>
          </cell>
          <cell r="D1870">
            <v>1</v>
          </cell>
          <cell r="E1870">
            <v>204540.70168067227</v>
          </cell>
          <cell r="F1870">
            <v>38862.73331932773</v>
          </cell>
          <cell r="G1870">
            <v>243403.435</v>
          </cell>
        </row>
        <row r="1871">
          <cell r="A1871" t="str">
            <v>092070</v>
          </cell>
          <cell r="B1871" t="str">
            <v>Tubo PVC (P) Union Platino RDE 26 de 2 "</v>
          </cell>
          <cell r="C1871" t="str">
            <v>ml</v>
          </cell>
          <cell r="D1871">
            <v>1</v>
          </cell>
          <cell r="E1871">
            <v>8071.7955182072837</v>
          </cell>
          <cell r="F1871">
            <v>1533.6411484593839</v>
          </cell>
          <cell r="G1871">
            <v>9605.4366666666683</v>
          </cell>
        </row>
        <row r="1872">
          <cell r="A1872" t="str">
            <v>092080</v>
          </cell>
          <cell r="B1872" t="str">
            <v>Tubo PVC (P) Union Platino RDE 26 de 2½ "</v>
          </cell>
          <cell r="C1872" t="str">
            <v>ml</v>
          </cell>
          <cell r="D1872">
            <v>1</v>
          </cell>
          <cell r="E1872">
            <v>0</v>
          </cell>
          <cell r="F1872">
            <v>0</v>
          </cell>
          <cell r="G1872">
            <v>0</v>
          </cell>
        </row>
        <row r="1873">
          <cell r="A1873" t="str">
            <v>092090</v>
          </cell>
          <cell r="B1873" t="str">
            <v>Tubo PVC (P) Union Platino RDE 26 de 3 "</v>
          </cell>
          <cell r="C1873" t="str">
            <v>ml</v>
          </cell>
          <cell r="D1873">
            <v>1</v>
          </cell>
          <cell r="E1873">
            <v>17757.186274509804</v>
          </cell>
          <cell r="F1873">
            <v>3373.865392156863</v>
          </cell>
          <cell r="G1873">
            <v>21131.051666666666</v>
          </cell>
        </row>
        <row r="1874">
          <cell r="A1874" t="str">
            <v>092100</v>
          </cell>
          <cell r="B1874" t="str">
            <v>Tubo PVC (P) Union Platino RDE 26 de 4 "</v>
          </cell>
          <cell r="C1874" t="str">
            <v>ml</v>
          </cell>
          <cell r="D1874">
            <v>1</v>
          </cell>
          <cell r="E1874">
            <v>2932.8193277310929</v>
          </cell>
          <cell r="F1874">
            <v>557.23567226890771</v>
          </cell>
          <cell r="G1874">
            <v>3490.0550000000007</v>
          </cell>
        </row>
        <row r="1875">
          <cell r="A1875" t="str">
            <v>092110</v>
          </cell>
          <cell r="B1875" t="str">
            <v>Tubo PVC (P) Union Platino RDE 26 de 6 "</v>
          </cell>
          <cell r="C1875" t="str">
            <v>ml</v>
          </cell>
          <cell r="D1875">
            <v>1</v>
          </cell>
          <cell r="E1875">
            <v>62826.668067226899</v>
          </cell>
          <cell r="F1875">
            <v>11937.06693277311</v>
          </cell>
          <cell r="G1875">
            <v>74763.735000000015</v>
          </cell>
        </row>
        <row r="1876">
          <cell r="A1876" t="str">
            <v>092120</v>
          </cell>
          <cell r="B1876" t="str">
            <v>Tubo PVC (P) Union Platino RDE 26 de 8 "</v>
          </cell>
          <cell r="C1876" t="str">
            <v>ml</v>
          </cell>
          <cell r="D1876">
            <v>1</v>
          </cell>
          <cell r="E1876">
            <v>106881.19887955183</v>
          </cell>
          <cell r="F1876">
            <v>20307.427787114848</v>
          </cell>
          <cell r="G1876">
            <v>127188.62666666668</v>
          </cell>
        </row>
        <row r="1877">
          <cell r="A1877" t="str">
            <v>092130</v>
          </cell>
          <cell r="B1877" t="str">
            <v>Tubo PVC (P) Union Platino RDE 26 de 10 "</v>
          </cell>
          <cell r="C1877" t="str">
            <v>ml</v>
          </cell>
          <cell r="D1877">
            <v>1</v>
          </cell>
          <cell r="E1877">
            <v>166362.98459383755</v>
          </cell>
          <cell r="F1877">
            <v>31608.967072829135</v>
          </cell>
          <cell r="G1877">
            <v>197971.95166666669</v>
          </cell>
        </row>
        <row r="1878">
          <cell r="A1878" t="str">
            <v>092140</v>
          </cell>
          <cell r="B1878" t="str">
            <v>Tubo PVC (P) Union Platino RDE 26 de 12 "</v>
          </cell>
          <cell r="C1878" t="str">
            <v>ml</v>
          </cell>
          <cell r="D1878">
            <v>1</v>
          </cell>
          <cell r="E1878">
            <v>234514.50280112048</v>
          </cell>
          <cell r="F1878">
            <v>44557.75553221289</v>
          </cell>
          <cell r="G1878">
            <v>279072.25833333336</v>
          </cell>
        </row>
        <row r="1879">
          <cell r="A1879" t="str">
            <v>092150</v>
          </cell>
          <cell r="B1879" t="str">
            <v>Tubo PVC (P) Union Platino RDE 26 de 14 "</v>
          </cell>
          <cell r="C1879" t="str">
            <v>ml</v>
          </cell>
          <cell r="D1879">
            <v>1</v>
          </cell>
          <cell r="E1879">
            <v>291795.50700280117</v>
          </cell>
          <cell r="F1879">
            <v>55441.146330532225</v>
          </cell>
          <cell r="G1879">
            <v>347236.65333333338</v>
          </cell>
        </row>
        <row r="1880">
          <cell r="A1880" t="str">
            <v>092160</v>
          </cell>
          <cell r="B1880" t="str">
            <v>Tubo PVC (P) Union Platino RDE 26 de 16 "</v>
          </cell>
          <cell r="C1880" t="str">
            <v>ml</v>
          </cell>
          <cell r="D1880">
            <v>1</v>
          </cell>
          <cell r="E1880">
            <v>387151.10644257703</v>
          </cell>
          <cell r="F1880">
            <v>73558.710224089635</v>
          </cell>
          <cell r="G1880">
            <v>460709.81666666665</v>
          </cell>
        </row>
        <row r="1881">
          <cell r="A1881" t="str">
            <v>092170</v>
          </cell>
          <cell r="B1881" t="str">
            <v>Tubo PVC (P) Union Platino RDE 26 de 18 "</v>
          </cell>
          <cell r="C1881" t="str">
            <v>ml</v>
          </cell>
          <cell r="D1881">
            <v>1</v>
          </cell>
          <cell r="E1881">
            <v>496247.51540616248</v>
          </cell>
          <cell r="F1881">
            <v>94287.027927170871</v>
          </cell>
          <cell r="G1881">
            <v>590534.54333333333</v>
          </cell>
        </row>
        <row r="1882">
          <cell r="A1882" t="str">
            <v>092180</v>
          </cell>
          <cell r="B1882" t="str">
            <v>Tubo PVC (P) Union Platino RDE 26 de 20 "</v>
          </cell>
          <cell r="C1882" t="str">
            <v>ml</v>
          </cell>
          <cell r="D1882">
            <v>1</v>
          </cell>
          <cell r="E1882">
            <v>639373.85154061625</v>
          </cell>
          <cell r="F1882">
            <v>121481.03179271708</v>
          </cell>
          <cell r="G1882">
            <v>760854.8833333333</v>
          </cell>
        </row>
        <row r="1883">
          <cell r="A1883" t="str">
            <v>092190</v>
          </cell>
          <cell r="B1883" t="str">
            <v>Tubo PVC (P) Union Platino RDE 26 de 24 "</v>
          </cell>
          <cell r="C1883" t="str">
            <v>ml</v>
          </cell>
          <cell r="D1883">
            <v>1</v>
          </cell>
          <cell r="E1883">
            <v>994785.49579831935</v>
          </cell>
          <cell r="F1883">
            <v>189009.24420168067</v>
          </cell>
          <cell r="G1883">
            <v>1183794.74</v>
          </cell>
        </row>
        <row r="1884">
          <cell r="A1884" t="str">
            <v>092191</v>
          </cell>
          <cell r="B1884" t="str">
            <v>Tubo PVC (P) Union Platino RDE 32.5de 2 "</v>
          </cell>
          <cell r="C1884" t="str">
            <v>mll</v>
          </cell>
          <cell r="D1884">
            <v>1</v>
          </cell>
          <cell r="E1884">
            <v>0</v>
          </cell>
          <cell r="F1884">
            <v>0</v>
          </cell>
          <cell r="G1884">
            <v>0</v>
          </cell>
        </row>
        <row r="1885">
          <cell r="A1885" t="str">
            <v>092200</v>
          </cell>
          <cell r="B1885" t="str">
            <v>Tubo PVC (P) Union Platino RDE 32.5de 3 "</v>
          </cell>
          <cell r="C1885" t="str">
            <v>ml</v>
          </cell>
          <cell r="D1885">
            <v>1</v>
          </cell>
          <cell r="E1885">
            <v>14265.330532212887</v>
          </cell>
          <cell r="F1885">
            <v>2710.4128011204484</v>
          </cell>
          <cell r="G1885">
            <v>16975.743333333336</v>
          </cell>
        </row>
        <row r="1886">
          <cell r="A1886" t="str">
            <v>092210</v>
          </cell>
          <cell r="B1886" t="str">
            <v>Tubo PVC (P) Union Platino RDE 32.5de 4 "</v>
          </cell>
          <cell r="C1886" t="str">
            <v>ml</v>
          </cell>
          <cell r="D1886">
            <v>1</v>
          </cell>
          <cell r="E1886">
            <v>23516.308123249299</v>
          </cell>
          <cell r="F1886">
            <v>4468.0985434173672</v>
          </cell>
          <cell r="G1886">
            <v>27984.406666666666</v>
          </cell>
        </row>
        <row r="1887">
          <cell r="A1887" t="str">
            <v>092220</v>
          </cell>
          <cell r="B1887" t="str">
            <v>Tubo PVC (P) Union Platino RDE 32.5de 6 "</v>
          </cell>
          <cell r="C1887" t="str">
            <v>ml</v>
          </cell>
          <cell r="D1887">
            <v>1</v>
          </cell>
          <cell r="E1887">
            <v>51259.197478991598</v>
          </cell>
          <cell r="F1887">
            <v>9739.2475210084031</v>
          </cell>
          <cell r="G1887">
            <v>60998.445</v>
          </cell>
        </row>
        <row r="1888">
          <cell r="A1888" t="str">
            <v>092230</v>
          </cell>
          <cell r="B1888" t="str">
            <v>Tubo PVC (P) Union Platino RDE 32.5de 8 "</v>
          </cell>
          <cell r="C1888" t="str">
            <v>ml</v>
          </cell>
          <cell r="D1888">
            <v>1</v>
          </cell>
          <cell r="E1888">
            <v>87220.997198879544</v>
          </cell>
          <cell r="F1888">
            <v>16571.989467787113</v>
          </cell>
          <cell r="G1888">
            <v>103792.98666666666</v>
          </cell>
        </row>
        <row r="1889">
          <cell r="A1889" t="str">
            <v>092240</v>
          </cell>
          <cell r="B1889" t="str">
            <v>Tubo PVC (P) Union Platino RDE 32.5de 10 "</v>
          </cell>
          <cell r="C1889" t="str">
            <v>ml</v>
          </cell>
          <cell r="D1889">
            <v>1</v>
          </cell>
          <cell r="E1889">
            <v>136338.25910364147</v>
          </cell>
          <cell r="F1889">
            <v>25904.269229691879</v>
          </cell>
          <cell r="G1889">
            <v>162242.52833333335</v>
          </cell>
        </row>
        <row r="1890">
          <cell r="A1890" t="str">
            <v>092250</v>
          </cell>
          <cell r="B1890" t="str">
            <v>Tubo PVC (P) Union Platino RDE 32.5de 12 "</v>
          </cell>
          <cell r="C1890" t="str">
            <v>ml</v>
          </cell>
          <cell r="D1890">
            <v>1</v>
          </cell>
          <cell r="E1890">
            <v>192065.07983193276</v>
          </cell>
          <cell r="F1890">
            <v>36492.365168067226</v>
          </cell>
          <cell r="G1890">
            <v>228557.44499999998</v>
          </cell>
        </row>
        <row r="1891">
          <cell r="A1891" t="str">
            <v>092260</v>
          </cell>
          <cell r="B1891" t="str">
            <v>Tubo PVC (P) Union Platino RDE 32.5de 14 "</v>
          </cell>
          <cell r="C1891" t="str">
            <v>ml</v>
          </cell>
          <cell r="D1891">
            <v>1</v>
          </cell>
          <cell r="E1891">
            <v>237786.53501400561</v>
          </cell>
          <cell r="F1891">
            <v>45179.441652661066</v>
          </cell>
          <cell r="G1891">
            <v>282965.97666666668</v>
          </cell>
        </row>
        <row r="1892">
          <cell r="A1892" t="str">
            <v>092270</v>
          </cell>
          <cell r="B1892" t="str">
            <v>Tubo PVC (P) Union Platino RDE 32.5de 16 "</v>
          </cell>
          <cell r="C1892" t="str">
            <v>ml</v>
          </cell>
          <cell r="D1892">
            <v>1</v>
          </cell>
          <cell r="E1892">
            <v>316233.9705882353</v>
          </cell>
          <cell r="F1892">
            <v>60084.454411764709</v>
          </cell>
          <cell r="G1892">
            <v>376318.42499999999</v>
          </cell>
        </row>
        <row r="1893">
          <cell r="A1893" t="str">
            <v>092280</v>
          </cell>
          <cell r="B1893" t="str">
            <v>Tubo PVC (P) Union Platino RDE 32.5de 18 "</v>
          </cell>
          <cell r="C1893" t="str">
            <v>ml</v>
          </cell>
          <cell r="D1893">
            <v>1</v>
          </cell>
          <cell r="E1893">
            <v>400955.1470588235</v>
          </cell>
          <cell r="F1893">
            <v>76181.477941176461</v>
          </cell>
          <cell r="G1893">
            <v>477136.62499999994</v>
          </cell>
        </row>
        <row r="1894">
          <cell r="A1894" t="str">
            <v>092290</v>
          </cell>
          <cell r="B1894" t="str">
            <v>Tubo PVC (P) Union Platino RDE 32.5de 20 "</v>
          </cell>
          <cell r="C1894" t="str">
            <v>ml</v>
          </cell>
          <cell r="D1894">
            <v>1</v>
          </cell>
          <cell r="E1894">
            <v>526802.27871148463</v>
          </cell>
          <cell r="F1894">
            <v>100092.43295518208</v>
          </cell>
          <cell r="G1894">
            <v>626894.71166666667</v>
          </cell>
        </row>
        <row r="1895">
          <cell r="A1895" t="str">
            <v>092300</v>
          </cell>
          <cell r="B1895" t="str">
            <v>Tubo PVC (P) Union Platino RDE 32.5de 24 "</v>
          </cell>
          <cell r="C1895" t="str">
            <v>ml</v>
          </cell>
          <cell r="D1895">
            <v>1</v>
          </cell>
          <cell r="E1895">
            <v>821281.5</v>
          </cell>
          <cell r="F1895">
            <v>156043.48500000002</v>
          </cell>
          <cell r="G1895">
            <v>977324.98499999999</v>
          </cell>
        </row>
        <row r="1896">
          <cell r="A1896" t="str">
            <v>092301</v>
          </cell>
          <cell r="B1896" t="str">
            <v>Tubo PVC (P) Union Platino RDE 41 de 2 "</v>
          </cell>
          <cell r="C1896" t="str">
            <v>ml</v>
          </cell>
          <cell r="D1896">
            <v>1</v>
          </cell>
          <cell r="E1896">
            <v>0</v>
          </cell>
          <cell r="F1896">
            <v>0</v>
          </cell>
          <cell r="G1896">
            <v>0</v>
          </cell>
        </row>
        <row r="1897">
          <cell r="A1897" t="str">
            <v>092302</v>
          </cell>
          <cell r="B1897" t="str">
            <v>Tubo PVC (P) Union Platino RDE 41 de 3 "</v>
          </cell>
          <cell r="C1897" t="str">
            <v>ml</v>
          </cell>
          <cell r="D1897">
            <v>1</v>
          </cell>
          <cell r="E1897">
            <v>0</v>
          </cell>
          <cell r="F1897">
            <v>0</v>
          </cell>
          <cell r="G1897">
            <v>0</v>
          </cell>
        </row>
        <row r="1898">
          <cell r="A1898" t="str">
            <v>092310</v>
          </cell>
          <cell r="B1898" t="str">
            <v>Tubo PVC (P) Union Platino RDE 41 de 4 "</v>
          </cell>
          <cell r="C1898" t="str">
            <v>ml</v>
          </cell>
          <cell r="D1898">
            <v>1</v>
          </cell>
          <cell r="E1898">
            <v>19490.029411764706</v>
          </cell>
          <cell r="F1898">
            <v>3703.1055882352944</v>
          </cell>
          <cell r="G1898">
            <v>23193.135000000002</v>
          </cell>
        </row>
        <row r="1899">
          <cell r="A1899" t="str">
            <v>092320</v>
          </cell>
          <cell r="B1899" t="str">
            <v>Tubo PVC (P) Union Platino RDE 41 de 6 "</v>
          </cell>
          <cell r="C1899" t="str">
            <v>ml</v>
          </cell>
          <cell r="D1899">
            <v>1</v>
          </cell>
          <cell r="E1899">
            <v>41317.770308123254</v>
          </cell>
          <cell r="F1899">
            <v>7850.3763585434181</v>
          </cell>
          <cell r="G1899">
            <v>49168.146666666675</v>
          </cell>
        </row>
        <row r="1900">
          <cell r="A1900" t="str">
            <v>092330</v>
          </cell>
          <cell r="B1900" t="str">
            <v>Tubo PVC (P) Union Platino RDE 41 de 8 "</v>
          </cell>
          <cell r="C1900" t="str">
            <v>ml</v>
          </cell>
          <cell r="D1900">
            <v>1</v>
          </cell>
          <cell r="E1900">
            <v>69787.887955182072</v>
          </cell>
          <cell r="F1900">
            <v>13259.698711484594</v>
          </cell>
          <cell r="G1900">
            <v>83047.58666666667</v>
          </cell>
        </row>
        <row r="1901">
          <cell r="A1901" t="str">
            <v>092340</v>
          </cell>
          <cell r="B1901" t="str">
            <v>Tubo PVC (P) Union Platino RDE 41 de 10 "</v>
          </cell>
          <cell r="C1901" t="str">
            <v>ml</v>
          </cell>
          <cell r="D1901">
            <v>1</v>
          </cell>
          <cell r="E1901">
            <v>109130.78291316527</v>
          </cell>
          <cell r="F1901">
            <v>20734.848753501403</v>
          </cell>
          <cell r="G1901">
            <v>129865.63166666667</v>
          </cell>
        </row>
        <row r="1902">
          <cell r="A1902" t="str">
            <v>092350</v>
          </cell>
          <cell r="B1902" t="str">
            <v>Tubo PVC (P) Union Platino RDE 41 de 12 "</v>
          </cell>
          <cell r="C1902" t="str">
            <v>ml</v>
          </cell>
          <cell r="D1902">
            <v>1</v>
          </cell>
          <cell r="E1902">
            <v>151796.63445378153</v>
          </cell>
          <cell r="F1902">
            <v>28841.36054621849</v>
          </cell>
          <cell r="G1902">
            <v>180637.99500000002</v>
          </cell>
        </row>
        <row r="1903">
          <cell r="A1903" t="str">
            <v>092360</v>
          </cell>
          <cell r="B1903" t="str">
            <v>Tubo PVC (P) Union Platino RDE 41 de 14 "</v>
          </cell>
          <cell r="C1903" t="str">
            <v>ml</v>
          </cell>
          <cell r="D1903">
            <v>1</v>
          </cell>
          <cell r="E1903">
            <v>195183.49019607843</v>
          </cell>
          <cell r="F1903">
            <v>37084.863137254906</v>
          </cell>
          <cell r="G1903">
            <v>232268.35333333333</v>
          </cell>
        </row>
        <row r="1904">
          <cell r="A1904" t="str">
            <v>092370</v>
          </cell>
          <cell r="B1904" t="str">
            <v>Tubo PVC (P) Union Platino RDE 41 de 16 "</v>
          </cell>
          <cell r="C1904" t="str">
            <v>ml</v>
          </cell>
          <cell r="D1904">
            <v>1</v>
          </cell>
          <cell r="E1904">
            <v>262751.78291316528</v>
          </cell>
          <cell r="F1904">
            <v>49922.838753501404</v>
          </cell>
          <cell r="G1904">
            <v>312674.6216666667</v>
          </cell>
        </row>
        <row r="1905">
          <cell r="A1905" t="str">
            <v>092380</v>
          </cell>
          <cell r="B1905" t="str">
            <v>Tubo PVC (P) Union Platino RDE 41 de 18 "</v>
          </cell>
          <cell r="C1905" t="str">
            <v>ml</v>
          </cell>
          <cell r="D1905">
            <v>1</v>
          </cell>
          <cell r="E1905">
            <v>335729.23389355745</v>
          </cell>
          <cell r="F1905">
            <v>63788.554439775915</v>
          </cell>
          <cell r="G1905">
            <v>399517.78833333339</v>
          </cell>
        </row>
        <row r="1906">
          <cell r="A1906" t="str">
            <v>092390</v>
          </cell>
          <cell r="B1906" t="str">
            <v>Tubo PVC (P) Union Platino RDE 41 de 20 "</v>
          </cell>
          <cell r="C1906" t="str">
            <v>ml</v>
          </cell>
          <cell r="D1906">
            <v>1</v>
          </cell>
          <cell r="E1906">
            <v>433779.4397759104</v>
          </cell>
          <cell r="F1906">
            <v>82418.093557422981</v>
          </cell>
          <cell r="G1906">
            <v>516197.53333333338</v>
          </cell>
        </row>
        <row r="1907">
          <cell r="A1907" t="str">
            <v>092400</v>
          </cell>
          <cell r="B1907" t="str">
            <v>Tubo PVC (P) Union Platino RDE 41 de 24 "</v>
          </cell>
          <cell r="C1907" t="str">
            <v>ml</v>
          </cell>
          <cell r="D1907">
            <v>1</v>
          </cell>
          <cell r="E1907">
            <v>654263.99579831935</v>
          </cell>
          <cell r="F1907">
            <v>124310.15920168068</v>
          </cell>
          <cell r="G1907">
            <v>778574.15500000003</v>
          </cell>
        </row>
        <row r="1908">
          <cell r="A1908" t="str">
            <v>092410</v>
          </cell>
          <cell r="B1908" t="str">
            <v>Codo PVC (P) Gran radio 6° de 8 "</v>
          </cell>
          <cell r="C1908" t="str">
            <v>Und</v>
          </cell>
          <cell r="D1908">
            <v>1</v>
          </cell>
          <cell r="E1908">
            <v>207542.26890756303</v>
          </cell>
          <cell r="F1908">
            <v>39433.031092436977</v>
          </cell>
          <cell r="G1908">
            <v>246975.30000000002</v>
          </cell>
        </row>
        <row r="1909">
          <cell r="A1909" t="str">
            <v>092420</v>
          </cell>
          <cell r="B1909" t="str">
            <v>Codo PVC (P) Gran radio 6° de 10 "</v>
          </cell>
          <cell r="C1909" t="str">
            <v>Und</v>
          </cell>
          <cell r="D1909">
            <v>1</v>
          </cell>
          <cell r="E1909">
            <v>413055.2016806723</v>
          </cell>
          <cell r="F1909">
            <v>78480.488319327735</v>
          </cell>
          <cell r="G1909">
            <v>491535.69000000006</v>
          </cell>
        </row>
        <row r="1910">
          <cell r="A1910" t="str">
            <v>092430</v>
          </cell>
          <cell r="B1910" t="str">
            <v>Codo PVC (P) Gran radio 6° de 12 "</v>
          </cell>
          <cell r="C1910" t="str">
            <v>Und</v>
          </cell>
          <cell r="D1910">
            <v>1</v>
          </cell>
          <cell r="E1910">
            <v>583641.65546218492</v>
          </cell>
          <cell r="F1910">
            <v>110891.91453781513</v>
          </cell>
          <cell r="G1910">
            <v>694533.57000000007</v>
          </cell>
        </row>
        <row r="1911">
          <cell r="A1911" t="str">
            <v>092440</v>
          </cell>
          <cell r="B1911" t="str">
            <v>Codo PVC (P) Gran radio 90° de 2 "</v>
          </cell>
          <cell r="C1911" t="str">
            <v>Und</v>
          </cell>
          <cell r="D1911">
            <v>1</v>
          </cell>
          <cell r="E1911">
            <v>44263.462184873948</v>
          </cell>
          <cell r="F1911">
            <v>8410.0578151260506</v>
          </cell>
          <cell r="G1911">
            <v>52673.52</v>
          </cell>
        </row>
        <row r="1912">
          <cell r="A1912" t="str">
            <v>092460</v>
          </cell>
          <cell r="B1912" t="str">
            <v>Codo PVC (P) Gran radio 90° de 3 "</v>
          </cell>
          <cell r="C1912" t="str">
            <v>Und</v>
          </cell>
          <cell r="D1912">
            <v>1</v>
          </cell>
          <cell r="E1912">
            <v>69319.94957983194</v>
          </cell>
          <cell r="F1912">
            <v>13170.790420168069</v>
          </cell>
          <cell r="G1912">
            <v>82490.740000000005</v>
          </cell>
        </row>
        <row r="1913">
          <cell r="A1913" t="str">
            <v>092470</v>
          </cell>
          <cell r="B1913" t="str">
            <v>Codo PVC (P) Gran radio 90° de 4 "</v>
          </cell>
          <cell r="C1913" t="str">
            <v>Und</v>
          </cell>
          <cell r="D1913">
            <v>1</v>
          </cell>
          <cell r="E1913">
            <v>102487.84033613447</v>
          </cell>
          <cell r="F1913">
            <v>19472.689663865549</v>
          </cell>
          <cell r="G1913">
            <v>121960.53000000001</v>
          </cell>
        </row>
        <row r="1914">
          <cell r="A1914" t="str">
            <v>092480</v>
          </cell>
          <cell r="B1914" t="str">
            <v>Codo PVC (P) Gran radio 90° de 6 "</v>
          </cell>
          <cell r="C1914" t="str">
            <v>Und</v>
          </cell>
          <cell r="D1914">
            <v>1</v>
          </cell>
          <cell r="E1914">
            <v>209564.81512605044</v>
          </cell>
          <cell r="F1914">
            <v>39817.314873949581</v>
          </cell>
          <cell r="G1914">
            <v>249382.13</v>
          </cell>
        </row>
        <row r="1915">
          <cell r="A1915" t="str">
            <v>092490</v>
          </cell>
          <cell r="B1915" t="str">
            <v>Codo PVC (P) Gran radio 90° de 8 "</v>
          </cell>
          <cell r="C1915" t="str">
            <v>Und</v>
          </cell>
          <cell r="D1915">
            <v>1</v>
          </cell>
          <cell r="E1915">
            <v>767680.63025210088</v>
          </cell>
          <cell r="F1915">
            <v>145859.31974789916</v>
          </cell>
          <cell r="G1915">
            <v>913539.95000000007</v>
          </cell>
        </row>
        <row r="1916">
          <cell r="A1916" t="str">
            <v>092500</v>
          </cell>
          <cell r="B1916" t="str">
            <v>Codo PVC (P) Gran radio 90° de 10 "</v>
          </cell>
          <cell r="C1916" t="str">
            <v>Und</v>
          </cell>
          <cell r="D1916">
            <v>1</v>
          </cell>
          <cell r="E1916">
            <v>1669668.3445378153</v>
          </cell>
          <cell r="F1916">
            <v>317236.98546218494</v>
          </cell>
          <cell r="G1916">
            <v>1986905.3300000003</v>
          </cell>
        </row>
        <row r="1917">
          <cell r="A1917" t="str">
            <v>092510</v>
          </cell>
          <cell r="B1917" t="str">
            <v>Codo PVC (P) Gran radio 90° de 12 "</v>
          </cell>
          <cell r="C1917" t="str">
            <v>Und</v>
          </cell>
          <cell r="D1917">
            <v>1</v>
          </cell>
          <cell r="E1917">
            <v>2266043.6386554623</v>
          </cell>
          <cell r="F1917">
            <v>430548.29134453787</v>
          </cell>
          <cell r="G1917">
            <v>2696591.93</v>
          </cell>
        </row>
        <row r="1918">
          <cell r="A1918" t="str">
            <v>092520</v>
          </cell>
          <cell r="B1918" t="str">
            <v>Codo PVC (P) Gran radio 45° de 2 "</v>
          </cell>
          <cell r="C1918" t="str">
            <v>Und</v>
          </cell>
          <cell r="D1918">
            <v>1</v>
          </cell>
          <cell r="E1918">
            <v>42476.865546218491</v>
          </cell>
          <cell r="F1918">
            <v>8070.6044537815133</v>
          </cell>
          <cell r="G1918">
            <v>50547.47</v>
          </cell>
        </row>
        <row r="1919">
          <cell r="A1919" t="str">
            <v>092540</v>
          </cell>
          <cell r="B1919" t="str">
            <v>Codo PVC (P) Gran radio 45° de 3 "</v>
          </cell>
          <cell r="C1919" t="str">
            <v>Und</v>
          </cell>
          <cell r="D1919">
            <v>1</v>
          </cell>
          <cell r="E1919">
            <v>65786.647058823539</v>
          </cell>
          <cell r="F1919">
            <v>12499.462941176473</v>
          </cell>
          <cell r="G1919">
            <v>78286.110000000015</v>
          </cell>
        </row>
        <row r="1920">
          <cell r="A1920" t="str">
            <v>092550</v>
          </cell>
          <cell r="B1920" t="str">
            <v>Codo PVC (P) Gran radio 45° de 4 "</v>
          </cell>
          <cell r="C1920" t="str">
            <v>Und</v>
          </cell>
          <cell r="D1920">
            <v>1</v>
          </cell>
          <cell r="E1920">
            <v>96898.042016806721</v>
          </cell>
          <cell r="F1920">
            <v>18410.627983193277</v>
          </cell>
          <cell r="G1920">
            <v>115308.67</v>
          </cell>
        </row>
        <row r="1921">
          <cell r="A1921" t="str">
            <v>092560</v>
          </cell>
          <cell r="B1921" t="str">
            <v>Codo PVC (P) Gran radio 45° de 6 "</v>
          </cell>
          <cell r="C1921" t="str">
            <v>Und</v>
          </cell>
          <cell r="D1921">
            <v>1</v>
          </cell>
          <cell r="E1921">
            <v>181898.4537815126</v>
          </cell>
          <cell r="F1921">
            <v>34560.706218487394</v>
          </cell>
          <cell r="G1921">
            <v>216459.15999999997</v>
          </cell>
        </row>
        <row r="1922">
          <cell r="A1922" t="str">
            <v>092570</v>
          </cell>
          <cell r="B1922" t="str">
            <v>Codo PVC (P) Gran radio 45° de 8 "</v>
          </cell>
          <cell r="C1922" t="str">
            <v>Und</v>
          </cell>
          <cell r="D1922">
            <v>1</v>
          </cell>
          <cell r="E1922">
            <v>510033.02521008404</v>
          </cell>
          <cell r="F1922">
            <v>96906.274789915973</v>
          </cell>
          <cell r="G1922">
            <v>606939.30000000005</v>
          </cell>
        </row>
        <row r="1923">
          <cell r="A1923" t="str">
            <v>092580</v>
          </cell>
          <cell r="B1923" t="str">
            <v>Codo PVC (P) Gran radio 45° de 10 "</v>
          </cell>
          <cell r="C1923" t="str">
            <v>Und</v>
          </cell>
          <cell r="D1923">
            <v>1</v>
          </cell>
          <cell r="E1923">
            <v>1092284.4453781515</v>
          </cell>
          <cell r="F1923">
            <v>207534.04462184879</v>
          </cell>
          <cell r="G1923">
            <v>1299818.4900000002</v>
          </cell>
        </row>
        <row r="1924">
          <cell r="A1924" t="str">
            <v>092590</v>
          </cell>
          <cell r="B1924" t="str">
            <v>Codo PVC (P) Gran radio 45° de 12 "</v>
          </cell>
          <cell r="C1924" t="str">
            <v>Und</v>
          </cell>
          <cell r="D1924">
            <v>1</v>
          </cell>
          <cell r="E1924">
            <v>1533247.8991596638</v>
          </cell>
          <cell r="F1924">
            <v>291317.10084033612</v>
          </cell>
          <cell r="G1924">
            <v>1824565</v>
          </cell>
        </row>
        <row r="1925">
          <cell r="A1925" t="str">
            <v>092600</v>
          </cell>
          <cell r="B1925" t="str">
            <v>Codo PVC (P) Gran radio 22 1/2° de 2 "</v>
          </cell>
          <cell r="C1925" t="str">
            <v>Und</v>
          </cell>
          <cell r="D1925">
            <v>1</v>
          </cell>
          <cell r="E1925">
            <v>20564.957983193279</v>
          </cell>
          <cell r="F1925">
            <v>3907.3420168067232</v>
          </cell>
          <cell r="G1925">
            <v>24472.300000000003</v>
          </cell>
        </row>
        <row r="1926">
          <cell r="A1926" t="str">
            <v>092620</v>
          </cell>
          <cell r="B1926" t="str">
            <v>Codo PVC (P) Gran radio 22 1/2° de 3 "</v>
          </cell>
          <cell r="C1926" t="str">
            <v>Und</v>
          </cell>
          <cell r="D1926">
            <v>1</v>
          </cell>
          <cell r="E1926">
            <v>41641.705882352937</v>
          </cell>
          <cell r="F1926">
            <v>7911.9241176470578</v>
          </cell>
          <cell r="G1926">
            <v>49553.63</v>
          </cell>
        </row>
        <row r="1927">
          <cell r="A1927" t="str">
            <v>092630</v>
          </cell>
          <cell r="B1927" t="str">
            <v>Codo PVC (P) Gran radio 22 1/2° de 4 "</v>
          </cell>
          <cell r="C1927" t="str">
            <v>Und</v>
          </cell>
          <cell r="D1927">
            <v>1</v>
          </cell>
          <cell r="E1927">
            <v>76345.815126050424</v>
          </cell>
          <cell r="F1927">
            <v>14505.70487394958</v>
          </cell>
          <cell r="G1927">
            <v>90851.520000000004</v>
          </cell>
        </row>
        <row r="1928">
          <cell r="A1928" t="str">
            <v>092640</v>
          </cell>
          <cell r="B1928" t="str">
            <v>Codo PVC (P) Gran radio 22 1/2° de 6 "</v>
          </cell>
          <cell r="C1928" t="str">
            <v>Und</v>
          </cell>
          <cell r="D1928">
            <v>1</v>
          </cell>
          <cell r="E1928">
            <v>187589.25210084036</v>
          </cell>
          <cell r="F1928">
            <v>35641.957899159665</v>
          </cell>
          <cell r="G1928">
            <v>223231.21000000002</v>
          </cell>
        </row>
        <row r="1929">
          <cell r="A1929" t="str">
            <v>092650</v>
          </cell>
          <cell r="B1929" t="str">
            <v>Codo PVC (P) Gran radio 22 1/2° de 8 "</v>
          </cell>
          <cell r="C1929" t="str">
            <v>Und</v>
          </cell>
          <cell r="D1929">
            <v>1</v>
          </cell>
          <cell r="E1929">
            <v>396914.72268907563</v>
          </cell>
          <cell r="F1929">
            <v>75413.797310924376</v>
          </cell>
          <cell r="G1929">
            <v>472328.52</v>
          </cell>
        </row>
        <row r="1930">
          <cell r="A1930" t="str">
            <v>092660</v>
          </cell>
          <cell r="B1930" t="str">
            <v>Codo PVC (P) Gran radio 22 1/2° de 10 "</v>
          </cell>
          <cell r="C1930" t="str">
            <v>Und</v>
          </cell>
          <cell r="D1930">
            <v>1</v>
          </cell>
          <cell r="E1930">
            <v>889389.87394957989</v>
          </cell>
          <cell r="F1930">
            <v>168984.07605042018</v>
          </cell>
          <cell r="G1930">
            <v>1058373.9500000002</v>
          </cell>
        </row>
        <row r="1931">
          <cell r="A1931" t="str">
            <v>092670</v>
          </cell>
          <cell r="B1931" t="str">
            <v>Codo PVC (P) Gran radio 22 1/2° de 12 "</v>
          </cell>
          <cell r="C1931" t="str">
            <v>Und</v>
          </cell>
          <cell r="D1931">
            <v>1</v>
          </cell>
          <cell r="E1931">
            <v>1197677.5210084035</v>
          </cell>
          <cell r="F1931">
            <v>227558.72899159667</v>
          </cell>
          <cell r="G1931">
            <v>1425236.2500000002</v>
          </cell>
        </row>
        <row r="1932">
          <cell r="A1932" t="str">
            <v>092680</v>
          </cell>
          <cell r="B1932" t="str">
            <v>Codo PVC (P) Gran radio 11 1/4° de 2 "</v>
          </cell>
          <cell r="C1932" t="str">
            <v>Und</v>
          </cell>
          <cell r="D1932">
            <v>1</v>
          </cell>
          <cell r="E1932">
            <v>23777.436974789918</v>
          </cell>
          <cell r="F1932">
            <v>4517.7130252100842</v>
          </cell>
          <cell r="G1932">
            <v>28295.15</v>
          </cell>
        </row>
        <row r="1933">
          <cell r="A1933" t="str">
            <v>092700</v>
          </cell>
          <cell r="B1933" t="str">
            <v>Codo PVC (P) Gran radio 11 1/4° de 3 "</v>
          </cell>
          <cell r="C1933" t="str">
            <v>Und</v>
          </cell>
          <cell r="D1933">
            <v>1</v>
          </cell>
          <cell r="E1933">
            <v>37953.932773109242</v>
          </cell>
          <cell r="F1933">
            <v>7211.2472268907559</v>
          </cell>
          <cell r="G1933">
            <v>45165.18</v>
          </cell>
        </row>
        <row r="1934">
          <cell r="A1934" t="str">
            <v>092710</v>
          </cell>
          <cell r="B1934" t="str">
            <v>Codo PVC (P) Gran radio 11 1/4° de 4 "</v>
          </cell>
          <cell r="C1934" t="str">
            <v>Und</v>
          </cell>
          <cell r="D1934">
            <v>1</v>
          </cell>
          <cell r="E1934">
            <v>72534.97478991597</v>
          </cell>
          <cell r="F1934">
            <v>13781.645210084034</v>
          </cell>
          <cell r="G1934">
            <v>86316.62000000001</v>
          </cell>
        </row>
        <row r="1935">
          <cell r="A1935" t="str">
            <v>092720</v>
          </cell>
          <cell r="B1935" t="str">
            <v>Codo PVC (P) Gran radio 11 1/4° de 6 "</v>
          </cell>
          <cell r="C1935" t="str">
            <v>Und</v>
          </cell>
          <cell r="D1935">
            <v>1</v>
          </cell>
          <cell r="E1935">
            <v>167736.38655462186</v>
          </cell>
          <cell r="F1935">
            <v>31869.913445378155</v>
          </cell>
          <cell r="G1935">
            <v>199606.30000000002</v>
          </cell>
        </row>
        <row r="1936">
          <cell r="A1936" t="str">
            <v>092730</v>
          </cell>
          <cell r="B1936" t="str">
            <v>Codo PVC (P) Gran radio 11 1/4° de 8 "</v>
          </cell>
          <cell r="C1936" t="str">
            <v>Und</v>
          </cell>
          <cell r="D1936">
            <v>1</v>
          </cell>
          <cell r="E1936">
            <v>340824.92436974793</v>
          </cell>
          <cell r="F1936">
            <v>64756.735630252108</v>
          </cell>
          <cell r="G1936">
            <v>405581.66000000003</v>
          </cell>
        </row>
        <row r="1937">
          <cell r="A1937" t="str">
            <v>092740</v>
          </cell>
          <cell r="B1937" t="str">
            <v>Codo PVC (P) Gran radio 11 1/4° de 10 "</v>
          </cell>
          <cell r="C1937" t="str">
            <v>Und</v>
          </cell>
          <cell r="D1937">
            <v>1</v>
          </cell>
          <cell r="E1937">
            <v>727598.05882352951</v>
          </cell>
          <cell r="F1937">
            <v>138243.6311764706</v>
          </cell>
          <cell r="G1937">
            <v>865841.69000000018</v>
          </cell>
        </row>
        <row r="1938">
          <cell r="A1938" t="str">
            <v>092750</v>
          </cell>
          <cell r="B1938" t="str">
            <v>Codo PVC (P) Gran radio 11 1/4° de 12 "</v>
          </cell>
          <cell r="C1938" t="str">
            <v>Und</v>
          </cell>
          <cell r="D1938">
            <v>1</v>
          </cell>
          <cell r="E1938">
            <v>963090.168067227</v>
          </cell>
          <cell r="F1938">
            <v>182987.13193277313</v>
          </cell>
          <cell r="G1938">
            <v>1146077.3</v>
          </cell>
        </row>
        <row r="1939">
          <cell r="A1939" t="str">
            <v>092760</v>
          </cell>
          <cell r="B1939" t="str">
            <v>Union PVC (P) Rapida de 2 "</v>
          </cell>
          <cell r="C1939" t="str">
            <v>Und</v>
          </cell>
          <cell r="D1939">
            <v>1</v>
          </cell>
          <cell r="E1939">
            <v>20362.957983193279</v>
          </cell>
          <cell r="F1939">
            <v>3868.9620168067231</v>
          </cell>
          <cell r="G1939">
            <v>24231.920000000002</v>
          </cell>
        </row>
        <row r="1940">
          <cell r="A1940" t="str">
            <v>092780</v>
          </cell>
          <cell r="B1940" t="str">
            <v>Union PVC (P) Rapida de 3 "</v>
          </cell>
          <cell r="C1940" t="str">
            <v>Und</v>
          </cell>
          <cell r="D1940">
            <v>1</v>
          </cell>
          <cell r="E1940">
            <v>34864.521008403361</v>
          </cell>
          <cell r="F1940">
            <v>6624.2589915966382</v>
          </cell>
          <cell r="G1940">
            <v>41488.78</v>
          </cell>
        </row>
        <row r="1941">
          <cell r="A1941" t="str">
            <v>092790</v>
          </cell>
          <cell r="B1941" t="str">
            <v>Union PVC (P) Rapida de 4 "</v>
          </cell>
          <cell r="C1941" t="str">
            <v>Und</v>
          </cell>
          <cell r="D1941">
            <v>1</v>
          </cell>
          <cell r="E1941">
            <v>56699.193277310929</v>
          </cell>
          <cell r="F1941">
            <v>10772.846722689077</v>
          </cell>
          <cell r="G1941">
            <v>67472.040000000008</v>
          </cell>
        </row>
        <row r="1942">
          <cell r="A1942" t="str">
            <v>092800</v>
          </cell>
          <cell r="B1942" t="str">
            <v>Union PVC (P) Rapida de 6 "</v>
          </cell>
          <cell r="C1942" t="str">
            <v>Und</v>
          </cell>
          <cell r="D1942">
            <v>1</v>
          </cell>
          <cell r="E1942">
            <v>132384.68907563027</v>
          </cell>
          <cell r="F1942">
            <v>25153.090924369753</v>
          </cell>
          <cell r="G1942">
            <v>157537.78000000003</v>
          </cell>
        </row>
        <row r="1943">
          <cell r="A1943" t="str">
            <v>092810</v>
          </cell>
          <cell r="B1943" t="str">
            <v>Union PVC (P) Rapida de 8 "</v>
          </cell>
          <cell r="C1943" t="str">
            <v>Und</v>
          </cell>
          <cell r="D1943">
            <v>1</v>
          </cell>
          <cell r="E1943">
            <v>243217.33613445377</v>
          </cell>
          <cell r="F1943">
            <v>46211.29386554622</v>
          </cell>
          <cell r="G1943">
            <v>289428.63</v>
          </cell>
        </row>
        <row r="1944">
          <cell r="A1944" t="str">
            <v>092820</v>
          </cell>
          <cell r="B1944" t="str">
            <v>Union PVC (P) Rapida de 10 "</v>
          </cell>
          <cell r="C1944" t="str">
            <v>Und</v>
          </cell>
          <cell r="D1944">
            <v>1</v>
          </cell>
          <cell r="E1944">
            <v>434552.92436974793</v>
          </cell>
          <cell r="F1944">
            <v>82565.0556302521</v>
          </cell>
          <cell r="G1944">
            <v>517117.98000000004</v>
          </cell>
        </row>
        <row r="1945">
          <cell r="A1945" t="str">
            <v>092830</v>
          </cell>
          <cell r="B1945" t="str">
            <v>Union PVC (P) Rapida de 12 "</v>
          </cell>
          <cell r="C1945" t="str">
            <v>Und</v>
          </cell>
          <cell r="D1945">
            <v>1</v>
          </cell>
          <cell r="E1945">
            <v>673461.21008403366</v>
          </cell>
          <cell r="F1945">
            <v>127957.6299159664</v>
          </cell>
          <cell r="G1945">
            <v>801418.84000000008</v>
          </cell>
        </row>
        <row r="1946">
          <cell r="A1946" t="str">
            <v>092840</v>
          </cell>
          <cell r="B1946" t="str">
            <v>Uniones PVC (P)  de 2 "</v>
          </cell>
          <cell r="C1946" t="str">
            <v>Und</v>
          </cell>
          <cell r="D1946">
            <v>1</v>
          </cell>
          <cell r="E1946">
            <v>21379.747899159665</v>
          </cell>
          <cell r="F1946">
            <v>4062.1521008403365</v>
          </cell>
          <cell r="G1946">
            <v>25441.9</v>
          </cell>
        </row>
        <row r="1947">
          <cell r="A1947" t="str">
            <v>092860</v>
          </cell>
          <cell r="B1947" t="str">
            <v>Uniones PVC (P)  de 3 "</v>
          </cell>
          <cell r="C1947" t="str">
            <v>Und</v>
          </cell>
          <cell r="D1947">
            <v>1</v>
          </cell>
          <cell r="E1947">
            <v>36622.260504201688</v>
          </cell>
          <cell r="F1947">
            <v>6958.2294957983204</v>
          </cell>
          <cell r="G1947">
            <v>43580.490000000005</v>
          </cell>
        </row>
        <row r="1948">
          <cell r="A1948" t="str">
            <v>092870</v>
          </cell>
          <cell r="B1948" t="str">
            <v>Uniones PVC (P)  de 4 "</v>
          </cell>
          <cell r="C1948" t="str">
            <v>Und</v>
          </cell>
          <cell r="D1948">
            <v>1</v>
          </cell>
          <cell r="E1948">
            <v>59529.73949579832</v>
          </cell>
          <cell r="F1948">
            <v>11310.650504201682</v>
          </cell>
          <cell r="G1948">
            <v>70840.39</v>
          </cell>
        </row>
        <row r="1949">
          <cell r="A1949" t="str">
            <v>092880</v>
          </cell>
          <cell r="B1949" t="str">
            <v>Uniones PVC (P)  de 6 "</v>
          </cell>
          <cell r="C1949" t="str">
            <v>Und</v>
          </cell>
          <cell r="D1949">
            <v>1</v>
          </cell>
          <cell r="E1949">
            <v>138998.06722689077</v>
          </cell>
          <cell r="F1949">
            <v>26409.632773109246</v>
          </cell>
          <cell r="G1949">
            <v>165407.70000000001</v>
          </cell>
        </row>
        <row r="1950">
          <cell r="A1950" t="str">
            <v>092890</v>
          </cell>
          <cell r="B1950" t="str">
            <v>Uniones PVC (P)  de 8 "</v>
          </cell>
          <cell r="C1950" t="str">
            <v>Und</v>
          </cell>
          <cell r="D1950">
            <v>1</v>
          </cell>
          <cell r="E1950">
            <v>255377.22689075631</v>
          </cell>
          <cell r="F1950">
            <v>48521.673109243697</v>
          </cell>
          <cell r="G1950">
            <v>303898.90000000002</v>
          </cell>
        </row>
        <row r="1951">
          <cell r="A1951" t="str">
            <v>092900</v>
          </cell>
          <cell r="B1951" t="str">
            <v>Uniones PVC (P)  de 10 "</v>
          </cell>
          <cell r="C1951" t="str">
            <v>Und</v>
          </cell>
          <cell r="D1951">
            <v>1</v>
          </cell>
          <cell r="E1951">
            <v>456280.65546218486</v>
          </cell>
          <cell r="F1951">
            <v>86693.324537815119</v>
          </cell>
          <cell r="G1951">
            <v>542973.98</v>
          </cell>
        </row>
        <row r="1952">
          <cell r="A1952" t="str">
            <v>092910</v>
          </cell>
          <cell r="B1952" t="str">
            <v>Uniones PVC (P)  de 12 "</v>
          </cell>
          <cell r="C1952" t="str">
            <v>Und</v>
          </cell>
          <cell r="D1952">
            <v>1</v>
          </cell>
          <cell r="E1952">
            <v>707133.25210084044</v>
          </cell>
          <cell r="F1952">
            <v>134355.31789915968</v>
          </cell>
          <cell r="G1952">
            <v>841488.57000000007</v>
          </cell>
        </row>
        <row r="1953">
          <cell r="A1953" t="str">
            <v>092920</v>
          </cell>
          <cell r="B1953" t="str">
            <v>Uniones de reparacion PVC (P)  de 2 "</v>
          </cell>
          <cell r="C1953" t="str">
            <v>Und</v>
          </cell>
          <cell r="D1953">
            <v>1</v>
          </cell>
          <cell r="E1953">
            <v>23574.588235294119</v>
          </cell>
          <cell r="F1953">
            <v>4479.1717647058822</v>
          </cell>
          <cell r="G1953">
            <v>28053.760000000002</v>
          </cell>
        </row>
        <row r="1954">
          <cell r="A1954" t="str">
            <v>092940</v>
          </cell>
          <cell r="B1954" t="str">
            <v>Uniones de reparacion PVC (P)  de 3 "</v>
          </cell>
          <cell r="C1954" t="str">
            <v>Und</v>
          </cell>
          <cell r="D1954">
            <v>1</v>
          </cell>
          <cell r="E1954">
            <v>39051.352941176476</v>
          </cell>
          <cell r="F1954">
            <v>7419.7570588235303</v>
          </cell>
          <cell r="G1954">
            <v>46471.110000000008</v>
          </cell>
        </row>
        <row r="1955">
          <cell r="A1955" t="str">
            <v>092950</v>
          </cell>
          <cell r="B1955" t="str">
            <v>Uniones de reparacion PVC (P)  de 4 "</v>
          </cell>
          <cell r="C1955" t="str">
            <v>Und</v>
          </cell>
          <cell r="D1955">
            <v>1</v>
          </cell>
          <cell r="E1955">
            <v>66962.151260504208</v>
          </cell>
          <cell r="F1955">
            <v>12722.8087394958</v>
          </cell>
          <cell r="G1955">
            <v>79684.960000000006</v>
          </cell>
        </row>
        <row r="1956">
          <cell r="A1956" t="str">
            <v>092960</v>
          </cell>
          <cell r="B1956" t="str">
            <v>Uniones de reparacion PVC (P)  de 6 "</v>
          </cell>
          <cell r="C1956" t="str">
            <v>Und</v>
          </cell>
          <cell r="D1956">
            <v>1</v>
          </cell>
          <cell r="E1956">
            <v>155063.85714285716</v>
          </cell>
          <cell r="F1956">
            <v>29462.13285714286</v>
          </cell>
          <cell r="G1956">
            <v>184525.99000000002</v>
          </cell>
        </row>
        <row r="1957">
          <cell r="A1957" t="str">
            <v>092970</v>
          </cell>
          <cell r="B1957" t="str">
            <v>Uniones de reparacion PVC (P)  de 8 "</v>
          </cell>
          <cell r="C1957" t="str">
            <v>Und</v>
          </cell>
          <cell r="D1957">
            <v>1</v>
          </cell>
          <cell r="E1957">
            <v>285113.66386554623</v>
          </cell>
          <cell r="F1957">
            <v>54171.596134453786</v>
          </cell>
          <cell r="G1957">
            <v>339285.26</v>
          </cell>
        </row>
        <row r="1958">
          <cell r="A1958" t="str">
            <v>092980</v>
          </cell>
          <cell r="B1958" t="str">
            <v>Uniones de reparacion PVC (P)  de 10 "</v>
          </cell>
          <cell r="C1958" t="str">
            <v>Und</v>
          </cell>
          <cell r="D1958">
            <v>1</v>
          </cell>
          <cell r="E1958">
            <v>486970.22689075634</v>
          </cell>
          <cell r="F1958">
            <v>92524.343109243709</v>
          </cell>
          <cell r="G1958">
            <v>579494.57000000007</v>
          </cell>
        </row>
        <row r="1959">
          <cell r="A1959" t="str">
            <v>092990</v>
          </cell>
          <cell r="B1959" t="str">
            <v>Uniones de reparacion PVC (P)  de 12 "</v>
          </cell>
          <cell r="C1959" t="str">
            <v>Und</v>
          </cell>
          <cell r="D1959">
            <v>1</v>
          </cell>
          <cell r="E1959">
            <v>891444.67226890766</v>
          </cell>
          <cell r="F1959">
            <v>169374.48773109246</v>
          </cell>
          <cell r="G1959">
            <v>1060819.1600000001</v>
          </cell>
        </row>
        <row r="1960">
          <cell r="A1960" t="str">
            <v>093000</v>
          </cell>
          <cell r="B1960" t="str">
            <v>Tee ensambladas PVC (P) de 4 x 4 x 4 "</v>
          </cell>
          <cell r="C1960" t="str">
            <v>Und</v>
          </cell>
          <cell r="D1960">
            <v>1</v>
          </cell>
          <cell r="E1960">
            <v>154233.78991596639</v>
          </cell>
          <cell r="F1960">
            <v>29304.420084033616</v>
          </cell>
          <cell r="G1960">
            <v>183538.21000000002</v>
          </cell>
        </row>
        <row r="1961">
          <cell r="A1961" t="str">
            <v>093010</v>
          </cell>
          <cell r="B1961" t="str">
            <v>Tee ensambladas PVC (P) de 4 x 4 x 3 "</v>
          </cell>
          <cell r="C1961" t="str">
            <v>Und</v>
          </cell>
          <cell r="D1961">
            <v>1</v>
          </cell>
          <cell r="E1961">
            <v>129724.73949579832</v>
          </cell>
          <cell r="F1961">
            <v>24647.700504201683</v>
          </cell>
          <cell r="G1961">
            <v>154372.44</v>
          </cell>
        </row>
        <row r="1962">
          <cell r="A1962" t="str">
            <v>093030</v>
          </cell>
          <cell r="B1962" t="str">
            <v>Tee ensambladas PVC (P) de 4 x 4 x 2 "</v>
          </cell>
          <cell r="C1962" t="str">
            <v>Und</v>
          </cell>
          <cell r="D1962">
            <v>1</v>
          </cell>
          <cell r="E1962">
            <v>116376.61344537816</v>
          </cell>
          <cell r="F1962">
            <v>22111.55655462185</v>
          </cell>
          <cell r="G1962">
            <v>138488.17000000001</v>
          </cell>
        </row>
        <row r="1963">
          <cell r="A1963" t="str">
            <v>093040</v>
          </cell>
          <cell r="B1963" t="str">
            <v>Tee ensambladas PVC (P) de 4 x 3 x 4 "</v>
          </cell>
          <cell r="C1963" t="str">
            <v>Und</v>
          </cell>
          <cell r="D1963">
            <v>1</v>
          </cell>
          <cell r="E1963">
            <v>129724.73949579832</v>
          </cell>
          <cell r="F1963">
            <v>24647.700504201683</v>
          </cell>
          <cell r="G1963">
            <v>154372.44</v>
          </cell>
        </row>
        <row r="1964">
          <cell r="A1964" t="str">
            <v>093050</v>
          </cell>
          <cell r="B1964" t="str">
            <v>Tee ensambladas PVC (P) de 4 x 3 x 3 "</v>
          </cell>
          <cell r="C1964" t="str">
            <v>Und</v>
          </cell>
          <cell r="D1964">
            <v>1</v>
          </cell>
          <cell r="E1964">
            <v>122554.58823529413</v>
          </cell>
          <cell r="F1964">
            <v>23285.371764705884</v>
          </cell>
          <cell r="G1964">
            <v>145839.96000000002</v>
          </cell>
        </row>
        <row r="1965">
          <cell r="A1965" t="str">
            <v>093070</v>
          </cell>
          <cell r="B1965" t="str">
            <v>Tee ensambladas PVC (P) de 4 x 3 x 2 "</v>
          </cell>
          <cell r="C1965" t="str">
            <v>Und</v>
          </cell>
          <cell r="D1965">
            <v>1</v>
          </cell>
          <cell r="E1965">
            <v>108428.16806722688</v>
          </cell>
          <cell r="F1965">
            <v>20601.351932773108</v>
          </cell>
          <cell r="G1965">
            <v>129029.51999999999</v>
          </cell>
        </row>
        <row r="1966">
          <cell r="A1966" t="str">
            <v>093090</v>
          </cell>
          <cell r="B1966" t="str">
            <v>Tee ensambladas PVC (P) de 4 x 2 x 4 "</v>
          </cell>
          <cell r="C1966" t="str">
            <v>Und</v>
          </cell>
          <cell r="D1966">
            <v>1</v>
          </cell>
          <cell r="E1966">
            <v>116376.61344537816</v>
          </cell>
          <cell r="F1966">
            <v>22111.55655462185</v>
          </cell>
          <cell r="G1966">
            <v>138488.17000000001</v>
          </cell>
        </row>
        <row r="1967">
          <cell r="A1967" t="str">
            <v>093100</v>
          </cell>
          <cell r="B1967" t="str">
            <v>Tee ensambladas PVC (P) de 4 x 2 x 3 "</v>
          </cell>
          <cell r="C1967" t="str">
            <v>Und</v>
          </cell>
          <cell r="D1967">
            <v>1</v>
          </cell>
          <cell r="E1967">
            <v>107235.68907563026</v>
          </cell>
          <cell r="F1967">
            <v>20374.780924369748</v>
          </cell>
          <cell r="G1967">
            <v>127610.47</v>
          </cell>
        </row>
        <row r="1968">
          <cell r="A1968" t="str">
            <v>093110</v>
          </cell>
          <cell r="B1968" t="str">
            <v>Tee ensambladas PVC (P) de 3 x 3 x 3 "</v>
          </cell>
          <cell r="C1968" t="str">
            <v>Und</v>
          </cell>
          <cell r="D1968">
            <v>1</v>
          </cell>
          <cell r="E1968">
            <v>88528.621848739494</v>
          </cell>
          <cell r="F1968">
            <v>16820.438151260503</v>
          </cell>
          <cell r="G1968">
            <v>105349.06</v>
          </cell>
        </row>
        <row r="1969">
          <cell r="A1969" t="str">
            <v>093130</v>
          </cell>
          <cell r="B1969" t="str">
            <v>Tee ensambladas PVC (P) de 3 x 3 x 2 "</v>
          </cell>
          <cell r="C1969" t="str">
            <v>Und</v>
          </cell>
          <cell r="D1969">
            <v>1</v>
          </cell>
          <cell r="E1969">
            <v>71811.848739495792</v>
          </cell>
          <cell r="F1969">
            <v>13644.251260504201</v>
          </cell>
          <cell r="G1969">
            <v>85456.099999999991</v>
          </cell>
        </row>
        <row r="1970">
          <cell r="A1970" t="str">
            <v>093160</v>
          </cell>
          <cell r="B1970" t="str">
            <v>Tee ensambladas PVC (P) de 3 x 2 x 3 "</v>
          </cell>
          <cell r="C1970" t="str">
            <v>Und</v>
          </cell>
          <cell r="D1970">
            <v>1</v>
          </cell>
          <cell r="E1970">
            <v>71811.848739495792</v>
          </cell>
          <cell r="F1970">
            <v>13644.251260504201</v>
          </cell>
          <cell r="G1970">
            <v>85456.099999999991</v>
          </cell>
        </row>
        <row r="1971">
          <cell r="A1971" t="str">
            <v>093180</v>
          </cell>
          <cell r="B1971" t="str">
            <v>Tee ensambladas PVC (P) de 3 x 2 x 2 "</v>
          </cell>
          <cell r="C1971" t="str">
            <v>Und</v>
          </cell>
          <cell r="D1971">
            <v>1</v>
          </cell>
          <cell r="E1971">
            <v>62187.142857142862</v>
          </cell>
          <cell r="F1971">
            <v>11815.557142857144</v>
          </cell>
          <cell r="G1971">
            <v>74002.700000000012</v>
          </cell>
        </row>
        <row r="1972">
          <cell r="A1972" t="str">
            <v>093230</v>
          </cell>
          <cell r="B1972" t="str">
            <v>Tee ensambladas PVC (P) de 2 x 2 x 2 "</v>
          </cell>
          <cell r="C1972" t="str">
            <v>Und</v>
          </cell>
          <cell r="D1972">
            <v>1</v>
          </cell>
          <cell r="E1972">
            <v>48387.487394957985</v>
          </cell>
          <cell r="F1972">
            <v>9193.6226050420173</v>
          </cell>
          <cell r="G1972">
            <v>57581.11</v>
          </cell>
        </row>
        <row r="1973">
          <cell r="A1973" t="str">
            <v>093240</v>
          </cell>
          <cell r="B1973" t="str">
            <v>Reducciones ensambladas PVC (P) de 4 x 3 "</v>
          </cell>
          <cell r="C1973" t="str">
            <v>Und</v>
          </cell>
          <cell r="D1973">
            <v>1</v>
          </cell>
          <cell r="E1973">
            <v>68623.134453781517</v>
          </cell>
          <cell r="F1973">
            <v>13038.395546218488</v>
          </cell>
          <cell r="G1973">
            <v>81661.53</v>
          </cell>
        </row>
        <row r="1974">
          <cell r="A1974" t="str">
            <v>093260</v>
          </cell>
          <cell r="B1974" t="str">
            <v>Reducciones ensambladas PVC (P) de 4 x 2 "</v>
          </cell>
          <cell r="C1974" t="str">
            <v>Und</v>
          </cell>
          <cell r="D1974">
            <v>1</v>
          </cell>
          <cell r="E1974">
            <v>68792.882352941175</v>
          </cell>
          <cell r="F1974">
            <v>13070.647647058824</v>
          </cell>
          <cell r="G1974">
            <v>81863.53</v>
          </cell>
        </row>
        <row r="1975">
          <cell r="A1975" t="str">
            <v>093280</v>
          </cell>
          <cell r="B1975" t="str">
            <v>Reducciones ensambladas PVC (P) de 3 x 2 "</v>
          </cell>
          <cell r="C1975" t="str">
            <v>Und</v>
          </cell>
          <cell r="D1975">
            <v>1</v>
          </cell>
          <cell r="E1975">
            <v>40492.512605042022</v>
          </cell>
          <cell r="F1975">
            <v>7693.5773949579843</v>
          </cell>
          <cell r="G1975">
            <v>48186.090000000004</v>
          </cell>
        </row>
        <row r="1976">
          <cell r="A1976" t="str">
            <v>093300</v>
          </cell>
          <cell r="B1976" t="str">
            <v>Collar de derivacion inserto metalico PVC (P) de 2 x ½ "</v>
          </cell>
          <cell r="C1976" t="str">
            <v>Und</v>
          </cell>
          <cell r="D1976">
            <v>1</v>
          </cell>
          <cell r="E1976">
            <v>11324.731092436974</v>
          </cell>
          <cell r="F1976">
            <v>2151.6989075630249</v>
          </cell>
          <cell r="G1976">
            <v>13476.429999999998</v>
          </cell>
        </row>
        <row r="1977">
          <cell r="A1977" t="str">
            <v>093320</v>
          </cell>
          <cell r="B1977" t="str">
            <v>Collar de derivacion inserto metalico PVC (P) de 3 x ½ "</v>
          </cell>
          <cell r="C1977" t="str">
            <v>Und</v>
          </cell>
          <cell r="D1977">
            <v>1</v>
          </cell>
          <cell r="E1977">
            <v>16787.218487394959</v>
          </cell>
          <cell r="F1977">
            <v>3189.5715126050422</v>
          </cell>
          <cell r="G1977">
            <v>19976.79</v>
          </cell>
        </row>
        <row r="1978">
          <cell r="A1978" t="str">
            <v>093330</v>
          </cell>
          <cell r="B1978" t="str">
            <v>Collar de derivacion inserto metalico PVC (P) de 4 x ½ "</v>
          </cell>
          <cell r="C1978" t="str">
            <v>Und</v>
          </cell>
          <cell r="D1978">
            <v>1</v>
          </cell>
          <cell r="E1978">
            <v>19062.689075630253</v>
          </cell>
          <cell r="F1978">
            <v>3621.910924369748</v>
          </cell>
          <cell r="G1978">
            <v>22684.600000000002</v>
          </cell>
        </row>
        <row r="1979">
          <cell r="A1979" t="str">
            <v>093340</v>
          </cell>
          <cell r="B1979" t="str">
            <v>Collar de derivacion inserto metalico PVC (P) de 6 x ½ "</v>
          </cell>
          <cell r="C1979" t="str">
            <v>Und</v>
          </cell>
          <cell r="D1979">
            <v>1</v>
          </cell>
          <cell r="E1979">
            <v>24231.512605042019</v>
          </cell>
          <cell r="F1979">
            <v>4603.9873949579833</v>
          </cell>
          <cell r="G1979">
            <v>28835.5</v>
          </cell>
        </row>
        <row r="1980">
          <cell r="A1980" t="str">
            <v>093350</v>
          </cell>
          <cell r="B1980" t="str">
            <v>Collares de derivacion PVC (P) de 2 x ¾ "</v>
          </cell>
          <cell r="C1980" t="str">
            <v>Und</v>
          </cell>
          <cell r="D1980">
            <v>1</v>
          </cell>
          <cell r="E1980">
            <v>7385.7310924369749</v>
          </cell>
          <cell r="F1980">
            <v>1403.2889075630253</v>
          </cell>
          <cell r="G1980">
            <v>8789.02</v>
          </cell>
        </row>
        <row r="1981">
          <cell r="A1981" t="str">
            <v>093370</v>
          </cell>
          <cell r="B1981" t="str">
            <v>Collares de derivacion PVC (P) de 3 x ¾ "</v>
          </cell>
          <cell r="C1981" t="str">
            <v>Und</v>
          </cell>
          <cell r="D1981">
            <v>1</v>
          </cell>
          <cell r="E1981">
            <v>14772.310924369749</v>
          </cell>
          <cell r="F1981">
            <v>2806.7390756302525</v>
          </cell>
          <cell r="G1981">
            <v>17579.050000000003</v>
          </cell>
        </row>
        <row r="1982">
          <cell r="A1982" t="str">
            <v>093380</v>
          </cell>
          <cell r="B1982" t="str">
            <v>Collares de derivacion PVC (P) de 4 x ¾ "</v>
          </cell>
          <cell r="C1982" t="str">
            <v>Und</v>
          </cell>
          <cell r="D1982">
            <v>1</v>
          </cell>
          <cell r="E1982">
            <v>18123.983193277312</v>
          </cell>
          <cell r="F1982">
            <v>3443.5568067226895</v>
          </cell>
          <cell r="G1982">
            <v>21567.54</v>
          </cell>
        </row>
        <row r="1983">
          <cell r="A1983" t="str">
            <v>093390</v>
          </cell>
          <cell r="B1983" t="str">
            <v>Collares de derivacion PVC (P) de 6 x ¾ "</v>
          </cell>
          <cell r="C1983" t="str">
            <v>Und</v>
          </cell>
          <cell r="D1983">
            <v>1</v>
          </cell>
          <cell r="E1983">
            <v>21256.680672268907</v>
          </cell>
          <cell r="F1983">
            <v>4038.7693277310923</v>
          </cell>
          <cell r="G1983">
            <v>25295.45</v>
          </cell>
        </row>
        <row r="1984">
          <cell r="A1984" t="str">
            <v>093400</v>
          </cell>
          <cell r="B1984" t="str">
            <v>Collares de derivacion PVC (P) de 8 x 1 "</v>
          </cell>
          <cell r="C1984" t="str">
            <v>Und</v>
          </cell>
          <cell r="D1984">
            <v>1</v>
          </cell>
          <cell r="E1984">
            <v>50954.924369747896</v>
          </cell>
          <cell r="F1984">
            <v>9681.435630252101</v>
          </cell>
          <cell r="G1984">
            <v>60636.36</v>
          </cell>
        </row>
        <row r="1985">
          <cell r="A1985" t="str">
            <v>093410</v>
          </cell>
          <cell r="B1985" t="str">
            <v>Tee  PVC (P) de 1½ "</v>
          </cell>
          <cell r="C1985" t="str">
            <v>Und</v>
          </cell>
          <cell r="D1985">
            <v>1</v>
          </cell>
          <cell r="E1985">
            <v>125927.47899159664</v>
          </cell>
          <cell r="F1985">
            <v>23926.221008403361</v>
          </cell>
          <cell r="G1985">
            <v>149853.70000000001</v>
          </cell>
        </row>
        <row r="1986">
          <cell r="A1986" t="str">
            <v>093420</v>
          </cell>
          <cell r="B1986" t="str">
            <v>Tee  PVC (P) de 2 "</v>
          </cell>
          <cell r="C1986" t="str">
            <v>Und</v>
          </cell>
          <cell r="D1986">
            <v>1</v>
          </cell>
          <cell r="E1986">
            <v>62412.907563025212</v>
          </cell>
          <cell r="F1986">
            <v>11858.452436974791</v>
          </cell>
          <cell r="G1986">
            <v>74271.360000000001</v>
          </cell>
        </row>
        <row r="1987">
          <cell r="A1987" t="str">
            <v>093440</v>
          </cell>
          <cell r="B1987" t="str">
            <v>Tee  PVC (P) de 3 "</v>
          </cell>
          <cell r="C1987" t="str">
            <v>Und</v>
          </cell>
          <cell r="D1987">
            <v>1</v>
          </cell>
          <cell r="E1987">
            <v>87512.680672268907</v>
          </cell>
          <cell r="F1987">
            <v>16627.409327731093</v>
          </cell>
          <cell r="G1987">
            <v>104140.09</v>
          </cell>
        </row>
        <row r="1988">
          <cell r="A1988" t="str">
            <v>093450</v>
          </cell>
          <cell r="B1988" t="str">
            <v>Tee  PVC (P) de 4 "</v>
          </cell>
          <cell r="C1988" t="str">
            <v>Und</v>
          </cell>
          <cell r="D1988">
            <v>1</v>
          </cell>
          <cell r="E1988">
            <v>152464.16806722691</v>
          </cell>
          <cell r="F1988">
            <v>28968.191932773116</v>
          </cell>
          <cell r="G1988">
            <v>181432.36000000004</v>
          </cell>
        </row>
        <row r="1989">
          <cell r="A1989" t="str">
            <v>093460</v>
          </cell>
          <cell r="B1989" t="str">
            <v>Tee  PVC (P) de 6 "</v>
          </cell>
          <cell r="C1989" t="str">
            <v>Und</v>
          </cell>
          <cell r="D1989">
            <v>1</v>
          </cell>
          <cell r="E1989">
            <v>421501.85714285716</v>
          </cell>
          <cell r="F1989">
            <v>80085.352857142861</v>
          </cell>
          <cell r="G1989">
            <v>501587.21</v>
          </cell>
        </row>
        <row r="1990">
          <cell r="A1990" t="str">
            <v>093470</v>
          </cell>
          <cell r="B1990" t="str">
            <v>Tee  PVC (P) de 8 "</v>
          </cell>
          <cell r="C1990" t="str">
            <v>Und</v>
          </cell>
          <cell r="D1990">
            <v>1</v>
          </cell>
          <cell r="E1990">
            <v>1335778.4705882354</v>
          </cell>
          <cell r="F1990">
            <v>253797.90941176473</v>
          </cell>
          <cell r="G1990">
            <v>1589576.3800000001</v>
          </cell>
        </row>
        <row r="1991">
          <cell r="A1991" t="str">
            <v>093500</v>
          </cell>
          <cell r="B1991" t="str">
            <v>Tee reducida PVC (P) de 3 x 2 "</v>
          </cell>
          <cell r="C1991" t="str">
            <v>Und</v>
          </cell>
          <cell r="D1991">
            <v>1</v>
          </cell>
          <cell r="E1991">
            <v>180995.3949579832</v>
          </cell>
          <cell r="F1991">
            <v>34389.125042016807</v>
          </cell>
          <cell r="G1991">
            <v>215384.52000000002</v>
          </cell>
        </row>
        <row r="1992">
          <cell r="A1992" t="str">
            <v>093520</v>
          </cell>
          <cell r="B1992" t="str">
            <v>Tee reducida PVC (P) de 4 x 2 "</v>
          </cell>
          <cell r="C1992" t="str">
            <v>Und</v>
          </cell>
          <cell r="D1992">
            <v>1</v>
          </cell>
          <cell r="E1992">
            <v>431990.57983193279</v>
          </cell>
          <cell r="F1992">
            <v>82078.210168067235</v>
          </cell>
          <cell r="G1992">
            <v>514068.79000000004</v>
          </cell>
        </row>
        <row r="1993">
          <cell r="A1993" t="str">
            <v>093540</v>
          </cell>
          <cell r="B1993" t="str">
            <v>Tee reducida PVC (P) de 4 x 3  "</v>
          </cell>
          <cell r="C1993" t="str">
            <v>Und</v>
          </cell>
          <cell r="D1993">
            <v>1</v>
          </cell>
          <cell r="E1993">
            <v>321457.53781512607</v>
          </cell>
          <cell r="F1993">
            <v>61076.932184873956</v>
          </cell>
          <cell r="G1993">
            <v>382534.47000000003</v>
          </cell>
        </row>
        <row r="1994">
          <cell r="A1994" t="str">
            <v>093550</v>
          </cell>
          <cell r="B1994" t="str">
            <v>Tee reducida PVC (P) de 6 x 3  "</v>
          </cell>
          <cell r="C1994" t="str">
            <v>Und</v>
          </cell>
          <cell r="D1994">
            <v>1</v>
          </cell>
          <cell r="E1994">
            <v>967502.76470588241</v>
          </cell>
          <cell r="F1994">
            <v>183825.52529411766</v>
          </cell>
          <cell r="G1994">
            <v>1151328.29</v>
          </cell>
        </row>
        <row r="1995">
          <cell r="A1995" t="str">
            <v>093560</v>
          </cell>
          <cell r="B1995" t="str">
            <v>Tee reducida PVC (P) de 6 x 4  "</v>
          </cell>
          <cell r="C1995" t="str">
            <v>Und</v>
          </cell>
          <cell r="D1995">
            <v>1</v>
          </cell>
          <cell r="E1995">
            <v>875397.55462184874</v>
          </cell>
          <cell r="F1995">
            <v>166325.53537815125</v>
          </cell>
          <cell r="G1995">
            <v>1041723.09</v>
          </cell>
        </row>
        <row r="1996">
          <cell r="A1996" t="str">
            <v>093570</v>
          </cell>
          <cell r="B1996" t="str">
            <v>Tee reducida PVC (P) de 8 x 4  "</v>
          </cell>
          <cell r="C1996" t="str">
            <v>Und</v>
          </cell>
          <cell r="D1996">
            <v>1</v>
          </cell>
          <cell r="E1996">
            <v>1215210.781512605</v>
          </cell>
          <cell r="F1996">
            <v>230890.04848739496</v>
          </cell>
          <cell r="G1996">
            <v>1446100.83</v>
          </cell>
        </row>
        <row r="1997">
          <cell r="A1997" t="str">
            <v>093580</v>
          </cell>
          <cell r="B1997" t="str">
            <v>Tee reducida PVC (P) de 8 x 6  "</v>
          </cell>
          <cell r="C1997" t="str">
            <v>Und</v>
          </cell>
          <cell r="D1997">
            <v>1</v>
          </cell>
          <cell r="E1997">
            <v>1512246.6890756302</v>
          </cell>
          <cell r="F1997">
            <v>287326.87092436972</v>
          </cell>
          <cell r="G1997">
            <v>1799573.5599999998</v>
          </cell>
        </row>
        <row r="1998">
          <cell r="A1998" t="str">
            <v>093590</v>
          </cell>
          <cell r="B1998" t="str">
            <v>Codo de 90° PVC (P) de 1½  "</v>
          </cell>
          <cell r="C1998" t="str">
            <v>Und</v>
          </cell>
          <cell r="D1998">
            <v>1</v>
          </cell>
          <cell r="E1998">
            <v>140246.56302521011</v>
          </cell>
          <cell r="F1998">
            <v>26646.846974789922</v>
          </cell>
          <cell r="G1998">
            <v>166893.41000000003</v>
          </cell>
        </row>
        <row r="1999">
          <cell r="A1999" t="str">
            <v>093600</v>
          </cell>
          <cell r="B1999" t="str">
            <v>Codo de 90° PVC (P) de 2 "</v>
          </cell>
          <cell r="C1999" t="str">
            <v>Und</v>
          </cell>
          <cell r="D1999">
            <v>1</v>
          </cell>
          <cell r="E1999">
            <v>43755.915966386558</v>
          </cell>
          <cell r="F1999">
            <v>8313.6240336134451</v>
          </cell>
          <cell r="G1999">
            <v>52069.54</v>
          </cell>
        </row>
        <row r="2000">
          <cell r="A2000" t="str">
            <v>093620</v>
          </cell>
          <cell r="B2000" t="str">
            <v>Codo de 90° PVC (P) de 3 "</v>
          </cell>
          <cell r="C2000" t="str">
            <v>Und</v>
          </cell>
          <cell r="D2000">
            <v>1</v>
          </cell>
          <cell r="E2000">
            <v>68524.680672268907</v>
          </cell>
          <cell r="F2000">
            <v>13019.689327731092</v>
          </cell>
          <cell r="G2000">
            <v>81544.37</v>
          </cell>
        </row>
        <row r="2001">
          <cell r="A2001" t="str">
            <v>093630</v>
          </cell>
          <cell r="B2001" t="str">
            <v>Codo de 90° PVC (P) de 4 "</v>
          </cell>
          <cell r="C2001" t="str">
            <v>Und</v>
          </cell>
          <cell r="D2001">
            <v>1</v>
          </cell>
          <cell r="E2001">
            <v>101310.63865546219</v>
          </cell>
          <cell r="F2001">
            <v>19249.021344537814</v>
          </cell>
          <cell r="G2001">
            <v>120559.66</v>
          </cell>
        </row>
        <row r="2002">
          <cell r="A2002" t="str">
            <v>093640</v>
          </cell>
          <cell r="B2002" t="str">
            <v xml:space="preserve">Codo de 90° PVC (P) de 6 </v>
          </cell>
          <cell r="C2002" t="str">
            <v>Und</v>
          </cell>
          <cell r="D2002">
            <v>1</v>
          </cell>
          <cell r="E2002">
            <v>207158.63865546219</v>
          </cell>
          <cell r="F2002">
            <v>39360.141344537813</v>
          </cell>
          <cell r="G2002">
            <v>246518.78</v>
          </cell>
        </row>
        <row r="2003">
          <cell r="A2003" t="str">
            <v>093650</v>
          </cell>
          <cell r="B2003" t="str">
            <v xml:space="preserve">Codo de 90° PVC (P) de 8 </v>
          </cell>
          <cell r="C2003" t="str">
            <v>Und</v>
          </cell>
          <cell r="D2003">
            <v>1</v>
          </cell>
          <cell r="E2003">
            <v>893084.43697478995</v>
          </cell>
          <cell r="F2003">
            <v>169686.04302521009</v>
          </cell>
          <cell r="G2003">
            <v>1062770.48</v>
          </cell>
        </row>
        <row r="2004">
          <cell r="A2004" t="str">
            <v>093660</v>
          </cell>
          <cell r="B2004" t="str">
            <v>Codo de 45°  PVC (P) de 2 "</v>
          </cell>
          <cell r="C2004" t="str">
            <v>Und</v>
          </cell>
          <cell r="D2004">
            <v>1</v>
          </cell>
          <cell r="E2004">
            <v>41990.537815126052</v>
          </cell>
          <cell r="F2004">
            <v>7978.2021848739496</v>
          </cell>
          <cell r="G2004">
            <v>49968.740000000005</v>
          </cell>
        </row>
        <row r="2005">
          <cell r="A2005" t="str">
            <v>093680</v>
          </cell>
          <cell r="B2005" t="str">
            <v>Codo de 45°  PVC (P) de 3 "</v>
          </cell>
          <cell r="C2005" t="str">
            <v>Und</v>
          </cell>
          <cell r="D2005">
            <v>1</v>
          </cell>
          <cell r="E2005">
            <v>65634.722689075628</v>
          </cell>
          <cell r="F2005">
            <v>12470.59731092437</v>
          </cell>
          <cell r="G2005">
            <v>78105.319999999992</v>
          </cell>
        </row>
        <row r="2006">
          <cell r="A2006" t="str">
            <v>093690</v>
          </cell>
          <cell r="B2006" t="str">
            <v>Codo de 45°  PVC (P) de 4 "</v>
          </cell>
          <cell r="C2006" t="str">
            <v>Und</v>
          </cell>
          <cell r="D2006">
            <v>1</v>
          </cell>
          <cell r="E2006">
            <v>95790.436974789918</v>
          </cell>
          <cell r="F2006">
            <v>18200.183025210084</v>
          </cell>
          <cell r="G2006">
            <v>113990.62</v>
          </cell>
        </row>
        <row r="2007">
          <cell r="A2007" t="str">
            <v>093700</v>
          </cell>
          <cell r="B2007" t="str">
            <v>Codo de 45°  PVC (P) de 6 "</v>
          </cell>
          <cell r="C2007" t="str">
            <v>Und</v>
          </cell>
          <cell r="D2007">
            <v>1</v>
          </cell>
          <cell r="E2007">
            <v>179811.40336134456</v>
          </cell>
          <cell r="F2007">
            <v>34164.166638655464</v>
          </cell>
          <cell r="G2007">
            <v>213975.57000000004</v>
          </cell>
        </row>
        <row r="2008">
          <cell r="A2008" t="str">
            <v>093710</v>
          </cell>
          <cell r="B2008" t="str">
            <v>Codo de 45°  PVC (P) de 8 "</v>
          </cell>
          <cell r="C2008" t="str">
            <v>Und</v>
          </cell>
          <cell r="D2008">
            <v>1</v>
          </cell>
          <cell r="E2008">
            <v>1121465.8067226892</v>
          </cell>
          <cell r="F2008">
            <v>213078.50327731096</v>
          </cell>
          <cell r="G2008">
            <v>1334544.31</v>
          </cell>
        </row>
        <row r="2009">
          <cell r="A2009" t="str">
            <v>093720</v>
          </cell>
          <cell r="B2009" t="str">
            <v xml:space="preserve">Reducciones PVC (P) de 2 x 1½ </v>
          </cell>
          <cell r="C2009" t="str">
            <v>Und</v>
          </cell>
          <cell r="D2009">
            <v>1</v>
          </cell>
          <cell r="E2009">
            <v>73212.268907563033</v>
          </cell>
          <cell r="F2009">
            <v>13910.331092436976</v>
          </cell>
          <cell r="G2009">
            <v>87122.6</v>
          </cell>
        </row>
        <row r="2010">
          <cell r="A2010" t="str">
            <v>093740</v>
          </cell>
          <cell r="B2010" t="str">
            <v>Reducciones PVC (P) de 3 x 2 "</v>
          </cell>
          <cell r="C2010" t="str">
            <v>Und</v>
          </cell>
          <cell r="D2010">
            <v>1</v>
          </cell>
          <cell r="E2010">
            <v>138987.03361344538</v>
          </cell>
          <cell r="F2010">
            <v>26407.536386554624</v>
          </cell>
          <cell r="G2010">
            <v>165394.57</v>
          </cell>
        </row>
        <row r="2011">
          <cell r="A2011" t="str">
            <v>093760</v>
          </cell>
          <cell r="B2011" t="str">
            <v>Reducciones PVC (P) de 4 x 2 "</v>
          </cell>
          <cell r="C2011" t="str">
            <v>Und</v>
          </cell>
          <cell r="D2011">
            <v>1</v>
          </cell>
          <cell r="E2011">
            <v>143357.19327731096</v>
          </cell>
          <cell r="F2011">
            <v>27237.866722689083</v>
          </cell>
          <cell r="G2011">
            <v>170595.06000000006</v>
          </cell>
        </row>
        <row r="2012">
          <cell r="A2012" t="str">
            <v>093780</v>
          </cell>
          <cell r="B2012" t="str">
            <v>Reducciones PVC (P) de 4 x 3 "</v>
          </cell>
          <cell r="C2012" t="str">
            <v>Und</v>
          </cell>
          <cell r="D2012">
            <v>1</v>
          </cell>
          <cell r="E2012">
            <v>65634.722689075628</v>
          </cell>
          <cell r="F2012">
            <v>12470.59731092437</v>
          </cell>
          <cell r="G2012">
            <v>78105.319999999992</v>
          </cell>
        </row>
        <row r="2013">
          <cell r="A2013" t="str">
            <v>093790</v>
          </cell>
          <cell r="B2013" t="str">
            <v>Reducciones PVC (P) de 6 x 4 "</v>
          </cell>
          <cell r="C2013" t="str">
            <v>Und</v>
          </cell>
          <cell r="D2013">
            <v>1</v>
          </cell>
          <cell r="E2013">
            <v>141524.76470588235</v>
          </cell>
          <cell r="F2013">
            <v>26889.705294117648</v>
          </cell>
          <cell r="G2013">
            <v>168414.47</v>
          </cell>
        </row>
        <row r="2014">
          <cell r="A2014" t="str">
            <v>093800</v>
          </cell>
          <cell r="B2014" t="str">
            <v>Reducciones PVC (P) de 8 x 6 "</v>
          </cell>
          <cell r="C2014" t="str">
            <v>Und</v>
          </cell>
          <cell r="D2014">
            <v>1</v>
          </cell>
          <cell r="E2014">
            <v>688223.33613445377</v>
          </cell>
          <cell r="F2014">
            <v>130762.43386554622</v>
          </cell>
          <cell r="G2014">
            <v>818985.77</v>
          </cell>
        </row>
        <row r="2015">
          <cell r="A2015" t="str">
            <v>093810</v>
          </cell>
          <cell r="B2015" t="str">
            <v>Tapones PVC (P) de 3 "</v>
          </cell>
          <cell r="C2015" t="str">
            <v>Und</v>
          </cell>
          <cell r="D2015">
            <v>1</v>
          </cell>
          <cell r="E2015">
            <v>40736.94957983194</v>
          </cell>
          <cell r="F2015">
            <v>7740.020420168069</v>
          </cell>
          <cell r="G2015">
            <v>48476.970000000008</v>
          </cell>
        </row>
        <row r="2016">
          <cell r="A2016" t="str">
            <v>093820</v>
          </cell>
          <cell r="B2016" t="str">
            <v>Tapones PVC (P) de 4 "</v>
          </cell>
          <cell r="C2016" t="str">
            <v>Und</v>
          </cell>
          <cell r="D2016">
            <v>1</v>
          </cell>
          <cell r="E2016">
            <v>57803.403361344543</v>
          </cell>
          <cell r="F2016">
            <v>10982.646638655464</v>
          </cell>
          <cell r="G2016">
            <v>68786.05</v>
          </cell>
        </row>
        <row r="2017">
          <cell r="A2017" t="str">
            <v>093830</v>
          </cell>
          <cell r="B2017" t="str">
            <v>Tapones PVC (P) de 6 "</v>
          </cell>
          <cell r="C2017" t="str">
            <v>Und</v>
          </cell>
          <cell r="D2017">
            <v>1</v>
          </cell>
          <cell r="E2017">
            <v>132248.89075630251</v>
          </cell>
          <cell r="F2017">
            <v>25127.289243697476</v>
          </cell>
          <cell r="G2017">
            <v>157376.18</v>
          </cell>
        </row>
        <row r="2018">
          <cell r="A2018" t="str">
            <v>093840</v>
          </cell>
          <cell r="B2018" t="str">
            <v>Tapones PVC (P) de 8 "</v>
          </cell>
          <cell r="C2018" t="str">
            <v>Und</v>
          </cell>
          <cell r="D2018">
            <v>1</v>
          </cell>
          <cell r="E2018">
            <v>402656.44537815126</v>
          </cell>
          <cell r="F2018">
            <v>76504.724621848742</v>
          </cell>
          <cell r="G2018">
            <v>479161.17</v>
          </cell>
        </row>
        <row r="2019">
          <cell r="A2019" t="str">
            <v>093850</v>
          </cell>
          <cell r="B2019" t="str">
            <v>Tubo de polietileno PE 100, de color negro con bandas de color azul, de 20 mm de diámetro exterior y 2 mm de espesor, SDR11, PN=16 atm</v>
          </cell>
          <cell r="C2019" t="str">
            <v>Ml</v>
          </cell>
          <cell r="D2019">
            <v>1</v>
          </cell>
          <cell r="E2019">
            <v>1874.5020000000002</v>
          </cell>
          <cell r="F2019">
            <v>356.15538000000004</v>
          </cell>
          <cell r="G2019">
            <v>2230.6573800000001</v>
          </cell>
        </row>
        <row r="2020">
          <cell r="A2020" t="str">
            <v>093860</v>
          </cell>
          <cell r="B2020" t="str">
            <v>Tubo de polietileno PE 100, de color negro con bandas de color azul, de 25 mm de diámetro exterior y 2,3 mm de espesor, SDR11, PN=16 atm</v>
          </cell>
          <cell r="C2020" t="str">
            <v>Ml</v>
          </cell>
          <cell r="D2020">
            <v>1</v>
          </cell>
          <cell r="E2020">
            <v>2786.2380000000003</v>
          </cell>
          <cell r="F2020">
            <v>529.38522</v>
          </cell>
          <cell r="G2020">
            <v>3315.6232200000004</v>
          </cell>
        </row>
        <row r="2021">
          <cell r="A2021" t="str">
            <v>093870</v>
          </cell>
          <cell r="B2021" t="str">
            <v xml:space="preserve">	
Tubo de polietileno PE 100, de color negro con bandas de color azul, de 50 mm de diámetro exterior y 4,6 mm de espesor, SDR11, PN=16 atm</v>
          </cell>
          <cell r="C2021" t="str">
            <v>Ml</v>
          </cell>
          <cell r="D2021">
            <v>1</v>
          </cell>
          <cell r="E2021">
            <v>10714.032000000001</v>
          </cell>
          <cell r="F2021">
            <v>2035.6660800000002</v>
          </cell>
          <cell r="G2021">
            <v>12749.698080000002</v>
          </cell>
        </row>
        <row r="2022">
          <cell r="A2022" t="str">
            <v>093880</v>
          </cell>
          <cell r="B2022" t="str">
            <v>Tubo de polietileno PE 100, de color negro con bandas de color azul, de 75 mm de diámetro exterior y 6,8 mm de espesor, SDR11, PN=16 atm.</v>
          </cell>
          <cell r="C2022" t="str">
            <v>Ml</v>
          </cell>
          <cell r="D2022">
            <v>1</v>
          </cell>
          <cell r="E2022">
            <v>23705.136000000002</v>
          </cell>
          <cell r="F2022">
            <v>4503.9758400000001</v>
          </cell>
          <cell r="G2022">
            <v>28209.111840000001</v>
          </cell>
        </row>
        <row r="2023">
          <cell r="A2023" t="str">
            <v>093890</v>
          </cell>
          <cell r="B2023" t="str">
            <v>Tubo de polietileno PE 100, de color negro con bandas de color azul, de 110 mm de diámetro exterior y 10 mm de espesor, SDR11, PN=16 atm.</v>
          </cell>
          <cell r="C2023" t="str">
            <v>Ml</v>
          </cell>
          <cell r="D2023">
            <v>1</v>
          </cell>
          <cell r="E2023">
            <v>50625.162000000004</v>
          </cell>
          <cell r="F2023">
            <v>9618.780780000001</v>
          </cell>
          <cell r="G2023">
            <v>60243.942780000005</v>
          </cell>
        </row>
        <row r="2024">
          <cell r="A2024" t="str">
            <v>093900</v>
          </cell>
          <cell r="B2024" t="str">
            <v>Tubo de polietileno PE 100, de color negro con bandas de color azul, de 160 mm de diámetro exterior y 14,6 mm de espesor, SDR11, PN=16 atm</v>
          </cell>
          <cell r="C2024" t="str">
            <v>Ml</v>
          </cell>
          <cell r="D2024">
            <v>1</v>
          </cell>
          <cell r="E2024">
            <v>103795.02</v>
          </cell>
          <cell r="F2024">
            <v>19721.053800000002</v>
          </cell>
          <cell r="G2024">
            <v>123516.07380000001</v>
          </cell>
        </row>
        <row r="2025">
          <cell r="A2025" t="str">
            <v>093910</v>
          </cell>
          <cell r="B2025" t="str">
            <v>Tubo de polietileno PE 100, de color negro con bandas de color azul, de 200 mm de diámetro exterior y 18,2 mm de espesor, SDR11, PN=16 atm</v>
          </cell>
          <cell r="C2025" t="str">
            <v>Ml</v>
          </cell>
          <cell r="D2025">
            <v>1</v>
          </cell>
          <cell r="E2025">
            <v>161839.94400000002</v>
          </cell>
          <cell r="F2025">
            <v>30749.589360000005</v>
          </cell>
          <cell r="G2025">
            <v>192589.53336000003</v>
          </cell>
        </row>
        <row r="2026">
          <cell r="A2026" t="str">
            <v>093920</v>
          </cell>
          <cell r="B2026" t="str">
            <v>Tubo de polietileno PE 100, de color negro con bandas de color azul, de 250 mm de diámetro exterior y 22,7 mm de espesor, SDR11, PN=16 atm</v>
          </cell>
          <cell r="C2026" t="str">
            <v>Ml</v>
          </cell>
          <cell r="D2026">
            <v>1</v>
          </cell>
          <cell r="E2026">
            <v>252000.88200000004</v>
          </cell>
          <cell r="F2026">
            <v>47880.167580000008</v>
          </cell>
          <cell r="G2026">
            <v>299881.04958000005</v>
          </cell>
        </row>
        <row r="2027">
          <cell r="A2027" t="str">
            <v>093930</v>
          </cell>
          <cell r="B2027" t="str">
            <v>Tubo de polietileno PE 100, de color negro con bandas de color azul, de 315 mm de diámetro exterior y 28,6 mm de espesor, SDR11, PN=16 atm</v>
          </cell>
          <cell r="C2027" t="str">
            <v>Ml</v>
          </cell>
          <cell r="D2027">
            <v>1</v>
          </cell>
          <cell r="E2027">
            <v>399832.52400000003</v>
          </cell>
          <cell r="F2027">
            <v>75968.179560000004</v>
          </cell>
          <cell r="G2027">
            <v>475800.70356000005</v>
          </cell>
        </row>
        <row r="2028">
          <cell r="A2028" t="str">
            <v>093940</v>
          </cell>
          <cell r="B2028" t="str">
            <v>Tubo de polietileno PE 100, de color negro con bandas de color azul, de 355 mm de diámetro exterior y 32,3 mm de espesor, SDR11, PN=16 atm</v>
          </cell>
          <cell r="C2028" t="str">
            <v>Ml</v>
          </cell>
          <cell r="D2028">
            <v>1</v>
          </cell>
          <cell r="E2028">
            <v>508796.31600000005</v>
          </cell>
          <cell r="F2028">
            <v>96671.300040000016</v>
          </cell>
          <cell r="G2028">
            <v>605467.61604000011</v>
          </cell>
        </row>
        <row r="2029">
          <cell r="A2029" t="str">
            <v>093950</v>
          </cell>
          <cell r="B2029" t="str">
            <v>Tubo de polietileno PE 100, de color negro con bandas de color azul, de 400 mm de diámetro exterior y 36,4 mm de espesor, SDR11, PN=16 atm</v>
          </cell>
          <cell r="C2029" t="str">
            <v>Ml</v>
          </cell>
          <cell r="D2029">
            <v>1</v>
          </cell>
          <cell r="E2029">
            <v>645751.76400000008</v>
          </cell>
          <cell r="F2029">
            <v>122692.83516000002</v>
          </cell>
          <cell r="G2029">
            <v>768444.5991600001</v>
          </cell>
        </row>
        <row r="2030">
          <cell r="A2030" t="str">
            <v>093960</v>
          </cell>
          <cell r="B2030" t="str">
            <v>Tubo de polietileno PE 100, de color negro con bandas de color azul, de 500 mm de diámetro exterior y 45,5 mm de espesor, SDR11, PN=16 atm.</v>
          </cell>
          <cell r="C2030" t="str">
            <v>Ml</v>
          </cell>
          <cell r="D2030">
            <v>1</v>
          </cell>
          <cell r="E2030">
            <v>1002406.1040000002</v>
          </cell>
          <cell r="F2030">
            <v>190457.15976000004</v>
          </cell>
          <cell r="G2030">
            <v>1192863.2637600002</v>
          </cell>
        </row>
        <row r="2031">
          <cell r="A2031" t="str">
            <v>093970</v>
          </cell>
          <cell r="B2031" t="str">
            <v>Tuberias de diversos diametros</v>
          </cell>
          <cell r="C2031" t="str">
            <v>Glb</v>
          </cell>
          <cell r="D2031">
            <v>1</v>
          </cell>
          <cell r="E2031">
            <v>23625</v>
          </cell>
          <cell r="F2031">
            <v>4488.75</v>
          </cell>
          <cell r="G2031">
            <v>28113.75</v>
          </cell>
        </row>
        <row r="2032">
          <cell r="A2032" t="str">
            <v>093980</v>
          </cell>
          <cell r="B2032" t="str">
            <v>Adaptador Macho PF+UAD 1/2"</v>
          </cell>
          <cell r="C2032" t="str">
            <v>Und</v>
          </cell>
          <cell r="D2032">
            <v>1</v>
          </cell>
          <cell r="E2032">
            <v>2218</v>
          </cell>
          <cell r="F2032">
            <v>421.42</v>
          </cell>
          <cell r="G2032">
            <v>2639.42</v>
          </cell>
        </row>
        <row r="2033">
          <cell r="A2033" t="str">
            <v>093990</v>
          </cell>
          <cell r="B2033" t="str">
            <v>Adaptador Macho PF+UAD 3/4"</v>
          </cell>
          <cell r="C2033" t="str">
            <v>Und</v>
          </cell>
          <cell r="D2033">
            <v>1</v>
          </cell>
          <cell r="E2033">
            <v>18400</v>
          </cell>
          <cell r="F2033">
            <v>3496</v>
          </cell>
          <cell r="G2033">
            <v>21896</v>
          </cell>
        </row>
        <row r="2034">
          <cell r="A2034" t="str">
            <v>094000</v>
          </cell>
          <cell r="B2034" t="str">
            <v>Adaptador Hembra PF + UAD 1/2"</v>
          </cell>
          <cell r="C2034" t="str">
            <v>Und</v>
          </cell>
          <cell r="D2034">
            <v>1</v>
          </cell>
          <cell r="E2034">
            <v>2240</v>
          </cell>
          <cell r="F2034">
            <v>425.6</v>
          </cell>
          <cell r="G2034">
            <v>2665.6</v>
          </cell>
        </row>
        <row r="2035">
          <cell r="A2035" t="str">
            <v>094010</v>
          </cell>
          <cell r="B2035" t="str">
            <v>Union PF + UAD  de 1/2 "</v>
          </cell>
          <cell r="C2035" t="str">
            <v>Und</v>
          </cell>
          <cell r="D2035">
            <v>1</v>
          </cell>
          <cell r="E2035">
            <v>3870</v>
          </cell>
          <cell r="F2035">
            <v>735.3</v>
          </cell>
          <cell r="G2035">
            <v>4605.3</v>
          </cell>
        </row>
        <row r="2036">
          <cell r="A2036" t="str">
            <v>094020</v>
          </cell>
          <cell r="B2036" t="str">
            <v>Union PF + UAD de 3/4"</v>
          </cell>
          <cell r="C2036" t="str">
            <v>Und</v>
          </cell>
          <cell r="D2036">
            <v>1</v>
          </cell>
          <cell r="E2036">
            <v>24800</v>
          </cell>
          <cell r="F2036">
            <v>4712</v>
          </cell>
          <cell r="G2036">
            <v>29512</v>
          </cell>
        </row>
        <row r="2037">
          <cell r="A2037" t="str">
            <v>094030</v>
          </cell>
          <cell r="B2037" t="str">
            <v>Codo 90° PF + UAD 1/2"</v>
          </cell>
          <cell r="C2037" t="str">
            <v>Und</v>
          </cell>
          <cell r="D2037">
            <v>1</v>
          </cell>
          <cell r="E2037">
            <v>3288</v>
          </cell>
          <cell r="F2037">
            <v>624.72</v>
          </cell>
          <cell r="G2037">
            <v>3912.7200000000003</v>
          </cell>
        </row>
        <row r="2038">
          <cell r="A2038" t="str">
            <v>094040</v>
          </cell>
          <cell r="B2038" t="str">
            <v>Tubo PF + UAD 1/2" (Manguera)</v>
          </cell>
          <cell r="C2038" t="str">
            <v>Ml</v>
          </cell>
          <cell r="D2038">
            <v>1</v>
          </cell>
          <cell r="E2038">
            <v>2180</v>
          </cell>
          <cell r="F2038">
            <v>414.2</v>
          </cell>
          <cell r="G2038">
            <v>2594.1999999999998</v>
          </cell>
        </row>
        <row r="2039">
          <cell r="A2039" t="str">
            <v>094050</v>
          </cell>
          <cell r="B2039" t="str">
            <v>Tubo PF + UAD 3/4" (Manguera)</v>
          </cell>
          <cell r="C2039" t="str">
            <v>Ml</v>
          </cell>
          <cell r="D2039">
            <v>1</v>
          </cell>
          <cell r="E2039">
            <v>4350</v>
          </cell>
          <cell r="F2039">
            <v>826.5</v>
          </cell>
          <cell r="G2039">
            <v>5176.5</v>
          </cell>
        </row>
        <row r="2040">
          <cell r="A2040" t="str">
            <v>094060</v>
          </cell>
          <cell r="B2040" t="str">
            <v>Tubería en concreto vibrada unión caucho de 24" C 2</v>
          </cell>
          <cell r="C2040" t="str">
            <v>Ml</v>
          </cell>
          <cell r="D2040">
            <v>1</v>
          </cell>
          <cell r="E2040">
            <v>168154.41176470593</v>
          </cell>
          <cell r="F2040">
            <v>31949.338235294126</v>
          </cell>
          <cell r="G2040">
            <v>200103.75000000006</v>
          </cell>
        </row>
        <row r="2041">
          <cell r="A2041" t="str">
            <v>094070</v>
          </cell>
          <cell r="B2041" t="str">
            <v>Tubería de concreto vibrada reforzada de 24" unión caucho C 2</v>
          </cell>
          <cell r="C2041" t="str">
            <v>Ml</v>
          </cell>
          <cell r="D2041">
            <v>1</v>
          </cell>
          <cell r="E2041">
            <v>212078.38235294115</v>
          </cell>
          <cell r="F2041">
            <v>40294.892647058819</v>
          </cell>
          <cell r="G2041">
            <v>252373.27499999997</v>
          </cell>
        </row>
        <row r="2042">
          <cell r="A2042" t="str">
            <v>094080</v>
          </cell>
          <cell r="B2042" t="str">
            <v>Tubería de concreto vibrada reforzada de 30" unión caucho C 2</v>
          </cell>
          <cell r="C2042" t="str">
            <v>Ml</v>
          </cell>
          <cell r="D2042">
            <v>1</v>
          </cell>
          <cell r="E2042">
            <v>331152.08823529416</v>
          </cell>
          <cell r="F2042">
            <v>62918.896764705889</v>
          </cell>
          <cell r="G2042">
            <v>394070.98500000004</v>
          </cell>
        </row>
        <row r="2043">
          <cell r="A2043" t="str">
            <v>094090</v>
          </cell>
          <cell r="B2043" t="str">
            <v>Tubería de concreto vibrada reforzada de 36" unión caucho C 2</v>
          </cell>
          <cell r="C2043" t="str">
            <v>Ml</v>
          </cell>
          <cell r="D2043">
            <v>1</v>
          </cell>
          <cell r="E2043">
            <v>415453.50000000006</v>
          </cell>
          <cell r="F2043">
            <v>78936.165000000008</v>
          </cell>
          <cell r="G2043">
            <v>494389.66500000004</v>
          </cell>
        </row>
        <row r="2044">
          <cell r="A2044" t="str">
            <v>094100</v>
          </cell>
          <cell r="B2044" t="str">
            <v>Tubería de concreto vibrada reforzada de 40" unión caucho C 2</v>
          </cell>
          <cell r="C2044" t="str">
            <v>Ml</v>
          </cell>
          <cell r="D2044">
            <v>1</v>
          </cell>
          <cell r="E2044">
            <v>474297.3529411765</v>
          </cell>
          <cell r="F2044">
            <v>90116.49705882353</v>
          </cell>
          <cell r="G2044">
            <v>564413.85000000009</v>
          </cell>
        </row>
        <row r="2045">
          <cell r="A2045" t="str">
            <v>094110</v>
          </cell>
          <cell r="B2045" t="str">
            <v>Tubería de concreto vibrada reforzada de 48" unión caucho C 2</v>
          </cell>
          <cell r="C2045" t="str">
            <v>Ml</v>
          </cell>
          <cell r="D2045">
            <v>1</v>
          </cell>
          <cell r="E2045">
            <v>610961.0294117647</v>
          </cell>
          <cell r="F2045">
            <v>116082.5955882353</v>
          </cell>
          <cell r="G2045">
            <v>727043.625</v>
          </cell>
        </row>
        <row r="2046">
          <cell r="A2046" t="str">
            <v>094120</v>
          </cell>
          <cell r="B2046" t="str">
            <v>Tubería de concreto vibrada reforzada de 52" unión caucho C 2</v>
          </cell>
          <cell r="C2046" t="str">
            <v>Ml</v>
          </cell>
          <cell r="D2046">
            <v>1</v>
          </cell>
          <cell r="E2046">
            <v>668444.11764705891</v>
          </cell>
          <cell r="F2046">
            <v>127004.38235294119</v>
          </cell>
          <cell r="G2046">
            <v>795448.50000000012</v>
          </cell>
        </row>
        <row r="2047">
          <cell r="A2047" t="str">
            <v>094130</v>
          </cell>
          <cell r="B2047" t="str">
            <v>Tubería de concreto vibrada reforzada de 60" unión caucho C 2</v>
          </cell>
          <cell r="C2047" t="str">
            <v>Ml</v>
          </cell>
          <cell r="D2047">
            <v>1</v>
          </cell>
          <cell r="E2047">
            <v>844237.0588235294</v>
          </cell>
          <cell r="F2047">
            <v>160405.04117647058</v>
          </cell>
          <cell r="G2047">
            <v>1004642.1</v>
          </cell>
        </row>
        <row r="2048">
          <cell r="A2048" t="str">
            <v>094140</v>
          </cell>
          <cell r="B2048" t="str">
            <v>Codo 90° de 2" (HD) Junta rapida PVC</v>
          </cell>
          <cell r="C2048" t="str">
            <v>Und</v>
          </cell>
          <cell r="D2048">
            <v>1</v>
          </cell>
          <cell r="E2048">
            <v>92400.000000000015</v>
          </cell>
          <cell r="F2048">
            <v>17556.000000000004</v>
          </cell>
          <cell r="G2048">
            <v>109956.00000000001</v>
          </cell>
        </row>
        <row r="2049">
          <cell r="A2049" t="str">
            <v>094150</v>
          </cell>
          <cell r="B2049" t="str">
            <v>Codo 90° de 3" (HD) Junta rapida PVC</v>
          </cell>
          <cell r="C2049" t="str">
            <v>Und</v>
          </cell>
          <cell r="D2049">
            <v>1</v>
          </cell>
          <cell r="E2049">
            <v>125400.00000000001</v>
          </cell>
          <cell r="F2049">
            <v>23826.000000000004</v>
          </cell>
          <cell r="G2049">
            <v>125400.00000000001</v>
          </cell>
        </row>
        <row r="2050">
          <cell r="A2050" t="str">
            <v>094160</v>
          </cell>
          <cell r="B2050" t="str">
            <v>Codo 90° de 4" (HD) Junta rapida PVC</v>
          </cell>
          <cell r="C2050" t="str">
            <v>Und</v>
          </cell>
          <cell r="D2050">
            <v>1</v>
          </cell>
          <cell r="E2050">
            <v>236500.00000000003</v>
          </cell>
          <cell r="F2050">
            <v>44935.000000000007</v>
          </cell>
          <cell r="G2050">
            <v>281435.00000000006</v>
          </cell>
        </row>
        <row r="2051">
          <cell r="A2051" t="str">
            <v>094170</v>
          </cell>
          <cell r="B2051" t="str">
            <v>Codo 90° de 6" (HD) Junta rapida PVC</v>
          </cell>
          <cell r="C2051" t="str">
            <v>Und</v>
          </cell>
          <cell r="D2051">
            <v>1</v>
          </cell>
          <cell r="E2051">
            <v>414700.00000000006</v>
          </cell>
          <cell r="F2051">
            <v>78793.000000000015</v>
          </cell>
          <cell r="G2051">
            <v>493493.00000000006</v>
          </cell>
        </row>
        <row r="2052">
          <cell r="A2052" t="str">
            <v>094180</v>
          </cell>
          <cell r="B2052" t="str">
            <v>Codo 90° de 8" (HD) Junta rapida PVC</v>
          </cell>
          <cell r="C2052" t="str">
            <v>Und</v>
          </cell>
          <cell r="D2052">
            <v>1</v>
          </cell>
          <cell r="E2052">
            <v>664400</v>
          </cell>
          <cell r="F2052">
            <v>126236</v>
          </cell>
          <cell r="G2052">
            <v>790636</v>
          </cell>
        </row>
        <row r="2053">
          <cell r="A2053" t="str">
            <v>094190</v>
          </cell>
          <cell r="B2053" t="str">
            <v>Codo 90° de 10" (HD) Junta rapida PVC</v>
          </cell>
          <cell r="C2053" t="str">
            <v>Und</v>
          </cell>
          <cell r="D2053">
            <v>1</v>
          </cell>
          <cell r="E2053">
            <v>1199000</v>
          </cell>
          <cell r="F2053">
            <v>227810</v>
          </cell>
          <cell r="G2053">
            <v>1426810</v>
          </cell>
        </row>
        <row r="2054">
          <cell r="A2054" t="str">
            <v>094200</v>
          </cell>
          <cell r="B2054" t="str">
            <v>Codo 90° de 12" (HD) Junta rapida PVC</v>
          </cell>
          <cell r="C2054" t="str">
            <v>Und</v>
          </cell>
          <cell r="D2054">
            <v>1</v>
          </cell>
          <cell r="E2054">
            <v>1496000.0000000002</v>
          </cell>
          <cell r="F2054">
            <v>284240.00000000006</v>
          </cell>
          <cell r="G2054">
            <v>1780240.0000000002</v>
          </cell>
        </row>
        <row r="2055">
          <cell r="A2055" t="str">
            <v>094210</v>
          </cell>
          <cell r="B2055" t="str">
            <v>Codo 90° de 14" (HD) Junta rapida PVC</v>
          </cell>
          <cell r="C2055" t="str">
            <v>Und</v>
          </cell>
          <cell r="D2055">
            <v>1</v>
          </cell>
          <cell r="E2055">
            <v>2365000</v>
          </cell>
          <cell r="F2055">
            <v>449350</v>
          </cell>
          <cell r="G2055">
            <v>2814350</v>
          </cell>
        </row>
        <row r="2056">
          <cell r="A2056" t="str">
            <v>094220</v>
          </cell>
          <cell r="B2056" t="str">
            <v>Codo 90° de 16" (HD) Junta rapida PVC</v>
          </cell>
          <cell r="C2056" t="str">
            <v>Und</v>
          </cell>
          <cell r="D2056">
            <v>1</v>
          </cell>
          <cell r="E2056">
            <v>3184500.0000000005</v>
          </cell>
          <cell r="F2056">
            <v>605055.00000000012</v>
          </cell>
          <cell r="G2056">
            <v>3789555.0000000005</v>
          </cell>
        </row>
        <row r="2057">
          <cell r="A2057" t="str">
            <v>094230</v>
          </cell>
          <cell r="B2057" t="str">
            <v>Codo 90° de 2" (HD) Extremos bridados</v>
          </cell>
          <cell r="C2057" t="str">
            <v>Und</v>
          </cell>
          <cell r="D2057">
            <v>1</v>
          </cell>
          <cell r="E2057">
            <v>140800</v>
          </cell>
          <cell r="F2057">
            <v>26752</v>
          </cell>
          <cell r="G2057">
            <v>167552</v>
          </cell>
        </row>
        <row r="2058">
          <cell r="A2058" t="str">
            <v>094240</v>
          </cell>
          <cell r="B2058" t="str">
            <v>Codo 90° de 3" (HD) Extremos bridados</v>
          </cell>
          <cell r="C2058" t="str">
            <v>Und</v>
          </cell>
          <cell r="D2058">
            <v>1</v>
          </cell>
          <cell r="E2058">
            <v>259600.00000000003</v>
          </cell>
          <cell r="F2058">
            <v>49324.000000000007</v>
          </cell>
          <cell r="G2058">
            <v>308924.00000000006</v>
          </cell>
        </row>
        <row r="2059">
          <cell r="A2059" t="str">
            <v>094250</v>
          </cell>
          <cell r="B2059" t="str">
            <v>Codo 90° de 4" (HD) Extremos bridados</v>
          </cell>
          <cell r="C2059" t="str">
            <v>Und</v>
          </cell>
          <cell r="D2059">
            <v>1</v>
          </cell>
          <cell r="E2059">
            <v>331100</v>
          </cell>
          <cell r="F2059">
            <v>62909</v>
          </cell>
          <cell r="G2059">
            <v>394009</v>
          </cell>
        </row>
        <row r="2060">
          <cell r="A2060" t="str">
            <v>094260</v>
          </cell>
          <cell r="B2060" t="str">
            <v>Codo 90° de 6" (HD) Extremos bridados</v>
          </cell>
          <cell r="C2060" t="str">
            <v>Und</v>
          </cell>
          <cell r="D2060">
            <v>1</v>
          </cell>
          <cell r="E2060">
            <v>533500</v>
          </cell>
          <cell r="F2060">
            <v>101365</v>
          </cell>
          <cell r="G2060">
            <v>634865</v>
          </cell>
        </row>
        <row r="2061">
          <cell r="A2061" t="str">
            <v>094270</v>
          </cell>
          <cell r="B2061" t="str">
            <v>Codo 90° de 8" (HD) Extremos bridados</v>
          </cell>
          <cell r="C2061" t="str">
            <v>Und</v>
          </cell>
          <cell r="D2061">
            <v>1</v>
          </cell>
          <cell r="E2061">
            <v>913000.00000000012</v>
          </cell>
          <cell r="F2061">
            <v>173470.00000000003</v>
          </cell>
          <cell r="G2061">
            <v>1086470.0000000002</v>
          </cell>
        </row>
        <row r="2062">
          <cell r="A2062" t="str">
            <v>094280</v>
          </cell>
          <cell r="B2062" t="str">
            <v>Codo 90° de 10" (HD) Extremos bridados</v>
          </cell>
          <cell r="C2062" t="str">
            <v>Und</v>
          </cell>
          <cell r="D2062">
            <v>1</v>
          </cell>
          <cell r="E2062">
            <v>1685200.0000000002</v>
          </cell>
          <cell r="F2062">
            <v>320188.00000000006</v>
          </cell>
          <cell r="G2062">
            <v>2005388.0000000002</v>
          </cell>
        </row>
        <row r="2063">
          <cell r="A2063" t="str">
            <v>094290</v>
          </cell>
          <cell r="B2063" t="str">
            <v>Codo 90° de 12" (HD) Extremos bridados</v>
          </cell>
          <cell r="C2063" t="str">
            <v>Und</v>
          </cell>
          <cell r="D2063">
            <v>1</v>
          </cell>
          <cell r="E2063">
            <v>2161500</v>
          </cell>
          <cell r="F2063">
            <v>410685</v>
          </cell>
          <cell r="G2063">
            <v>2572185</v>
          </cell>
        </row>
        <row r="2064">
          <cell r="A2064" t="str">
            <v>094300</v>
          </cell>
          <cell r="B2064" t="str">
            <v>Codo 90° de 14" (HD) Extremos bridados</v>
          </cell>
          <cell r="C2064" t="str">
            <v>Und</v>
          </cell>
          <cell r="D2064">
            <v>1</v>
          </cell>
          <cell r="E2064">
            <v>3118500.0000000005</v>
          </cell>
          <cell r="F2064">
            <v>592515.00000000012</v>
          </cell>
          <cell r="G2064">
            <v>3711015.0000000005</v>
          </cell>
        </row>
        <row r="2065">
          <cell r="A2065" t="str">
            <v>094310</v>
          </cell>
          <cell r="B2065" t="str">
            <v>Codo 90° de 16" (HD) Extremos bridados</v>
          </cell>
          <cell r="C2065" t="str">
            <v>Und</v>
          </cell>
          <cell r="D2065">
            <v>1</v>
          </cell>
          <cell r="E2065">
            <v>4059000.0000000005</v>
          </cell>
          <cell r="F2065">
            <v>771210.00000000012</v>
          </cell>
          <cell r="G2065">
            <v>4830210.0000000009</v>
          </cell>
        </row>
        <row r="2066">
          <cell r="A2066" t="str">
            <v>094320</v>
          </cell>
          <cell r="B2066" t="str">
            <v>Codo 90° de 2" (HD) Extremos liso</v>
          </cell>
          <cell r="C2066" t="str">
            <v>Und</v>
          </cell>
          <cell r="D2066">
            <v>1</v>
          </cell>
          <cell r="E2066">
            <v>93500.000000000015</v>
          </cell>
          <cell r="F2066">
            <v>17765.000000000004</v>
          </cell>
          <cell r="G2066">
            <v>111265.00000000001</v>
          </cell>
        </row>
        <row r="2067">
          <cell r="A2067" t="str">
            <v>094330</v>
          </cell>
          <cell r="B2067" t="str">
            <v>Codo 90° de 3" (HD) Extremos liso</v>
          </cell>
          <cell r="C2067" t="str">
            <v>Und</v>
          </cell>
          <cell r="D2067">
            <v>1</v>
          </cell>
          <cell r="E2067">
            <v>125400.00000000001</v>
          </cell>
          <cell r="F2067">
            <v>23826.000000000004</v>
          </cell>
          <cell r="G2067">
            <v>149226.00000000003</v>
          </cell>
        </row>
        <row r="2068">
          <cell r="A2068" t="str">
            <v>094340</v>
          </cell>
          <cell r="B2068" t="str">
            <v>Codo 90° de 4" (HD) Extremos liso</v>
          </cell>
          <cell r="C2068" t="str">
            <v>Und</v>
          </cell>
          <cell r="D2068">
            <v>1</v>
          </cell>
          <cell r="E2068">
            <v>182600.00000000003</v>
          </cell>
          <cell r="F2068">
            <v>34694.000000000007</v>
          </cell>
          <cell r="G2068">
            <v>217294.00000000003</v>
          </cell>
        </row>
        <row r="2069">
          <cell r="A2069" t="str">
            <v>094350</v>
          </cell>
          <cell r="B2069" t="str">
            <v>Codo 90° de 6" (HD) Extremos liso</v>
          </cell>
          <cell r="C2069" t="str">
            <v>Und</v>
          </cell>
          <cell r="D2069">
            <v>1</v>
          </cell>
          <cell r="E2069">
            <v>367400.00000000006</v>
          </cell>
          <cell r="F2069">
            <v>69806.000000000015</v>
          </cell>
          <cell r="G2069">
            <v>437206.00000000006</v>
          </cell>
        </row>
        <row r="2070">
          <cell r="A2070" t="str">
            <v>094360</v>
          </cell>
          <cell r="B2070" t="str">
            <v>Codo 90° de 8" (HD) Extremos liso</v>
          </cell>
          <cell r="C2070" t="str">
            <v>Und</v>
          </cell>
          <cell r="D2070">
            <v>1</v>
          </cell>
          <cell r="E2070">
            <v>664400</v>
          </cell>
          <cell r="F2070">
            <v>126236</v>
          </cell>
          <cell r="G2070">
            <v>790636</v>
          </cell>
        </row>
        <row r="2071">
          <cell r="A2071" t="str">
            <v>094370</v>
          </cell>
          <cell r="B2071" t="str">
            <v>Codo 90° de 10" (HD) Extremos liso</v>
          </cell>
          <cell r="C2071" t="str">
            <v>Und</v>
          </cell>
          <cell r="D2071">
            <v>1</v>
          </cell>
          <cell r="E2071">
            <v>1199000</v>
          </cell>
          <cell r="F2071">
            <v>227810</v>
          </cell>
          <cell r="G2071">
            <v>1426810</v>
          </cell>
        </row>
        <row r="2072">
          <cell r="A2072" t="str">
            <v>094380</v>
          </cell>
          <cell r="B2072" t="str">
            <v>Codo 90° de 12" (HD) Extremos liso</v>
          </cell>
          <cell r="C2072" t="str">
            <v>Und</v>
          </cell>
          <cell r="D2072">
            <v>1</v>
          </cell>
          <cell r="E2072">
            <v>1447600.0000000002</v>
          </cell>
          <cell r="F2072">
            <v>275044.00000000006</v>
          </cell>
          <cell r="G2072">
            <v>1722644.0000000002</v>
          </cell>
        </row>
        <row r="2073">
          <cell r="A2073" t="str">
            <v>094390</v>
          </cell>
          <cell r="B2073" t="str">
            <v>Codo 90° de 14" (HD) Extremos liso</v>
          </cell>
          <cell r="C2073" t="str">
            <v>Und</v>
          </cell>
          <cell r="D2073">
            <v>1</v>
          </cell>
          <cell r="E2073">
            <v>2282500</v>
          </cell>
          <cell r="F2073">
            <v>433675</v>
          </cell>
          <cell r="G2073">
            <v>2716175</v>
          </cell>
        </row>
        <row r="2074">
          <cell r="A2074" t="str">
            <v>094400</v>
          </cell>
          <cell r="B2074" t="str">
            <v>Codo 90° de 16" (HD) Extremos liso</v>
          </cell>
          <cell r="C2074" t="str">
            <v>Und</v>
          </cell>
          <cell r="D2074">
            <v>1</v>
          </cell>
          <cell r="E2074">
            <v>3193300.0000000005</v>
          </cell>
          <cell r="F2074">
            <v>606727.00000000012</v>
          </cell>
          <cell r="G2074">
            <v>3800027.0000000005</v>
          </cell>
        </row>
        <row r="2075">
          <cell r="A2075" t="str">
            <v>094410</v>
          </cell>
          <cell r="B2075" t="str">
            <v>Codo 45° de 2" (HD) Junta rapida PVC</v>
          </cell>
          <cell r="C2075" t="str">
            <v>Und</v>
          </cell>
          <cell r="D2075">
            <v>1</v>
          </cell>
          <cell r="E2075">
            <v>83600</v>
          </cell>
          <cell r="F2075">
            <v>15884</v>
          </cell>
          <cell r="G2075">
            <v>99484</v>
          </cell>
        </row>
        <row r="2076">
          <cell r="A2076" t="str">
            <v>094420</v>
          </cell>
          <cell r="B2076" t="str">
            <v>Codo 45° de 3" (HD) Junta rapida PVC</v>
          </cell>
          <cell r="C2076" t="str">
            <v>Und</v>
          </cell>
          <cell r="D2076">
            <v>1</v>
          </cell>
          <cell r="E2076">
            <v>132000</v>
          </cell>
          <cell r="F2076">
            <v>25080</v>
          </cell>
          <cell r="G2076">
            <v>157080</v>
          </cell>
        </row>
        <row r="2077">
          <cell r="A2077" t="str">
            <v>094430</v>
          </cell>
          <cell r="B2077" t="str">
            <v>Codo 45° de 4" (HD) Junta rapida PVC</v>
          </cell>
          <cell r="C2077" t="str">
            <v>Und</v>
          </cell>
          <cell r="D2077">
            <v>1</v>
          </cell>
          <cell r="E2077">
            <v>177100</v>
          </cell>
          <cell r="F2077">
            <v>33649</v>
          </cell>
          <cell r="G2077">
            <v>210749</v>
          </cell>
        </row>
        <row r="2078">
          <cell r="A2078" t="str">
            <v>094440</v>
          </cell>
          <cell r="B2078" t="str">
            <v>Codo 45° de 6" (HD) Junta rapida PVC</v>
          </cell>
          <cell r="C2078" t="str">
            <v>Und</v>
          </cell>
          <cell r="D2078">
            <v>1</v>
          </cell>
          <cell r="E2078">
            <v>360800.00000000006</v>
          </cell>
          <cell r="F2078">
            <v>68552.000000000015</v>
          </cell>
          <cell r="G2078">
            <v>429352.00000000006</v>
          </cell>
        </row>
        <row r="2079">
          <cell r="A2079" t="str">
            <v>094450</v>
          </cell>
          <cell r="B2079" t="str">
            <v>Codo 45° de 8" (HD) Junta rapida PVC</v>
          </cell>
          <cell r="C2079" t="str">
            <v>Und</v>
          </cell>
          <cell r="D2079">
            <v>1</v>
          </cell>
          <cell r="E2079">
            <v>640200</v>
          </cell>
          <cell r="F2079">
            <v>121638</v>
          </cell>
          <cell r="G2079">
            <v>761838</v>
          </cell>
        </row>
        <row r="2080">
          <cell r="A2080" t="str">
            <v>094460</v>
          </cell>
          <cell r="B2080" t="str">
            <v>Codo 45° de 10" (HD) Junta rapida PVC</v>
          </cell>
          <cell r="C2080" t="str">
            <v>Und</v>
          </cell>
          <cell r="D2080">
            <v>1</v>
          </cell>
          <cell r="E2080">
            <v>1020800.0000000001</v>
          </cell>
          <cell r="F2080">
            <v>193952.00000000003</v>
          </cell>
          <cell r="G2080">
            <v>1214752.0000000002</v>
          </cell>
        </row>
        <row r="2081">
          <cell r="A2081" t="str">
            <v>094470</v>
          </cell>
          <cell r="B2081" t="str">
            <v>Codo 45° de 12" (HD) Junta rapida PVC</v>
          </cell>
          <cell r="C2081" t="str">
            <v>Und</v>
          </cell>
          <cell r="D2081">
            <v>1</v>
          </cell>
          <cell r="E2081">
            <v>1388200</v>
          </cell>
          <cell r="F2081">
            <v>263758</v>
          </cell>
          <cell r="G2081">
            <v>1651958</v>
          </cell>
        </row>
        <row r="2082">
          <cell r="A2082" t="str">
            <v>094480</v>
          </cell>
          <cell r="B2082" t="str">
            <v>Codo 45° de 14" (HD) Junta rapida PVC</v>
          </cell>
          <cell r="C2082" t="str">
            <v>Und</v>
          </cell>
          <cell r="D2082">
            <v>1</v>
          </cell>
          <cell r="E2082">
            <v>1914000.0000000002</v>
          </cell>
          <cell r="F2082">
            <v>363660.00000000006</v>
          </cell>
          <cell r="G2082">
            <v>2277660.0000000005</v>
          </cell>
        </row>
        <row r="2083">
          <cell r="A2083" t="str">
            <v>094490</v>
          </cell>
          <cell r="B2083" t="str">
            <v>Codo 45° de 16" (HD) Junta rapida PVC</v>
          </cell>
          <cell r="C2083" t="str">
            <v>Und</v>
          </cell>
          <cell r="D2083">
            <v>1</v>
          </cell>
          <cell r="E2083">
            <v>2574000</v>
          </cell>
          <cell r="F2083">
            <v>489060</v>
          </cell>
          <cell r="G2083">
            <v>3063060</v>
          </cell>
        </row>
        <row r="2084">
          <cell r="A2084" t="str">
            <v>094500</v>
          </cell>
          <cell r="B2084" t="str">
            <v>Codo 45° de 2" (HD) Extremos bridados</v>
          </cell>
          <cell r="C2084" t="str">
            <v>Und</v>
          </cell>
          <cell r="D2084">
            <v>1</v>
          </cell>
          <cell r="E2084">
            <v>129800.00000000001</v>
          </cell>
          <cell r="F2084">
            <v>24662.000000000004</v>
          </cell>
          <cell r="G2084">
            <v>154462.00000000003</v>
          </cell>
        </row>
        <row r="2085">
          <cell r="A2085" t="str">
            <v>094510</v>
          </cell>
          <cell r="B2085" t="str">
            <v>Codo 45° de 3" (HD) Extremos bridados</v>
          </cell>
          <cell r="C2085" t="str">
            <v>Und</v>
          </cell>
          <cell r="D2085">
            <v>1</v>
          </cell>
          <cell r="E2085">
            <v>200200.00000000003</v>
          </cell>
          <cell r="F2085">
            <v>38038.000000000007</v>
          </cell>
          <cell r="G2085">
            <v>238238.00000000003</v>
          </cell>
        </row>
        <row r="2086">
          <cell r="A2086" t="str">
            <v>094520</v>
          </cell>
          <cell r="B2086" t="str">
            <v>Codo 45° de 4" (HD) Extremos bridados</v>
          </cell>
          <cell r="C2086" t="str">
            <v>Und</v>
          </cell>
          <cell r="D2086">
            <v>1</v>
          </cell>
          <cell r="E2086">
            <v>331100</v>
          </cell>
          <cell r="F2086">
            <v>62909</v>
          </cell>
          <cell r="G2086">
            <v>394009</v>
          </cell>
        </row>
        <row r="2087">
          <cell r="A2087" t="str">
            <v>094530</v>
          </cell>
          <cell r="B2087" t="str">
            <v>Codo 45° de 6" (HD) Extremos bridados</v>
          </cell>
          <cell r="C2087" t="str">
            <v>Und</v>
          </cell>
          <cell r="D2087">
            <v>1</v>
          </cell>
          <cell r="E2087">
            <v>497200.00000000006</v>
          </cell>
          <cell r="F2087">
            <v>94468.000000000015</v>
          </cell>
          <cell r="G2087">
            <v>591668.00000000012</v>
          </cell>
        </row>
        <row r="2088">
          <cell r="A2088" t="str">
            <v>094540</v>
          </cell>
          <cell r="B2088" t="str">
            <v>Codo 45° de 8" (HD) Extremos bridados</v>
          </cell>
          <cell r="C2088" t="str">
            <v>Und</v>
          </cell>
          <cell r="D2088">
            <v>1</v>
          </cell>
          <cell r="E2088">
            <v>902000.00000000012</v>
          </cell>
          <cell r="F2088">
            <v>171380.00000000003</v>
          </cell>
          <cell r="G2088">
            <v>1073380.0000000002</v>
          </cell>
        </row>
        <row r="2089">
          <cell r="A2089" t="str">
            <v>094550</v>
          </cell>
          <cell r="B2089" t="str">
            <v>Codo 45° de 10" (HD) Extremos bridados</v>
          </cell>
          <cell r="C2089" t="str">
            <v>Und</v>
          </cell>
          <cell r="D2089">
            <v>1</v>
          </cell>
          <cell r="E2089">
            <v>1353000</v>
          </cell>
          <cell r="F2089">
            <v>257070</v>
          </cell>
          <cell r="G2089">
            <v>1610070</v>
          </cell>
        </row>
        <row r="2090">
          <cell r="A2090" t="str">
            <v>094560</v>
          </cell>
          <cell r="B2090" t="str">
            <v>Codo 45° de 12" (HD) Extremos bridados</v>
          </cell>
          <cell r="C2090" t="str">
            <v>Und</v>
          </cell>
          <cell r="D2090">
            <v>1</v>
          </cell>
          <cell r="E2090">
            <v>1925000.0000000002</v>
          </cell>
          <cell r="F2090">
            <v>365750.00000000006</v>
          </cell>
          <cell r="G2090">
            <v>2290750.0000000005</v>
          </cell>
        </row>
        <row r="2091">
          <cell r="A2091" t="str">
            <v>094570</v>
          </cell>
          <cell r="B2091" t="str">
            <v>Codo 45° de 14" (HD) Extremos bridados</v>
          </cell>
          <cell r="C2091" t="str">
            <v>Und</v>
          </cell>
          <cell r="D2091">
            <v>1</v>
          </cell>
          <cell r="E2091">
            <v>2640000</v>
          </cell>
          <cell r="F2091">
            <v>501600</v>
          </cell>
          <cell r="G2091">
            <v>3141600</v>
          </cell>
        </row>
        <row r="2092">
          <cell r="A2092" t="str">
            <v>094580</v>
          </cell>
          <cell r="B2092" t="str">
            <v>Codo 45° de 16" (HD) Extremos bridados</v>
          </cell>
          <cell r="C2092" t="str">
            <v>Und</v>
          </cell>
          <cell r="D2092">
            <v>1</v>
          </cell>
          <cell r="E2092">
            <v>3894000.0000000005</v>
          </cell>
          <cell r="F2092">
            <v>739860.00000000012</v>
          </cell>
          <cell r="G2092">
            <v>4633860.0000000009</v>
          </cell>
        </row>
        <row r="2093">
          <cell r="A2093" t="str">
            <v>094590</v>
          </cell>
          <cell r="B2093" t="str">
            <v>Codo 45° de 2" (HD) Extremos liso</v>
          </cell>
          <cell r="C2093" t="str">
            <v>Und</v>
          </cell>
          <cell r="D2093">
            <v>1</v>
          </cell>
          <cell r="E2093">
            <v>105600.00000000001</v>
          </cell>
          <cell r="F2093">
            <v>20064.000000000004</v>
          </cell>
          <cell r="G2093">
            <v>125664.00000000001</v>
          </cell>
        </row>
        <row r="2094">
          <cell r="A2094" t="str">
            <v>094600</v>
          </cell>
          <cell r="B2094" t="str">
            <v>Codo 45° de 3" (HD) Extremos liso</v>
          </cell>
          <cell r="C2094" t="str">
            <v>Und</v>
          </cell>
          <cell r="D2094">
            <v>1</v>
          </cell>
          <cell r="E2094">
            <v>112200.00000000001</v>
          </cell>
          <cell r="F2094">
            <v>21318.000000000004</v>
          </cell>
          <cell r="G2094">
            <v>133518.00000000003</v>
          </cell>
        </row>
        <row r="2095">
          <cell r="A2095" t="str">
            <v>094610</v>
          </cell>
          <cell r="B2095" t="str">
            <v>Codo 45° de 4" (HD) Extremos liso</v>
          </cell>
          <cell r="C2095" t="str">
            <v>Und</v>
          </cell>
          <cell r="D2095">
            <v>1</v>
          </cell>
          <cell r="E2095">
            <v>154000</v>
          </cell>
          <cell r="F2095">
            <v>29260</v>
          </cell>
          <cell r="G2095">
            <v>183260</v>
          </cell>
        </row>
        <row r="2096">
          <cell r="A2096" t="str">
            <v>094620</v>
          </cell>
          <cell r="B2096" t="str">
            <v>Codo 45° de 6" (HD) Extremos liso</v>
          </cell>
          <cell r="C2096" t="str">
            <v>Und</v>
          </cell>
          <cell r="D2096">
            <v>1</v>
          </cell>
          <cell r="E2096">
            <v>314600</v>
          </cell>
          <cell r="F2096">
            <v>59774</v>
          </cell>
          <cell r="G2096">
            <v>374374</v>
          </cell>
        </row>
        <row r="2097">
          <cell r="A2097" t="str">
            <v>094630</v>
          </cell>
          <cell r="B2097" t="str">
            <v>Codo 45° de 8" (HD) Extremos liso</v>
          </cell>
          <cell r="C2097" t="str">
            <v>Und</v>
          </cell>
          <cell r="D2097">
            <v>1</v>
          </cell>
          <cell r="E2097">
            <v>628100</v>
          </cell>
          <cell r="F2097">
            <v>119339</v>
          </cell>
          <cell r="G2097">
            <v>747439</v>
          </cell>
        </row>
        <row r="2098">
          <cell r="A2098" t="str">
            <v>094640</v>
          </cell>
          <cell r="B2098" t="str">
            <v>Codo 45° de 10" (HD) Extremos liso</v>
          </cell>
          <cell r="C2098" t="str">
            <v>Und</v>
          </cell>
          <cell r="D2098">
            <v>1</v>
          </cell>
          <cell r="E2098">
            <v>1023000.0000000001</v>
          </cell>
          <cell r="F2098">
            <v>194370.00000000003</v>
          </cell>
          <cell r="G2098">
            <v>1217370.0000000002</v>
          </cell>
        </row>
        <row r="2099">
          <cell r="A2099" t="str">
            <v>094650</v>
          </cell>
          <cell r="B2099" t="str">
            <v>Codo 45° de 12" (HD) Extremos liso</v>
          </cell>
          <cell r="C2099" t="str">
            <v>Und</v>
          </cell>
          <cell r="D2099">
            <v>1</v>
          </cell>
          <cell r="E2099">
            <v>1386000</v>
          </cell>
          <cell r="F2099">
            <v>263340</v>
          </cell>
          <cell r="G2099">
            <v>1649340</v>
          </cell>
        </row>
        <row r="2100">
          <cell r="A2100" t="str">
            <v>094660</v>
          </cell>
          <cell r="B2100" t="str">
            <v>Codo 45° de 14" (HD) Extremos liso</v>
          </cell>
          <cell r="C2100" t="str">
            <v>Und</v>
          </cell>
          <cell r="D2100">
            <v>1</v>
          </cell>
          <cell r="E2100">
            <v>1614800.0000000002</v>
          </cell>
          <cell r="F2100">
            <v>306812.00000000006</v>
          </cell>
          <cell r="G2100">
            <v>1921612.0000000002</v>
          </cell>
        </row>
        <row r="2101">
          <cell r="A2101" t="str">
            <v>094670</v>
          </cell>
          <cell r="B2101" t="str">
            <v>Codo 45° de 16" (HD) Extremos liso</v>
          </cell>
          <cell r="C2101" t="str">
            <v>Und</v>
          </cell>
          <cell r="D2101">
            <v>1</v>
          </cell>
          <cell r="E2101">
            <v>2420000</v>
          </cell>
          <cell r="F2101">
            <v>459800</v>
          </cell>
          <cell r="G2101">
            <v>2879800</v>
          </cell>
        </row>
        <row r="2102">
          <cell r="A2102" t="str">
            <v>094680</v>
          </cell>
          <cell r="B2102" t="str">
            <v>Tee junta rapida  (HD) 2 x 2 "</v>
          </cell>
          <cell r="C2102" t="str">
            <v>Und</v>
          </cell>
          <cell r="D2102">
            <v>1</v>
          </cell>
          <cell r="E2102">
            <v>115500.00000000001</v>
          </cell>
          <cell r="F2102">
            <v>21945.000000000004</v>
          </cell>
          <cell r="G2102">
            <v>137445.00000000003</v>
          </cell>
        </row>
        <row r="2103">
          <cell r="A2103" t="str">
            <v>094690</v>
          </cell>
          <cell r="B2103" t="str">
            <v>Tee junta rapida  (HD) 3 x 2 "</v>
          </cell>
          <cell r="C2103" t="str">
            <v>Und</v>
          </cell>
          <cell r="D2103">
            <v>1</v>
          </cell>
          <cell r="E2103">
            <v>168300</v>
          </cell>
          <cell r="F2103">
            <v>31977</v>
          </cell>
          <cell r="G2103">
            <v>200277</v>
          </cell>
        </row>
        <row r="2104">
          <cell r="A2104" t="str">
            <v>094700</v>
          </cell>
          <cell r="B2104" t="str">
            <v>Tee junta rapida  (HD) 3 x 3 "</v>
          </cell>
          <cell r="C2104" t="str">
            <v>Und</v>
          </cell>
          <cell r="D2104">
            <v>1</v>
          </cell>
          <cell r="E2104">
            <v>189200.00000000003</v>
          </cell>
          <cell r="F2104">
            <v>35948.000000000007</v>
          </cell>
          <cell r="G2104">
            <v>225148.00000000003</v>
          </cell>
        </row>
        <row r="2105">
          <cell r="A2105" t="str">
            <v>094710</v>
          </cell>
          <cell r="B2105" t="str">
            <v>Tee junta rapida  (HD) 4 x 2 "</v>
          </cell>
          <cell r="C2105" t="str">
            <v>Und</v>
          </cell>
          <cell r="D2105">
            <v>1</v>
          </cell>
          <cell r="E2105">
            <v>199100.00000000003</v>
          </cell>
          <cell r="F2105">
            <v>37829.000000000007</v>
          </cell>
          <cell r="G2105">
            <v>236929.00000000003</v>
          </cell>
        </row>
        <row r="2106">
          <cell r="A2106" t="str">
            <v>094720</v>
          </cell>
          <cell r="B2106" t="str">
            <v>Tee junta rapida  (HD) 4 x 3 "</v>
          </cell>
          <cell r="C2106" t="str">
            <v>Und</v>
          </cell>
          <cell r="D2106">
            <v>1</v>
          </cell>
          <cell r="E2106">
            <v>259600.00000000003</v>
          </cell>
          <cell r="F2106">
            <v>49324.000000000007</v>
          </cell>
          <cell r="G2106">
            <v>308924.00000000006</v>
          </cell>
        </row>
        <row r="2107">
          <cell r="A2107" t="str">
            <v>094730</v>
          </cell>
          <cell r="B2107" t="str">
            <v>Tee junta rapida  (HD) 4 x 4 "</v>
          </cell>
          <cell r="C2107" t="str">
            <v>Und</v>
          </cell>
          <cell r="D2107">
            <v>1</v>
          </cell>
          <cell r="E2107">
            <v>301400</v>
          </cell>
          <cell r="F2107">
            <v>57266</v>
          </cell>
          <cell r="G2107">
            <v>358666</v>
          </cell>
        </row>
        <row r="2108">
          <cell r="A2108" t="str">
            <v>094740</v>
          </cell>
          <cell r="B2108" t="str">
            <v>Tee junta rapida  (HD) 6 x 2 "</v>
          </cell>
          <cell r="C2108" t="str">
            <v>Und</v>
          </cell>
          <cell r="D2108">
            <v>1</v>
          </cell>
          <cell r="E2108">
            <v>366300.00000000006</v>
          </cell>
          <cell r="F2108">
            <v>69597.000000000015</v>
          </cell>
          <cell r="G2108">
            <v>435897.00000000006</v>
          </cell>
        </row>
        <row r="2109">
          <cell r="A2109" t="str">
            <v>094750</v>
          </cell>
          <cell r="B2109" t="str">
            <v>Tee junta rapida  (HD) 6 x 3 "</v>
          </cell>
          <cell r="C2109" t="str">
            <v>Und</v>
          </cell>
          <cell r="D2109">
            <v>1</v>
          </cell>
          <cell r="E2109">
            <v>397100.00000000006</v>
          </cell>
          <cell r="F2109">
            <v>75449.000000000015</v>
          </cell>
          <cell r="G2109">
            <v>472549.00000000006</v>
          </cell>
        </row>
        <row r="2110">
          <cell r="A2110" t="str">
            <v>094760</v>
          </cell>
          <cell r="B2110" t="str">
            <v>Tee junta rapida  (HD) 6 x 4 "</v>
          </cell>
          <cell r="C2110" t="str">
            <v>Und</v>
          </cell>
          <cell r="D2110">
            <v>1</v>
          </cell>
          <cell r="E2110">
            <v>402600.00000000006</v>
          </cell>
          <cell r="F2110">
            <v>76494.000000000015</v>
          </cell>
          <cell r="G2110">
            <v>479094.00000000006</v>
          </cell>
        </row>
        <row r="2111">
          <cell r="A2111" t="str">
            <v>094770</v>
          </cell>
          <cell r="B2111" t="str">
            <v>Tee junta rapida  (HD) 6 x 6 "</v>
          </cell>
          <cell r="C2111" t="str">
            <v>Und</v>
          </cell>
          <cell r="D2111">
            <v>1</v>
          </cell>
          <cell r="E2111">
            <v>497200.00000000006</v>
          </cell>
          <cell r="F2111">
            <v>94468.000000000015</v>
          </cell>
          <cell r="G2111">
            <v>591668.00000000012</v>
          </cell>
        </row>
        <row r="2112">
          <cell r="A2112" t="str">
            <v>094780</v>
          </cell>
          <cell r="B2112" t="str">
            <v>Tee junta rapida  (HD) 8 x 2 "</v>
          </cell>
          <cell r="C2112" t="str">
            <v>Und</v>
          </cell>
          <cell r="D2112">
            <v>1</v>
          </cell>
          <cell r="E2112">
            <v>605000</v>
          </cell>
          <cell r="F2112">
            <v>114950</v>
          </cell>
          <cell r="G2112">
            <v>719950</v>
          </cell>
        </row>
        <row r="2113">
          <cell r="A2113" t="str">
            <v>094790</v>
          </cell>
          <cell r="B2113" t="str">
            <v>Tee junta rapida  (HD) 8 x 3 "</v>
          </cell>
          <cell r="C2113" t="str">
            <v>Und</v>
          </cell>
          <cell r="D2113">
            <v>1</v>
          </cell>
          <cell r="E2113">
            <v>694100</v>
          </cell>
          <cell r="F2113">
            <v>131879</v>
          </cell>
          <cell r="G2113">
            <v>825979</v>
          </cell>
        </row>
        <row r="2114">
          <cell r="A2114" t="str">
            <v>094800</v>
          </cell>
          <cell r="B2114" t="str">
            <v>Tee junta rapida  (HD) 8 x 4 "</v>
          </cell>
          <cell r="C2114" t="str">
            <v>Und</v>
          </cell>
          <cell r="D2114">
            <v>1</v>
          </cell>
          <cell r="E2114">
            <v>783200.00000000012</v>
          </cell>
          <cell r="F2114">
            <v>148808.00000000003</v>
          </cell>
          <cell r="G2114">
            <v>932008.00000000012</v>
          </cell>
        </row>
        <row r="2115">
          <cell r="A2115" t="str">
            <v>094810</v>
          </cell>
          <cell r="B2115" t="str">
            <v>Tee junta rapida  (HD) 8 x 6 "</v>
          </cell>
          <cell r="C2115" t="str">
            <v>Und</v>
          </cell>
          <cell r="D2115">
            <v>1</v>
          </cell>
          <cell r="E2115">
            <v>818400.00000000012</v>
          </cell>
          <cell r="F2115">
            <v>155496.00000000003</v>
          </cell>
          <cell r="G2115">
            <v>973896.00000000012</v>
          </cell>
        </row>
        <row r="2116">
          <cell r="A2116" t="str">
            <v>094820</v>
          </cell>
          <cell r="B2116" t="str">
            <v>Tee junta rapida  (HD) 8 x 8 "</v>
          </cell>
          <cell r="C2116" t="str">
            <v>Und</v>
          </cell>
          <cell r="D2116">
            <v>1</v>
          </cell>
          <cell r="E2116">
            <v>853600.00000000012</v>
          </cell>
          <cell r="F2116">
            <v>162184.00000000003</v>
          </cell>
          <cell r="G2116">
            <v>1015784.0000000001</v>
          </cell>
        </row>
        <row r="2117">
          <cell r="A2117" t="str">
            <v>094830</v>
          </cell>
          <cell r="B2117" t="str">
            <v>Tee junta rapida  (HD) 10 x 2 "</v>
          </cell>
          <cell r="C2117" t="str">
            <v>Und</v>
          </cell>
          <cell r="D2117">
            <v>1</v>
          </cell>
          <cell r="E2117">
            <v>1127500</v>
          </cell>
          <cell r="F2117">
            <v>214225</v>
          </cell>
          <cell r="G2117">
            <v>1341725</v>
          </cell>
        </row>
        <row r="2118">
          <cell r="A2118" t="str">
            <v>094840</v>
          </cell>
          <cell r="B2118" t="str">
            <v>Tee junta rapida  (HD) 10 x 3 "</v>
          </cell>
          <cell r="C2118" t="str">
            <v>Und</v>
          </cell>
          <cell r="D2118">
            <v>1</v>
          </cell>
          <cell r="E2118">
            <v>1068100</v>
          </cell>
          <cell r="F2118">
            <v>202939</v>
          </cell>
          <cell r="G2118">
            <v>1271039</v>
          </cell>
        </row>
        <row r="2119">
          <cell r="A2119" t="str">
            <v>094850</v>
          </cell>
          <cell r="B2119" t="str">
            <v>Tee junta rapida  (HD) 10 x 4 "</v>
          </cell>
          <cell r="C2119" t="str">
            <v>Und</v>
          </cell>
          <cell r="D2119">
            <v>1</v>
          </cell>
          <cell r="E2119">
            <v>1115400</v>
          </cell>
          <cell r="F2119">
            <v>211926</v>
          </cell>
          <cell r="G2119">
            <v>1327326</v>
          </cell>
        </row>
        <row r="2120">
          <cell r="A2120" t="str">
            <v>094860</v>
          </cell>
          <cell r="B2120" t="str">
            <v>Tee junta rapida  (HD) 10 x 6 "</v>
          </cell>
          <cell r="C2120" t="str">
            <v>Und</v>
          </cell>
          <cell r="D2120">
            <v>1</v>
          </cell>
          <cell r="E2120">
            <v>1162700</v>
          </cell>
          <cell r="F2120">
            <v>220913</v>
          </cell>
          <cell r="G2120">
            <v>1383613</v>
          </cell>
        </row>
        <row r="2121">
          <cell r="A2121" t="str">
            <v>094870</v>
          </cell>
          <cell r="B2121" t="str">
            <v>Tee junta rapida  (HD) 10 x 8 "</v>
          </cell>
          <cell r="C2121" t="str">
            <v>Und</v>
          </cell>
          <cell r="D2121">
            <v>1</v>
          </cell>
          <cell r="E2121">
            <v>1331000</v>
          </cell>
          <cell r="F2121">
            <v>252890</v>
          </cell>
          <cell r="G2121">
            <v>1583890</v>
          </cell>
        </row>
        <row r="2122">
          <cell r="A2122" t="str">
            <v>094880</v>
          </cell>
          <cell r="B2122" t="str">
            <v>Tee junta rapida  (HD) 10 x 10 "</v>
          </cell>
          <cell r="C2122" t="str">
            <v>Und</v>
          </cell>
          <cell r="D2122">
            <v>1</v>
          </cell>
          <cell r="E2122">
            <v>1727000.0000000002</v>
          </cell>
          <cell r="F2122">
            <v>328130.00000000006</v>
          </cell>
          <cell r="G2122">
            <v>2055130.0000000002</v>
          </cell>
        </row>
        <row r="2123">
          <cell r="A2123" t="str">
            <v>094900</v>
          </cell>
          <cell r="B2123" t="str">
            <v>Tee junta rapida  (HD) 12 x 3 "</v>
          </cell>
          <cell r="C2123" t="str">
            <v>Und</v>
          </cell>
          <cell r="D2123">
            <v>1</v>
          </cell>
          <cell r="E2123">
            <v>1507000.0000000002</v>
          </cell>
          <cell r="F2123">
            <v>286330.00000000006</v>
          </cell>
          <cell r="G2123">
            <v>1793330.0000000002</v>
          </cell>
        </row>
        <row r="2124">
          <cell r="A2124" t="str">
            <v>094910</v>
          </cell>
          <cell r="B2124" t="str">
            <v>Tee junta rapida  (HD) 12 x 4 "</v>
          </cell>
          <cell r="C2124" t="str">
            <v>Und</v>
          </cell>
          <cell r="D2124">
            <v>1</v>
          </cell>
          <cell r="E2124">
            <v>1863400.0000000002</v>
          </cell>
          <cell r="F2124">
            <v>354046.00000000006</v>
          </cell>
          <cell r="G2124">
            <v>2217446.0000000005</v>
          </cell>
        </row>
        <row r="2125">
          <cell r="A2125" t="str">
            <v>094920</v>
          </cell>
          <cell r="B2125" t="str">
            <v>Tee junta rapida  (HD) 12 x 6 "</v>
          </cell>
          <cell r="C2125" t="str">
            <v>Und</v>
          </cell>
          <cell r="D2125">
            <v>1</v>
          </cell>
          <cell r="E2125">
            <v>1925000.0000000002</v>
          </cell>
          <cell r="F2125">
            <v>365750.00000000006</v>
          </cell>
          <cell r="G2125">
            <v>2290750.0000000005</v>
          </cell>
        </row>
        <row r="2126">
          <cell r="A2126" t="str">
            <v>094930</v>
          </cell>
          <cell r="B2126" t="str">
            <v>Tee junta rapida  (HD) 12 x 8 "</v>
          </cell>
          <cell r="C2126" t="str">
            <v>Und</v>
          </cell>
          <cell r="D2126">
            <v>1</v>
          </cell>
          <cell r="E2126">
            <v>2101000</v>
          </cell>
          <cell r="F2126">
            <v>399190</v>
          </cell>
          <cell r="G2126">
            <v>2500190</v>
          </cell>
        </row>
        <row r="2127">
          <cell r="A2127" t="str">
            <v>094940</v>
          </cell>
          <cell r="B2127" t="str">
            <v>Tee junta rapida  (HD) 12 x 10 "</v>
          </cell>
          <cell r="C2127" t="str">
            <v>Und</v>
          </cell>
          <cell r="D2127">
            <v>1</v>
          </cell>
          <cell r="E2127">
            <v>2464000</v>
          </cell>
          <cell r="F2127">
            <v>468160</v>
          </cell>
          <cell r="G2127">
            <v>2932160</v>
          </cell>
        </row>
        <row r="2128">
          <cell r="A2128" t="str">
            <v>094950</v>
          </cell>
          <cell r="B2128" t="str">
            <v>Tee junta rapida  (HD) 12 x 12 "</v>
          </cell>
          <cell r="C2128" t="str">
            <v>Und</v>
          </cell>
          <cell r="D2128">
            <v>1</v>
          </cell>
          <cell r="E2128">
            <v>2873200</v>
          </cell>
          <cell r="F2128">
            <v>545908</v>
          </cell>
          <cell r="G2128">
            <v>3419108</v>
          </cell>
        </row>
        <row r="2129">
          <cell r="A2129" t="str">
            <v>094960</v>
          </cell>
          <cell r="B2129" t="str">
            <v>Tee junta rapida  (HD) 14 x 3 "</v>
          </cell>
          <cell r="C2129" t="str">
            <v>Und</v>
          </cell>
          <cell r="D2129">
            <v>1</v>
          </cell>
          <cell r="E2129">
            <v>2288000</v>
          </cell>
          <cell r="F2129">
            <v>434720</v>
          </cell>
          <cell r="G2129">
            <v>2722720</v>
          </cell>
        </row>
        <row r="2130">
          <cell r="A2130" t="str">
            <v>094970</v>
          </cell>
          <cell r="B2130" t="str">
            <v>Tee junta rapida  (HD) 14 x 4 "</v>
          </cell>
          <cell r="C2130" t="str">
            <v>Und</v>
          </cell>
          <cell r="D2130">
            <v>1</v>
          </cell>
          <cell r="E2130">
            <v>2288000</v>
          </cell>
          <cell r="F2130">
            <v>434720</v>
          </cell>
          <cell r="G2130">
            <v>2722720</v>
          </cell>
        </row>
        <row r="2131">
          <cell r="A2131" t="str">
            <v>094980</v>
          </cell>
          <cell r="B2131" t="str">
            <v>Tee junta rapida  (HD) 14 x 6 "</v>
          </cell>
          <cell r="C2131" t="str">
            <v>Und</v>
          </cell>
          <cell r="D2131">
            <v>1</v>
          </cell>
          <cell r="E2131">
            <v>2409000</v>
          </cell>
          <cell r="F2131">
            <v>457710</v>
          </cell>
          <cell r="G2131">
            <v>2866710</v>
          </cell>
        </row>
        <row r="2132">
          <cell r="A2132" t="str">
            <v>094990</v>
          </cell>
          <cell r="B2132" t="str">
            <v>Tee junta rapida  (HD) 14 x 8 "</v>
          </cell>
          <cell r="C2132" t="str">
            <v>Und</v>
          </cell>
          <cell r="D2132">
            <v>1</v>
          </cell>
          <cell r="E2132">
            <v>2640000</v>
          </cell>
          <cell r="F2132">
            <v>501600</v>
          </cell>
          <cell r="G2132">
            <v>3141600</v>
          </cell>
        </row>
        <row r="2133">
          <cell r="A2133" t="str">
            <v>095000</v>
          </cell>
          <cell r="B2133" t="str">
            <v>Tee junta rapida  (HD) 14 x 10 "</v>
          </cell>
          <cell r="C2133" t="str">
            <v>Und</v>
          </cell>
          <cell r="D2133">
            <v>1</v>
          </cell>
          <cell r="E2133">
            <v>2754400</v>
          </cell>
          <cell r="F2133">
            <v>523336</v>
          </cell>
          <cell r="G2133">
            <v>3277736</v>
          </cell>
        </row>
        <row r="2134">
          <cell r="A2134" t="str">
            <v>095010</v>
          </cell>
          <cell r="B2134" t="str">
            <v>Tee junta rapida  (HD) 14 x 12 "</v>
          </cell>
          <cell r="C2134" t="str">
            <v>Und</v>
          </cell>
          <cell r="D2134">
            <v>1</v>
          </cell>
          <cell r="E2134">
            <v>2754400</v>
          </cell>
          <cell r="F2134">
            <v>523336</v>
          </cell>
          <cell r="G2134">
            <v>3277736</v>
          </cell>
        </row>
        <row r="2135">
          <cell r="A2135" t="str">
            <v>095020</v>
          </cell>
          <cell r="B2135" t="str">
            <v>Tee junta rapida  (HD) 14 x 14 "</v>
          </cell>
          <cell r="C2135" t="str">
            <v>Und</v>
          </cell>
          <cell r="D2135">
            <v>1</v>
          </cell>
          <cell r="E2135">
            <v>3121800.0000000005</v>
          </cell>
          <cell r="F2135">
            <v>593142.00000000012</v>
          </cell>
          <cell r="G2135">
            <v>3714942.0000000005</v>
          </cell>
        </row>
        <row r="2136">
          <cell r="A2136" t="str">
            <v>095050</v>
          </cell>
          <cell r="B2136" t="str">
            <v>Tee junta rapida  (HD) 16 x 4 "</v>
          </cell>
          <cell r="C2136" t="str">
            <v>Und</v>
          </cell>
          <cell r="D2136">
            <v>1</v>
          </cell>
          <cell r="E2136">
            <v>3359400.0000000005</v>
          </cell>
          <cell r="F2136">
            <v>638286.00000000012</v>
          </cell>
          <cell r="G2136">
            <v>3997686.0000000005</v>
          </cell>
        </row>
        <row r="2137">
          <cell r="A2137" t="str">
            <v>095060</v>
          </cell>
          <cell r="B2137" t="str">
            <v>Tee junta rapida  (HD) 16 x 6 "</v>
          </cell>
          <cell r="C2137" t="str">
            <v>Und</v>
          </cell>
          <cell r="D2137">
            <v>1</v>
          </cell>
          <cell r="E2137">
            <v>3359400.0000000005</v>
          </cell>
          <cell r="F2137">
            <v>638286.00000000012</v>
          </cell>
          <cell r="G2137">
            <v>3997686.0000000005</v>
          </cell>
        </row>
        <row r="2138">
          <cell r="A2138" t="str">
            <v>095070</v>
          </cell>
          <cell r="B2138" t="str">
            <v>Tee junta rapida  (HD) 16 x 8 "</v>
          </cell>
          <cell r="C2138" t="str">
            <v>Und</v>
          </cell>
          <cell r="D2138">
            <v>1</v>
          </cell>
          <cell r="E2138">
            <v>3407800.0000000005</v>
          </cell>
          <cell r="F2138">
            <v>647482.00000000012</v>
          </cell>
          <cell r="G2138">
            <v>4055282.0000000005</v>
          </cell>
        </row>
        <row r="2139">
          <cell r="A2139" t="str">
            <v>095080</v>
          </cell>
          <cell r="B2139" t="str">
            <v>Tee junta rapida  (HD) 16 x 10 "</v>
          </cell>
          <cell r="C2139" t="str">
            <v>Und</v>
          </cell>
          <cell r="D2139">
            <v>1</v>
          </cell>
          <cell r="E2139">
            <v>3467200.0000000005</v>
          </cell>
          <cell r="F2139">
            <v>658768.00000000012</v>
          </cell>
          <cell r="G2139">
            <v>4125968.0000000005</v>
          </cell>
        </row>
        <row r="2140">
          <cell r="A2140" t="str">
            <v>095090</v>
          </cell>
          <cell r="B2140" t="str">
            <v>Tee junta rapida  (HD) 16 x 12"</v>
          </cell>
          <cell r="C2140" t="str">
            <v>Und</v>
          </cell>
          <cell r="D2140">
            <v>1</v>
          </cell>
          <cell r="E2140">
            <v>3597000.0000000005</v>
          </cell>
          <cell r="F2140">
            <v>683430.00000000012</v>
          </cell>
          <cell r="G2140">
            <v>4280430.0000000009</v>
          </cell>
        </row>
        <row r="2141">
          <cell r="A2141" t="str">
            <v>095100</v>
          </cell>
          <cell r="B2141" t="str">
            <v>Tee junta rapida  (HD) 16 x 14"</v>
          </cell>
          <cell r="C2141" t="str">
            <v>Und</v>
          </cell>
          <cell r="D2141">
            <v>1</v>
          </cell>
          <cell r="E2141">
            <v>3834600.0000000005</v>
          </cell>
          <cell r="F2141">
            <v>728574.00000000012</v>
          </cell>
          <cell r="G2141">
            <v>4563174.0000000009</v>
          </cell>
        </row>
        <row r="2142">
          <cell r="A2142" t="str">
            <v>095110</v>
          </cell>
          <cell r="B2142" t="str">
            <v>Tee junta rapida  (HD) 16 x 16"</v>
          </cell>
          <cell r="C2142" t="str">
            <v>Und</v>
          </cell>
          <cell r="D2142">
            <v>1</v>
          </cell>
          <cell r="E2142">
            <v>4180000.0000000005</v>
          </cell>
          <cell r="F2142">
            <v>794200.00000000012</v>
          </cell>
          <cell r="G2142">
            <v>4974200.0000000009</v>
          </cell>
        </row>
        <row r="2143">
          <cell r="A2143" t="str">
            <v>095120</v>
          </cell>
          <cell r="B2143" t="str">
            <v>Tee Junta Extremos lisos  (HD) 2 x 2 "</v>
          </cell>
          <cell r="C2143" t="str">
            <v>Und</v>
          </cell>
          <cell r="D2143">
            <v>1</v>
          </cell>
          <cell r="E2143">
            <v>115500.00000000001</v>
          </cell>
          <cell r="F2143">
            <v>21945.000000000004</v>
          </cell>
          <cell r="G2143">
            <v>137445.00000000003</v>
          </cell>
        </row>
        <row r="2144">
          <cell r="A2144" t="str">
            <v>095130</v>
          </cell>
          <cell r="B2144" t="str">
            <v>Tee Junta Extremos lisos  (HD) 3 x 2 "</v>
          </cell>
          <cell r="C2144" t="str">
            <v>Und</v>
          </cell>
          <cell r="D2144">
            <v>1</v>
          </cell>
          <cell r="E2144">
            <v>168300</v>
          </cell>
          <cell r="F2144">
            <v>31977</v>
          </cell>
          <cell r="G2144">
            <v>200277</v>
          </cell>
        </row>
        <row r="2145">
          <cell r="A2145" t="str">
            <v>095140</v>
          </cell>
          <cell r="B2145" t="str">
            <v>Tee junta Extremos lisos  (HD) 3 x 3 "</v>
          </cell>
          <cell r="C2145" t="str">
            <v>Und</v>
          </cell>
          <cell r="D2145">
            <v>1</v>
          </cell>
          <cell r="E2145">
            <v>167200</v>
          </cell>
          <cell r="F2145">
            <v>31768</v>
          </cell>
          <cell r="G2145">
            <v>198968</v>
          </cell>
        </row>
        <row r="2146">
          <cell r="A2146" t="str">
            <v>095150</v>
          </cell>
          <cell r="B2146" t="str">
            <v>Tee junta Extremos lisos  (HD) 4 x 2 "</v>
          </cell>
          <cell r="C2146" t="str">
            <v>Und</v>
          </cell>
          <cell r="D2146">
            <v>1</v>
          </cell>
          <cell r="E2146">
            <v>199100.00000000003</v>
          </cell>
          <cell r="F2146">
            <v>37829.000000000007</v>
          </cell>
          <cell r="G2146">
            <v>236929.00000000003</v>
          </cell>
        </row>
        <row r="2147">
          <cell r="A2147" t="str">
            <v>095160</v>
          </cell>
          <cell r="B2147" t="str">
            <v>Tee junta Extremos lisos  (HD) 4 x 3"</v>
          </cell>
          <cell r="C2147" t="str">
            <v>Und</v>
          </cell>
          <cell r="D2147">
            <v>1</v>
          </cell>
          <cell r="E2147">
            <v>259600.00000000003</v>
          </cell>
          <cell r="F2147">
            <v>49324.000000000007</v>
          </cell>
          <cell r="G2147">
            <v>308924.00000000006</v>
          </cell>
        </row>
        <row r="2148">
          <cell r="A2148" t="str">
            <v>095170</v>
          </cell>
          <cell r="B2148" t="str">
            <v>Tee junta Extremos lisos  (HD) 4 x 4"</v>
          </cell>
          <cell r="C2148" t="str">
            <v>Und</v>
          </cell>
          <cell r="D2148">
            <v>1</v>
          </cell>
          <cell r="E2148">
            <v>301400</v>
          </cell>
          <cell r="F2148">
            <v>57266</v>
          </cell>
          <cell r="G2148">
            <v>358666</v>
          </cell>
        </row>
        <row r="2149">
          <cell r="A2149" t="str">
            <v>095180</v>
          </cell>
          <cell r="B2149" t="str">
            <v>Tee junta Extremos lisos  (HD) 6 x 2 "</v>
          </cell>
          <cell r="C2149" t="str">
            <v>Und</v>
          </cell>
          <cell r="D2149">
            <v>1</v>
          </cell>
          <cell r="E2149">
            <v>366300.00000000006</v>
          </cell>
          <cell r="F2149">
            <v>69597.000000000015</v>
          </cell>
          <cell r="G2149">
            <v>435897.00000000006</v>
          </cell>
        </row>
        <row r="2150">
          <cell r="A2150" t="str">
            <v>095190</v>
          </cell>
          <cell r="B2150" t="str">
            <v>Tee junta Extremos lisos  (HD) 6 x 3"</v>
          </cell>
          <cell r="C2150" t="str">
            <v>Und</v>
          </cell>
          <cell r="D2150">
            <v>1</v>
          </cell>
          <cell r="E2150">
            <v>397100.00000000006</v>
          </cell>
          <cell r="F2150">
            <v>75449.000000000015</v>
          </cell>
          <cell r="G2150">
            <v>472549.00000000006</v>
          </cell>
        </row>
        <row r="2151">
          <cell r="A2151" t="str">
            <v>095200</v>
          </cell>
          <cell r="B2151" t="str">
            <v>Tee junta Extremos lisos  (HD) 6 x 4"</v>
          </cell>
          <cell r="C2151" t="str">
            <v>Und</v>
          </cell>
          <cell r="D2151">
            <v>1</v>
          </cell>
          <cell r="E2151">
            <v>402600.00000000006</v>
          </cell>
          <cell r="F2151">
            <v>76494.000000000015</v>
          </cell>
          <cell r="G2151">
            <v>479094.00000000006</v>
          </cell>
        </row>
        <row r="2152">
          <cell r="A2152" t="str">
            <v>095210</v>
          </cell>
          <cell r="B2152" t="str">
            <v>Tee junta Extremos lisos  (HD) 6 x 6"</v>
          </cell>
          <cell r="C2152" t="str">
            <v>Und</v>
          </cell>
          <cell r="D2152">
            <v>1</v>
          </cell>
          <cell r="E2152">
            <v>497200.00000000006</v>
          </cell>
          <cell r="F2152">
            <v>94468.000000000015</v>
          </cell>
          <cell r="G2152">
            <v>591668.00000000012</v>
          </cell>
        </row>
        <row r="2153">
          <cell r="A2153" t="str">
            <v>095220</v>
          </cell>
          <cell r="B2153" t="str">
            <v>Tee junta Extremos lisos  (HD) 8 x 2 "</v>
          </cell>
          <cell r="C2153" t="str">
            <v>Und</v>
          </cell>
          <cell r="D2153">
            <v>1</v>
          </cell>
          <cell r="E2153">
            <v>605000</v>
          </cell>
          <cell r="F2153">
            <v>114950</v>
          </cell>
          <cell r="G2153">
            <v>719950</v>
          </cell>
        </row>
        <row r="2154">
          <cell r="A2154" t="str">
            <v>095230</v>
          </cell>
          <cell r="B2154" t="str">
            <v>Tee junta Extremos lisos  (HD) 8 x 3 "</v>
          </cell>
          <cell r="C2154" t="str">
            <v>Und</v>
          </cell>
          <cell r="D2154">
            <v>1</v>
          </cell>
          <cell r="E2154">
            <v>694100</v>
          </cell>
          <cell r="F2154">
            <v>131879</v>
          </cell>
          <cell r="G2154">
            <v>825979</v>
          </cell>
        </row>
        <row r="2155">
          <cell r="A2155" t="str">
            <v>095240</v>
          </cell>
          <cell r="B2155" t="str">
            <v>Tee junta Extremos lisos  (HD) 8 x 4"</v>
          </cell>
          <cell r="C2155" t="str">
            <v>Und</v>
          </cell>
          <cell r="D2155">
            <v>1</v>
          </cell>
          <cell r="E2155">
            <v>783200.00000000012</v>
          </cell>
          <cell r="F2155">
            <v>148808.00000000003</v>
          </cell>
          <cell r="G2155">
            <v>932008.00000000012</v>
          </cell>
        </row>
        <row r="2156">
          <cell r="A2156" t="str">
            <v>095250</v>
          </cell>
          <cell r="B2156" t="str">
            <v>Tee junta Extremos lisos  (HD) 8 x 6"</v>
          </cell>
          <cell r="C2156" t="str">
            <v>Und</v>
          </cell>
          <cell r="D2156">
            <v>1</v>
          </cell>
          <cell r="E2156">
            <v>818400.00000000012</v>
          </cell>
          <cell r="F2156">
            <v>155496.00000000003</v>
          </cell>
          <cell r="G2156">
            <v>973896.00000000012</v>
          </cell>
        </row>
        <row r="2157">
          <cell r="A2157" t="str">
            <v>095260</v>
          </cell>
          <cell r="B2157" t="str">
            <v>Tee junta Extremos lisos  (HD) 8 x 8"</v>
          </cell>
          <cell r="C2157" t="str">
            <v>Und</v>
          </cell>
          <cell r="D2157">
            <v>1</v>
          </cell>
          <cell r="E2157">
            <v>853600.00000000012</v>
          </cell>
          <cell r="F2157">
            <v>162184.00000000003</v>
          </cell>
          <cell r="G2157">
            <v>1015784.0000000001</v>
          </cell>
        </row>
        <row r="2158">
          <cell r="A2158" t="str">
            <v>095270</v>
          </cell>
          <cell r="B2158" t="str">
            <v>Tee junta extremos lisos  (HD) 10 x 2 "</v>
          </cell>
          <cell r="C2158" t="str">
            <v>Und</v>
          </cell>
          <cell r="D2158">
            <v>1</v>
          </cell>
          <cell r="E2158">
            <v>815100.00000000012</v>
          </cell>
          <cell r="F2158">
            <v>154869.00000000003</v>
          </cell>
          <cell r="G2158">
            <v>969969.00000000012</v>
          </cell>
        </row>
        <row r="2159">
          <cell r="A2159" t="str">
            <v>095280</v>
          </cell>
          <cell r="B2159" t="str">
            <v>Tee junta extremos lisos  (HD) 10 x 3"</v>
          </cell>
          <cell r="C2159" t="str">
            <v>Und</v>
          </cell>
          <cell r="D2159">
            <v>1</v>
          </cell>
          <cell r="E2159">
            <v>982300.00000000012</v>
          </cell>
          <cell r="F2159">
            <v>186637.00000000003</v>
          </cell>
          <cell r="G2159">
            <v>1168937.0000000002</v>
          </cell>
        </row>
        <row r="2160">
          <cell r="A2160" t="str">
            <v>095290</v>
          </cell>
          <cell r="B2160" t="str">
            <v>Tee junta extremos lisos  (HD) 10 x 4"</v>
          </cell>
          <cell r="C2160" t="str">
            <v>Und</v>
          </cell>
          <cell r="D2160">
            <v>1</v>
          </cell>
          <cell r="E2160">
            <v>1018600.0000000001</v>
          </cell>
          <cell r="F2160">
            <v>193534.00000000003</v>
          </cell>
          <cell r="G2160">
            <v>1212134.0000000002</v>
          </cell>
        </row>
        <row r="2161">
          <cell r="A2161" t="str">
            <v>095300</v>
          </cell>
          <cell r="B2161" t="str">
            <v>Tee junta extremos lisos  (HD) 10 x 6"</v>
          </cell>
          <cell r="C2161" t="str">
            <v>Und</v>
          </cell>
          <cell r="D2161">
            <v>1</v>
          </cell>
          <cell r="E2161">
            <v>1068100</v>
          </cell>
          <cell r="F2161">
            <v>202939</v>
          </cell>
          <cell r="G2161">
            <v>1271039</v>
          </cell>
        </row>
        <row r="2162">
          <cell r="A2162" t="str">
            <v>095310</v>
          </cell>
          <cell r="B2162" t="str">
            <v>Tee junta extremos lisos  (HD) 10 x 8"</v>
          </cell>
          <cell r="C2162" t="str">
            <v>Und</v>
          </cell>
          <cell r="D2162">
            <v>1</v>
          </cell>
          <cell r="E2162">
            <v>1234200</v>
          </cell>
          <cell r="F2162">
            <v>234498</v>
          </cell>
          <cell r="G2162">
            <v>1468698</v>
          </cell>
        </row>
        <row r="2163">
          <cell r="A2163" t="str">
            <v>095320</v>
          </cell>
          <cell r="B2163" t="str">
            <v>Tee junta extremos lisos  (HD) 10 x 10"</v>
          </cell>
          <cell r="C2163" t="str">
            <v>Und</v>
          </cell>
          <cell r="D2163">
            <v>1</v>
          </cell>
          <cell r="E2163">
            <v>1328800</v>
          </cell>
          <cell r="F2163">
            <v>252472</v>
          </cell>
          <cell r="G2163">
            <v>1581272</v>
          </cell>
        </row>
        <row r="2164">
          <cell r="A2164" t="str">
            <v>095340</v>
          </cell>
          <cell r="B2164" t="str">
            <v>Tee junta Extremos lisos  (HD) 12 x 3"</v>
          </cell>
          <cell r="C2164" t="str">
            <v>Und</v>
          </cell>
          <cell r="D2164">
            <v>1</v>
          </cell>
          <cell r="E2164">
            <v>1388200</v>
          </cell>
          <cell r="F2164">
            <v>263758</v>
          </cell>
          <cell r="G2164">
            <v>1651958</v>
          </cell>
        </row>
        <row r="2165">
          <cell r="A2165" t="str">
            <v>095350</v>
          </cell>
          <cell r="B2165" t="str">
            <v>Tee junta Extremos lisos  (HD) 12 x 4"</v>
          </cell>
          <cell r="C2165" t="str">
            <v>Und</v>
          </cell>
          <cell r="D2165">
            <v>1</v>
          </cell>
          <cell r="E2165">
            <v>1447600.0000000002</v>
          </cell>
          <cell r="F2165">
            <v>275044.00000000006</v>
          </cell>
          <cell r="G2165">
            <v>1722644.0000000002</v>
          </cell>
        </row>
        <row r="2166">
          <cell r="A2166" t="str">
            <v>095360</v>
          </cell>
          <cell r="B2166" t="str">
            <v>Tee junta Extremos lisos  (HD) 12 x 6"</v>
          </cell>
          <cell r="C2166" t="str">
            <v>Und</v>
          </cell>
          <cell r="D2166">
            <v>1</v>
          </cell>
          <cell r="E2166">
            <v>1744600.0000000002</v>
          </cell>
          <cell r="F2166">
            <v>331474.00000000006</v>
          </cell>
          <cell r="G2166">
            <v>2076074.0000000002</v>
          </cell>
        </row>
        <row r="2167">
          <cell r="A2167" t="str">
            <v>095370</v>
          </cell>
          <cell r="B2167" t="str">
            <v>Tee junta Extremos lisos  (HD) 12 x 8"</v>
          </cell>
          <cell r="C2167" t="str">
            <v>Und</v>
          </cell>
          <cell r="D2167">
            <v>1</v>
          </cell>
          <cell r="E2167">
            <v>1925000.0000000002</v>
          </cell>
          <cell r="F2167">
            <v>365750.00000000006</v>
          </cell>
          <cell r="G2167">
            <v>2290750.0000000005</v>
          </cell>
        </row>
        <row r="2168">
          <cell r="A2168" t="str">
            <v>095380</v>
          </cell>
          <cell r="B2168" t="str">
            <v>Tee junta Extremos lisos  (HD) 12 x 10"</v>
          </cell>
          <cell r="C2168" t="str">
            <v>Und</v>
          </cell>
          <cell r="D2168">
            <v>1</v>
          </cell>
          <cell r="E2168">
            <v>2279200</v>
          </cell>
          <cell r="F2168">
            <v>433048</v>
          </cell>
          <cell r="G2168">
            <v>2712248</v>
          </cell>
        </row>
        <row r="2169">
          <cell r="A2169" t="str">
            <v>095390</v>
          </cell>
          <cell r="B2169" t="str">
            <v>Tee junta Extremos lisos  (HD) 12 x 12 "</v>
          </cell>
          <cell r="C2169" t="str">
            <v>Und</v>
          </cell>
          <cell r="D2169">
            <v>1</v>
          </cell>
          <cell r="E2169">
            <v>2398000</v>
          </cell>
          <cell r="F2169">
            <v>455620</v>
          </cell>
          <cell r="G2169">
            <v>2853620</v>
          </cell>
        </row>
        <row r="2170">
          <cell r="A2170" t="str">
            <v>095400</v>
          </cell>
          <cell r="B2170" t="str">
            <v>Tee junta Extremos lisos  (HD) 14 x 3 "</v>
          </cell>
          <cell r="C2170" t="str">
            <v>Und</v>
          </cell>
          <cell r="D2170">
            <v>1</v>
          </cell>
          <cell r="E2170">
            <v>1947000.0000000002</v>
          </cell>
          <cell r="F2170">
            <v>369930.00000000006</v>
          </cell>
          <cell r="G2170">
            <v>2316930.0000000005</v>
          </cell>
        </row>
        <row r="2171">
          <cell r="A2171" t="str">
            <v>095410</v>
          </cell>
          <cell r="B2171" t="str">
            <v>Tee junta Extremos lisos  (HD) 14 x 4"</v>
          </cell>
          <cell r="C2171" t="str">
            <v>Und</v>
          </cell>
          <cell r="D2171">
            <v>1</v>
          </cell>
          <cell r="E2171">
            <v>2018500.0000000002</v>
          </cell>
          <cell r="F2171">
            <v>383515.00000000006</v>
          </cell>
          <cell r="G2171">
            <v>2402015.0000000005</v>
          </cell>
        </row>
        <row r="2172">
          <cell r="A2172" t="str">
            <v>095420</v>
          </cell>
          <cell r="B2172" t="str">
            <v>Tee junta Extremos lisos  (HD) 14 x 6"</v>
          </cell>
          <cell r="C2172" t="str">
            <v>Und</v>
          </cell>
          <cell r="D2172">
            <v>1</v>
          </cell>
          <cell r="E2172">
            <v>2167000</v>
          </cell>
          <cell r="F2172">
            <v>411730</v>
          </cell>
          <cell r="G2172">
            <v>2578730</v>
          </cell>
        </row>
        <row r="2173">
          <cell r="A2173" t="str">
            <v>095430</v>
          </cell>
          <cell r="B2173" t="str">
            <v>Tee junta Extremos lisos  (HD) 14 x 8"</v>
          </cell>
          <cell r="C2173" t="str">
            <v>Und</v>
          </cell>
          <cell r="D2173">
            <v>1</v>
          </cell>
          <cell r="E2173">
            <v>2288000</v>
          </cell>
          <cell r="F2173">
            <v>434720</v>
          </cell>
          <cell r="G2173">
            <v>2722720</v>
          </cell>
        </row>
        <row r="2174">
          <cell r="A2174" t="str">
            <v>095440</v>
          </cell>
          <cell r="B2174" t="str">
            <v>Tee junta Extremos lisos  (HD) 14 x 10"</v>
          </cell>
          <cell r="C2174" t="str">
            <v>Und</v>
          </cell>
          <cell r="D2174">
            <v>1</v>
          </cell>
          <cell r="E2174">
            <v>2635600</v>
          </cell>
          <cell r="F2174">
            <v>500764</v>
          </cell>
          <cell r="G2174">
            <v>3136364</v>
          </cell>
        </row>
        <row r="2175">
          <cell r="A2175" t="str">
            <v>095450</v>
          </cell>
          <cell r="B2175" t="str">
            <v>Tee junta Extremos lisos  (HD) 14 x 12"</v>
          </cell>
          <cell r="C2175" t="str">
            <v>Und</v>
          </cell>
          <cell r="D2175">
            <v>1</v>
          </cell>
          <cell r="E2175">
            <v>2754400</v>
          </cell>
          <cell r="F2175">
            <v>523336</v>
          </cell>
          <cell r="G2175">
            <v>3277736</v>
          </cell>
        </row>
        <row r="2176">
          <cell r="A2176" t="str">
            <v>095460</v>
          </cell>
          <cell r="B2176" t="str">
            <v>Tee junta Extremos lisos  (HD) 14 x 14"</v>
          </cell>
          <cell r="C2176" t="str">
            <v>Und</v>
          </cell>
          <cell r="D2176">
            <v>1</v>
          </cell>
          <cell r="E2176">
            <v>2937000.0000000005</v>
          </cell>
          <cell r="F2176">
            <v>558030.00000000012</v>
          </cell>
          <cell r="G2176">
            <v>3495030.0000000005</v>
          </cell>
        </row>
        <row r="2177">
          <cell r="A2177" t="str">
            <v>095470</v>
          </cell>
          <cell r="B2177" t="str">
            <v>Tee junta Extremos lisos  (HD) 16 x 4"</v>
          </cell>
          <cell r="C2177" t="str">
            <v>Und</v>
          </cell>
          <cell r="D2177">
            <v>1</v>
          </cell>
          <cell r="E2177">
            <v>2695000</v>
          </cell>
          <cell r="F2177">
            <v>512050</v>
          </cell>
          <cell r="G2177">
            <v>3207050</v>
          </cell>
        </row>
        <row r="2178">
          <cell r="A2178" t="str">
            <v>095480</v>
          </cell>
          <cell r="B2178" t="str">
            <v>Tee junta Extremos lisos  (HD) 16 x 6"</v>
          </cell>
          <cell r="C2178" t="str">
            <v>Und</v>
          </cell>
          <cell r="D2178">
            <v>1</v>
          </cell>
          <cell r="E2178">
            <v>2873200</v>
          </cell>
          <cell r="F2178">
            <v>545908</v>
          </cell>
          <cell r="G2178">
            <v>3419108</v>
          </cell>
        </row>
        <row r="2179">
          <cell r="A2179" t="str">
            <v>095490</v>
          </cell>
          <cell r="B2179" t="str">
            <v>Tee junta Extremos lisos  (HD) 16 x 8"</v>
          </cell>
          <cell r="C2179" t="str">
            <v>Und</v>
          </cell>
          <cell r="D2179">
            <v>1</v>
          </cell>
          <cell r="E2179">
            <v>3098700.0000000005</v>
          </cell>
          <cell r="F2179">
            <v>588753.00000000012</v>
          </cell>
          <cell r="G2179">
            <v>3687453.0000000005</v>
          </cell>
        </row>
        <row r="2180">
          <cell r="A2180" t="str">
            <v>095500</v>
          </cell>
          <cell r="B2180" t="str">
            <v>Tee junta Extremos lisos  (HD) 16 x 10"</v>
          </cell>
          <cell r="C2180" t="str">
            <v>Und</v>
          </cell>
          <cell r="D2180">
            <v>1</v>
          </cell>
          <cell r="E2180">
            <v>3179000.0000000005</v>
          </cell>
          <cell r="F2180">
            <v>604010.00000000012</v>
          </cell>
          <cell r="G2180">
            <v>3783010.0000000005</v>
          </cell>
        </row>
        <row r="2181">
          <cell r="A2181" t="str">
            <v>095510</v>
          </cell>
          <cell r="B2181" t="str">
            <v>Tee junta Extremos lisos  (HD) 16 x 12"</v>
          </cell>
          <cell r="C2181" t="str">
            <v>Und</v>
          </cell>
          <cell r="D2181">
            <v>1</v>
          </cell>
          <cell r="E2181">
            <v>3467200.0000000005</v>
          </cell>
          <cell r="F2181">
            <v>658768.00000000012</v>
          </cell>
          <cell r="G2181">
            <v>4125968.0000000005</v>
          </cell>
        </row>
        <row r="2182">
          <cell r="A2182" t="str">
            <v>095520</v>
          </cell>
          <cell r="B2182" t="str">
            <v>Tee junta Extremos lisos  (HD) 16 x 14"</v>
          </cell>
          <cell r="C2182" t="str">
            <v>Und</v>
          </cell>
          <cell r="D2182">
            <v>1</v>
          </cell>
          <cell r="E2182">
            <v>3823600.0000000005</v>
          </cell>
          <cell r="F2182">
            <v>726484.00000000012</v>
          </cell>
          <cell r="G2182">
            <v>4550084.0000000009</v>
          </cell>
        </row>
        <row r="2183">
          <cell r="A2183" t="str">
            <v>095530</v>
          </cell>
          <cell r="B2183" t="str">
            <v>Tee junta Extremos lisos  (HD) 16 x 16"</v>
          </cell>
          <cell r="C2183" t="str">
            <v>Und</v>
          </cell>
          <cell r="D2183">
            <v>1</v>
          </cell>
          <cell r="E2183">
            <v>4061200.0000000005</v>
          </cell>
          <cell r="F2183">
            <v>771628.00000000012</v>
          </cell>
          <cell r="G2183">
            <v>4832828.0000000009</v>
          </cell>
        </row>
        <row r="2184">
          <cell r="A2184" t="str">
            <v>095540</v>
          </cell>
          <cell r="B2184" t="str">
            <v>Tee Junta Extremos Bridados  (HD) 2 x 2 "</v>
          </cell>
          <cell r="C2184" t="str">
            <v>Und</v>
          </cell>
          <cell r="D2184">
            <v>1</v>
          </cell>
          <cell r="E2184">
            <v>212300.00000000003</v>
          </cell>
          <cell r="F2184">
            <v>40337.000000000007</v>
          </cell>
          <cell r="G2184">
            <v>252637.00000000003</v>
          </cell>
        </row>
        <row r="2185">
          <cell r="A2185" t="str">
            <v>095550</v>
          </cell>
          <cell r="B2185" t="str">
            <v>Tee Junta Extremos Bridados  (HD) 3 x 2 "</v>
          </cell>
          <cell r="C2185" t="str">
            <v>Und</v>
          </cell>
          <cell r="D2185">
            <v>1</v>
          </cell>
          <cell r="E2185">
            <v>279400</v>
          </cell>
          <cell r="F2185">
            <v>53086</v>
          </cell>
          <cell r="G2185">
            <v>332486</v>
          </cell>
        </row>
        <row r="2186">
          <cell r="A2186" t="str">
            <v>095560</v>
          </cell>
          <cell r="B2186" t="str">
            <v>Tee junta Extremos Bridados  (HD) 3 x 3 "</v>
          </cell>
          <cell r="C2186" t="str">
            <v>Und</v>
          </cell>
          <cell r="D2186">
            <v>1</v>
          </cell>
          <cell r="E2186">
            <v>331100</v>
          </cell>
          <cell r="F2186">
            <v>62909</v>
          </cell>
          <cell r="G2186">
            <v>394009</v>
          </cell>
        </row>
        <row r="2187">
          <cell r="A2187" t="str">
            <v>095570</v>
          </cell>
          <cell r="B2187" t="str">
            <v>Tee junta Extremos Bridados  (HD) 4 x 2 "</v>
          </cell>
          <cell r="C2187" t="str">
            <v>Und</v>
          </cell>
          <cell r="D2187">
            <v>1</v>
          </cell>
          <cell r="E2187">
            <v>426800.00000000006</v>
          </cell>
          <cell r="F2187">
            <v>81092.000000000015</v>
          </cell>
          <cell r="G2187">
            <v>507892.00000000006</v>
          </cell>
        </row>
        <row r="2188">
          <cell r="A2188" t="str">
            <v>095580</v>
          </cell>
          <cell r="B2188" t="str">
            <v>Tee junta Extremos Bridados  (HD) 4 x 3"</v>
          </cell>
          <cell r="C2188" t="str">
            <v>Und</v>
          </cell>
          <cell r="D2188">
            <v>1</v>
          </cell>
          <cell r="E2188">
            <v>497200.00000000006</v>
          </cell>
          <cell r="F2188">
            <v>94468.000000000015</v>
          </cell>
          <cell r="G2188">
            <v>591668.00000000012</v>
          </cell>
        </row>
        <row r="2189">
          <cell r="A2189" t="str">
            <v>095590</v>
          </cell>
          <cell r="B2189" t="str">
            <v>Tee junta Extremos Bridados  (HD) 4 x 4"</v>
          </cell>
          <cell r="C2189" t="str">
            <v>Und</v>
          </cell>
          <cell r="D2189">
            <v>1</v>
          </cell>
          <cell r="E2189">
            <v>545600</v>
          </cell>
          <cell r="F2189">
            <v>103664</v>
          </cell>
          <cell r="G2189">
            <v>649264</v>
          </cell>
        </row>
        <row r="2190">
          <cell r="A2190" t="str">
            <v>095600</v>
          </cell>
          <cell r="B2190" t="str">
            <v>Tee junta Extremos Bridados  (HD) 6 x 2 "</v>
          </cell>
          <cell r="C2190" t="str">
            <v>Und</v>
          </cell>
          <cell r="D2190">
            <v>1</v>
          </cell>
          <cell r="E2190">
            <v>664400</v>
          </cell>
          <cell r="F2190">
            <v>126236</v>
          </cell>
          <cell r="G2190">
            <v>790636</v>
          </cell>
        </row>
        <row r="2191">
          <cell r="A2191" t="str">
            <v>095610</v>
          </cell>
          <cell r="B2191" t="str">
            <v>Tee junta Extremos Bridados  (HD) 6 x 3"</v>
          </cell>
          <cell r="C2191" t="str">
            <v>Und</v>
          </cell>
          <cell r="D2191">
            <v>1</v>
          </cell>
          <cell r="E2191">
            <v>699600</v>
          </cell>
          <cell r="F2191">
            <v>132924</v>
          </cell>
          <cell r="G2191">
            <v>832524</v>
          </cell>
        </row>
        <row r="2192">
          <cell r="A2192" t="str">
            <v>095620</v>
          </cell>
          <cell r="B2192" t="str">
            <v>Tee junta Extremos Bridados  (HD) 6 x 4"</v>
          </cell>
          <cell r="C2192" t="str">
            <v>Und</v>
          </cell>
          <cell r="D2192">
            <v>1</v>
          </cell>
          <cell r="E2192">
            <v>771100.00000000012</v>
          </cell>
          <cell r="F2192">
            <v>146509.00000000003</v>
          </cell>
          <cell r="G2192">
            <v>917609.00000000012</v>
          </cell>
        </row>
        <row r="2193">
          <cell r="A2193" t="str">
            <v>095630</v>
          </cell>
          <cell r="B2193" t="str">
            <v>Tee junta Extremos Bridados  (HD) 6 x 6"</v>
          </cell>
          <cell r="C2193" t="str">
            <v>Und</v>
          </cell>
          <cell r="D2193">
            <v>1</v>
          </cell>
          <cell r="E2193">
            <v>783200.00000000012</v>
          </cell>
          <cell r="F2193">
            <v>148808.00000000003</v>
          </cell>
          <cell r="G2193">
            <v>932008.00000000012</v>
          </cell>
        </row>
        <row r="2194">
          <cell r="A2194" t="str">
            <v>095640</v>
          </cell>
          <cell r="B2194" t="str">
            <v>Tee junta Extremos Bridados  (HD) 8 x 2 "</v>
          </cell>
          <cell r="C2194" t="str">
            <v>Und</v>
          </cell>
          <cell r="D2194">
            <v>1</v>
          </cell>
          <cell r="E2194">
            <v>1008700.0000000001</v>
          </cell>
          <cell r="F2194">
            <v>191653.00000000003</v>
          </cell>
          <cell r="G2194">
            <v>1200353.0000000002</v>
          </cell>
        </row>
        <row r="2195">
          <cell r="A2195" t="str">
            <v>095650</v>
          </cell>
          <cell r="B2195" t="str">
            <v>Tee junta Extremos Bridados  (HD) 8 x 3 "</v>
          </cell>
          <cell r="C2195" t="str">
            <v>Und</v>
          </cell>
          <cell r="D2195">
            <v>1</v>
          </cell>
          <cell r="E2195">
            <v>1080200</v>
          </cell>
          <cell r="F2195">
            <v>205238</v>
          </cell>
          <cell r="G2195">
            <v>1285438</v>
          </cell>
        </row>
        <row r="2196">
          <cell r="A2196" t="str">
            <v>095660</v>
          </cell>
          <cell r="B2196" t="str">
            <v>Tee junta Extremos Bridados  (HD) 8 x 4"</v>
          </cell>
          <cell r="C2196" t="str">
            <v>Und</v>
          </cell>
          <cell r="D2196">
            <v>1</v>
          </cell>
          <cell r="E2196">
            <v>1162700</v>
          </cell>
          <cell r="F2196">
            <v>220913</v>
          </cell>
          <cell r="G2196">
            <v>1383613</v>
          </cell>
        </row>
        <row r="2197">
          <cell r="A2197" t="str">
            <v>095670</v>
          </cell>
          <cell r="B2197" t="str">
            <v>Tee junta Extremos Bridados  (HD) 8 x 6"</v>
          </cell>
          <cell r="C2197" t="str">
            <v>Und</v>
          </cell>
          <cell r="D2197">
            <v>1</v>
          </cell>
          <cell r="E2197">
            <v>1210000</v>
          </cell>
          <cell r="F2197">
            <v>229900</v>
          </cell>
          <cell r="G2197">
            <v>1439900</v>
          </cell>
        </row>
        <row r="2198">
          <cell r="A2198" t="str">
            <v>095680</v>
          </cell>
          <cell r="B2198" t="str">
            <v>Tee junta Extremos Bridados  (HD) 8 x 8"</v>
          </cell>
          <cell r="C2198" t="str">
            <v>Und</v>
          </cell>
          <cell r="D2198">
            <v>1</v>
          </cell>
          <cell r="E2198">
            <v>1281500</v>
          </cell>
          <cell r="F2198">
            <v>243485</v>
          </cell>
          <cell r="G2198">
            <v>1524985</v>
          </cell>
        </row>
        <row r="2199">
          <cell r="A2199" t="str">
            <v>095690</v>
          </cell>
          <cell r="B2199" t="str">
            <v>Tee junta extremos Bridados  (HD) 10 x 2 "</v>
          </cell>
          <cell r="C2199" t="str">
            <v>Und</v>
          </cell>
          <cell r="D2199">
            <v>1</v>
          </cell>
          <cell r="E2199">
            <v>1685200.0000000002</v>
          </cell>
          <cell r="F2199">
            <v>320188.00000000006</v>
          </cell>
          <cell r="G2199">
            <v>2005388.0000000002</v>
          </cell>
        </row>
        <row r="2200">
          <cell r="A2200" t="str">
            <v>095700</v>
          </cell>
          <cell r="B2200" t="str">
            <v>Tee junta extremos Bridados  (HD) 10 x 3"</v>
          </cell>
          <cell r="C2200" t="str">
            <v>Und</v>
          </cell>
          <cell r="D2200">
            <v>1</v>
          </cell>
          <cell r="E2200">
            <v>1804000.0000000002</v>
          </cell>
          <cell r="F2200">
            <v>342760.00000000006</v>
          </cell>
          <cell r="G2200">
            <v>2146760.0000000005</v>
          </cell>
        </row>
        <row r="2201">
          <cell r="A2201" t="str">
            <v>095710</v>
          </cell>
          <cell r="B2201" t="str">
            <v>Tee junta extremos Bridados  (HD) 10 x 4"</v>
          </cell>
          <cell r="C2201" t="str">
            <v>Und</v>
          </cell>
          <cell r="D2201">
            <v>1</v>
          </cell>
          <cell r="E2201">
            <v>2101000</v>
          </cell>
          <cell r="F2201">
            <v>399190</v>
          </cell>
          <cell r="G2201">
            <v>2500190</v>
          </cell>
        </row>
        <row r="2202">
          <cell r="A2202" t="str">
            <v>095720</v>
          </cell>
          <cell r="B2202" t="str">
            <v>Tee junta extremos Bridados  (HD) 10 x 6"</v>
          </cell>
          <cell r="C2202" t="str">
            <v>Und</v>
          </cell>
          <cell r="D2202">
            <v>1</v>
          </cell>
          <cell r="E2202">
            <v>2256100</v>
          </cell>
          <cell r="F2202">
            <v>428659</v>
          </cell>
          <cell r="G2202">
            <v>2684759</v>
          </cell>
        </row>
        <row r="2203">
          <cell r="A2203" t="str">
            <v>095730</v>
          </cell>
          <cell r="B2203" t="str">
            <v>Tee junta extremos Bridados  (HD) 10 x 8"</v>
          </cell>
          <cell r="C2203" t="str">
            <v>Und</v>
          </cell>
          <cell r="D2203">
            <v>1</v>
          </cell>
          <cell r="E2203">
            <v>2279200</v>
          </cell>
          <cell r="F2203">
            <v>433048</v>
          </cell>
          <cell r="G2203">
            <v>2712248</v>
          </cell>
        </row>
        <row r="2204">
          <cell r="A2204" t="str">
            <v>095740</v>
          </cell>
          <cell r="B2204" t="str">
            <v>Tee junta extremos Bridados  (HD) 10 x 10"</v>
          </cell>
          <cell r="C2204" t="str">
            <v>Und</v>
          </cell>
          <cell r="D2204">
            <v>1</v>
          </cell>
          <cell r="E2204">
            <v>2338600</v>
          </cell>
          <cell r="F2204">
            <v>444334</v>
          </cell>
          <cell r="G2204">
            <v>2782934</v>
          </cell>
        </row>
        <row r="2205">
          <cell r="A2205" t="str">
            <v>095750</v>
          </cell>
          <cell r="B2205" t="str">
            <v>Tee junta Extremos Bridados  (HD) 12 x 2 "</v>
          </cell>
          <cell r="C2205" t="str">
            <v>Und</v>
          </cell>
          <cell r="D2205">
            <v>1</v>
          </cell>
          <cell r="E2205">
            <v>2398000</v>
          </cell>
          <cell r="F2205">
            <v>455620</v>
          </cell>
          <cell r="G2205">
            <v>2853620</v>
          </cell>
        </row>
        <row r="2206">
          <cell r="A2206" t="str">
            <v>095760</v>
          </cell>
          <cell r="B2206" t="str">
            <v>Tee junta Extremos Bridados  (HD) 12 x 3"</v>
          </cell>
          <cell r="C2206" t="str">
            <v>Und</v>
          </cell>
          <cell r="D2206">
            <v>1</v>
          </cell>
          <cell r="E2206">
            <v>2576200</v>
          </cell>
          <cell r="F2206">
            <v>489478</v>
          </cell>
          <cell r="G2206">
            <v>3065678</v>
          </cell>
        </row>
        <row r="2207">
          <cell r="A2207" t="str">
            <v>095770</v>
          </cell>
          <cell r="B2207" t="str">
            <v>Tee junta Extremos Bridados  (HD) 12 x 4"</v>
          </cell>
          <cell r="C2207" t="str">
            <v>Und</v>
          </cell>
          <cell r="D2207">
            <v>1</v>
          </cell>
          <cell r="E2207">
            <v>2635600</v>
          </cell>
          <cell r="F2207">
            <v>500764</v>
          </cell>
          <cell r="G2207">
            <v>3136364</v>
          </cell>
        </row>
        <row r="2208">
          <cell r="A2208" t="str">
            <v>095780</v>
          </cell>
          <cell r="B2208" t="str">
            <v>Tee junta Extremos Bridados  (HD) 12 x 6"</v>
          </cell>
          <cell r="C2208" t="str">
            <v>Und</v>
          </cell>
          <cell r="D2208">
            <v>1</v>
          </cell>
          <cell r="E2208">
            <v>2754400</v>
          </cell>
          <cell r="F2208">
            <v>523336</v>
          </cell>
          <cell r="G2208">
            <v>3277736</v>
          </cell>
        </row>
        <row r="2209">
          <cell r="A2209" t="str">
            <v>095790</v>
          </cell>
          <cell r="B2209" t="str">
            <v>Tee junta Extremos Bridados  (HD) 12 x 8"</v>
          </cell>
          <cell r="C2209" t="str">
            <v>Und</v>
          </cell>
          <cell r="D2209">
            <v>1</v>
          </cell>
          <cell r="E2209">
            <v>2813800</v>
          </cell>
          <cell r="F2209">
            <v>534622</v>
          </cell>
          <cell r="G2209">
            <v>3348422</v>
          </cell>
        </row>
        <row r="2210">
          <cell r="A2210" t="str">
            <v>095800</v>
          </cell>
          <cell r="B2210" t="str">
            <v>Tee junta Extremos Bridados  (HD) 12 x 10"</v>
          </cell>
          <cell r="C2210" t="str">
            <v>Und</v>
          </cell>
          <cell r="D2210">
            <v>1</v>
          </cell>
          <cell r="E2210">
            <v>2932600.0000000005</v>
          </cell>
          <cell r="F2210">
            <v>557194.00000000012</v>
          </cell>
          <cell r="G2210">
            <v>3489794.0000000005</v>
          </cell>
        </row>
        <row r="2211">
          <cell r="A2211" t="str">
            <v>095810</v>
          </cell>
          <cell r="B2211" t="str">
            <v>Tee junta Extremos Bridados  (HD) 12 x 12 "</v>
          </cell>
          <cell r="C2211" t="str">
            <v>Und</v>
          </cell>
          <cell r="D2211">
            <v>1</v>
          </cell>
          <cell r="E2211">
            <v>3051400.0000000005</v>
          </cell>
          <cell r="F2211">
            <v>579766.00000000012</v>
          </cell>
          <cell r="G2211">
            <v>3631166.0000000005</v>
          </cell>
        </row>
        <row r="2212">
          <cell r="A2212" t="str">
            <v>095820</v>
          </cell>
          <cell r="B2212" t="str">
            <v>Tee junta Extremos Bridados  (HD) 14 x 3 "</v>
          </cell>
          <cell r="C2212" t="str">
            <v>Und</v>
          </cell>
          <cell r="D2212">
            <v>1</v>
          </cell>
          <cell r="E2212">
            <v>3764200.0000000005</v>
          </cell>
          <cell r="F2212">
            <v>715198.00000000012</v>
          </cell>
          <cell r="G2212">
            <v>4479398.0000000009</v>
          </cell>
        </row>
        <row r="2213">
          <cell r="A2213" t="str">
            <v>095830</v>
          </cell>
          <cell r="B2213" t="str">
            <v>Tee junta Extremos Bridados  (HD) 14 x 4"</v>
          </cell>
          <cell r="C2213" t="str">
            <v>Und</v>
          </cell>
          <cell r="D2213">
            <v>1</v>
          </cell>
          <cell r="E2213">
            <v>3823600.0000000005</v>
          </cell>
          <cell r="F2213">
            <v>726484.00000000012</v>
          </cell>
          <cell r="G2213">
            <v>4550084.0000000009</v>
          </cell>
        </row>
        <row r="2214">
          <cell r="A2214" t="str">
            <v>095840</v>
          </cell>
          <cell r="B2214" t="str">
            <v>Tee junta Extremos Bridados  (HD) 14 x 6"</v>
          </cell>
          <cell r="C2214" t="str">
            <v>Und</v>
          </cell>
          <cell r="D2214">
            <v>1</v>
          </cell>
          <cell r="E2214">
            <v>3942400.0000000005</v>
          </cell>
          <cell r="F2214">
            <v>749056.00000000012</v>
          </cell>
          <cell r="G2214">
            <v>4691456.0000000009</v>
          </cell>
        </row>
        <row r="2215">
          <cell r="A2215" t="str">
            <v>095850</v>
          </cell>
          <cell r="B2215" t="str">
            <v>Tee junta Extremos Bridados  (HD) 14 x 8"</v>
          </cell>
          <cell r="C2215" t="str">
            <v>Und</v>
          </cell>
          <cell r="D2215">
            <v>1</v>
          </cell>
          <cell r="E2215">
            <v>4061200.0000000005</v>
          </cell>
          <cell r="F2215">
            <v>771628.00000000012</v>
          </cell>
          <cell r="G2215">
            <v>4832828.0000000009</v>
          </cell>
        </row>
        <row r="2216">
          <cell r="A2216" t="str">
            <v>095860</v>
          </cell>
          <cell r="B2216" t="str">
            <v>Tee junta Extremos Bridados  (HD) 14 x 10"</v>
          </cell>
          <cell r="C2216" t="str">
            <v>Und</v>
          </cell>
          <cell r="D2216">
            <v>1</v>
          </cell>
          <cell r="E2216">
            <v>4061200.0000000005</v>
          </cell>
          <cell r="F2216">
            <v>771628.00000000012</v>
          </cell>
          <cell r="G2216">
            <v>4832828.0000000009</v>
          </cell>
        </row>
        <row r="2217">
          <cell r="A2217" t="str">
            <v>095870</v>
          </cell>
          <cell r="B2217" t="str">
            <v>Tee junta Extremos Bridados  (HD) 14 x 12"</v>
          </cell>
          <cell r="C2217" t="str">
            <v>Und</v>
          </cell>
          <cell r="D2217">
            <v>1</v>
          </cell>
          <cell r="E2217">
            <v>4061200.0000000005</v>
          </cell>
          <cell r="F2217">
            <v>771628.00000000012</v>
          </cell>
          <cell r="G2217">
            <v>4832828.0000000009</v>
          </cell>
        </row>
        <row r="2218">
          <cell r="A2218" t="str">
            <v>095880</v>
          </cell>
          <cell r="B2218" t="str">
            <v>Tee junta Extremos Bridados  (HD) 14 x 14"</v>
          </cell>
          <cell r="C2218" t="str">
            <v>Und</v>
          </cell>
          <cell r="D2218">
            <v>1</v>
          </cell>
          <cell r="E2218">
            <v>4120600.0000000005</v>
          </cell>
          <cell r="F2218">
            <v>782914.00000000012</v>
          </cell>
          <cell r="G2218">
            <v>4903514.0000000009</v>
          </cell>
        </row>
        <row r="2219">
          <cell r="A2219" t="str">
            <v>095890</v>
          </cell>
          <cell r="B2219" t="str">
            <v>Tee junta Extremos Bridados  (HD) 16 x 4"</v>
          </cell>
          <cell r="C2219" t="str">
            <v>Und</v>
          </cell>
          <cell r="D2219">
            <v>1</v>
          </cell>
          <cell r="E2219">
            <v>4250400</v>
          </cell>
          <cell r="F2219">
            <v>807576</v>
          </cell>
          <cell r="G2219">
            <v>5057976</v>
          </cell>
        </row>
        <row r="2220">
          <cell r="A2220" t="str">
            <v>095900</v>
          </cell>
          <cell r="B2220" t="str">
            <v>Tee junta Extremos Bridados  (HD) 16 x 6"</v>
          </cell>
          <cell r="C2220" t="str">
            <v>Und</v>
          </cell>
          <cell r="D2220">
            <v>1</v>
          </cell>
          <cell r="E2220">
            <v>4358200</v>
          </cell>
          <cell r="F2220">
            <v>828058</v>
          </cell>
          <cell r="G2220">
            <v>5186258</v>
          </cell>
        </row>
        <row r="2221">
          <cell r="A2221" t="str">
            <v>095910</v>
          </cell>
          <cell r="B2221" t="str">
            <v>Tee junta Extremos Bridados  (HD) 16 x 8"</v>
          </cell>
          <cell r="C2221" t="str">
            <v>Und</v>
          </cell>
          <cell r="D2221">
            <v>1</v>
          </cell>
          <cell r="E2221">
            <v>4358200</v>
          </cell>
          <cell r="F2221">
            <v>828058</v>
          </cell>
          <cell r="G2221">
            <v>5186258</v>
          </cell>
        </row>
        <row r="2222">
          <cell r="A2222" t="str">
            <v>095920</v>
          </cell>
          <cell r="B2222" t="str">
            <v>Tee junta Extremos Bridados  (HD) 16 x 10"</v>
          </cell>
          <cell r="C2222" t="str">
            <v>Und</v>
          </cell>
          <cell r="D2222">
            <v>1</v>
          </cell>
          <cell r="E2222">
            <v>4358200</v>
          </cell>
          <cell r="F2222">
            <v>828058</v>
          </cell>
          <cell r="G2222">
            <v>5186258</v>
          </cell>
        </row>
        <row r="2223">
          <cell r="A2223" t="str">
            <v>095930</v>
          </cell>
          <cell r="B2223" t="str">
            <v>Tee junta Extremos Bridados  (HD) 16 x 12"</v>
          </cell>
          <cell r="C2223" t="str">
            <v>Und</v>
          </cell>
          <cell r="D2223">
            <v>1</v>
          </cell>
          <cell r="E2223">
            <v>4774000</v>
          </cell>
          <cell r="F2223">
            <v>907060</v>
          </cell>
          <cell r="G2223">
            <v>5681060</v>
          </cell>
        </row>
        <row r="2224">
          <cell r="A2224" t="str">
            <v>095940</v>
          </cell>
          <cell r="B2224" t="str">
            <v>Tee junta Extremos Bridados  (HD) 16 x 14"</v>
          </cell>
          <cell r="C2224" t="str">
            <v>Und</v>
          </cell>
          <cell r="D2224">
            <v>1</v>
          </cell>
          <cell r="E2224">
            <v>4774000</v>
          </cell>
          <cell r="F2224">
            <v>907060</v>
          </cell>
          <cell r="G2224">
            <v>5681060</v>
          </cell>
        </row>
        <row r="2225">
          <cell r="A2225" t="str">
            <v>095950</v>
          </cell>
          <cell r="B2225" t="str">
            <v>Tee junta Extremos Bridados  (HD) 16 x 16"</v>
          </cell>
          <cell r="C2225" t="str">
            <v>Und</v>
          </cell>
          <cell r="D2225">
            <v>1</v>
          </cell>
          <cell r="E2225">
            <v>5200800</v>
          </cell>
          <cell r="F2225">
            <v>988152</v>
          </cell>
          <cell r="G2225">
            <v>6188952</v>
          </cell>
        </row>
        <row r="2226">
          <cell r="A2226" t="str">
            <v>095960</v>
          </cell>
          <cell r="B2226" t="str">
            <v>Reducciones Extremos Junta rapida (HD) 3 a 2"</v>
          </cell>
          <cell r="C2226" t="str">
            <v>Und</v>
          </cell>
          <cell r="D2226">
            <v>1</v>
          </cell>
          <cell r="E2226">
            <v>105600.00000000001</v>
          </cell>
          <cell r="F2226">
            <v>20064.000000000004</v>
          </cell>
          <cell r="G2226">
            <v>125664.00000000001</v>
          </cell>
        </row>
        <row r="2227">
          <cell r="A2227" t="str">
            <v>095970</v>
          </cell>
          <cell r="B2227" t="str">
            <v>Reducciones Extremos Junta rapida (HD) 4 a 2"</v>
          </cell>
          <cell r="C2227" t="str">
            <v>Und</v>
          </cell>
          <cell r="D2227">
            <v>1</v>
          </cell>
          <cell r="E2227">
            <v>119900.00000000001</v>
          </cell>
          <cell r="F2227">
            <v>22781.000000000004</v>
          </cell>
          <cell r="G2227">
            <v>142681.00000000003</v>
          </cell>
        </row>
        <row r="2228">
          <cell r="A2228" t="str">
            <v>095980</v>
          </cell>
          <cell r="B2228" t="str">
            <v>Reducciones Extremos Junta rapida (HD) 4 a 3"</v>
          </cell>
          <cell r="C2228" t="str">
            <v>Und</v>
          </cell>
          <cell r="D2228">
            <v>1</v>
          </cell>
          <cell r="E2228">
            <v>135300</v>
          </cell>
          <cell r="F2228">
            <v>25707</v>
          </cell>
          <cell r="G2228">
            <v>161007</v>
          </cell>
        </row>
        <row r="2229">
          <cell r="A2229" t="str">
            <v>095990</v>
          </cell>
          <cell r="B2229" t="str">
            <v>Reducciones Extremos Junta rapida (HD) 6 a 2"</v>
          </cell>
          <cell r="C2229" t="str">
            <v>Und</v>
          </cell>
          <cell r="D2229">
            <v>1</v>
          </cell>
          <cell r="E2229">
            <v>212850.00000000003</v>
          </cell>
          <cell r="F2229">
            <v>40441.500000000007</v>
          </cell>
          <cell r="G2229">
            <v>253291.50000000003</v>
          </cell>
        </row>
        <row r="2230">
          <cell r="A2230" t="str">
            <v>096000</v>
          </cell>
          <cell r="B2230" t="str">
            <v>Reducciones Extremos Junta rapida (HD) 6 a 3"</v>
          </cell>
          <cell r="C2230" t="str">
            <v>Und</v>
          </cell>
          <cell r="D2230">
            <v>1</v>
          </cell>
          <cell r="E2230">
            <v>283800</v>
          </cell>
          <cell r="F2230">
            <v>53922</v>
          </cell>
          <cell r="G2230">
            <v>337722</v>
          </cell>
        </row>
        <row r="2231">
          <cell r="A2231" t="str">
            <v>096010</v>
          </cell>
          <cell r="B2231" t="str">
            <v>Reducciones Extremos Junta rapida (HD) 6 a 4"</v>
          </cell>
          <cell r="C2231" t="str">
            <v>Und</v>
          </cell>
          <cell r="D2231">
            <v>1</v>
          </cell>
          <cell r="E2231">
            <v>297000</v>
          </cell>
          <cell r="F2231">
            <v>56430</v>
          </cell>
          <cell r="G2231">
            <v>353430</v>
          </cell>
        </row>
        <row r="2232">
          <cell r="A2232" t="str">
            <v>096020</v>
          </cell>
          <cell r="B2232" t="str">
            <v>Reducciones Extremos Junta rapida (HD) 8 a 2"</v>
          </cell>
          <cell r="C2232" t="str">
            <v>Und</v>
          </cell>
          <cell r="D2232">
            <v>1</v>
          </cell>
          <cell r="E2232">
            <v>331100</v>
          </cell>
          <cell r="F2232">
            <v>62909</v>
          </cell>
          <cell r="G2232">
            <v>394009</v>
          </cell>
        </row>
        <row r="2233">
          <cell r="A2233" t="str">
            <v>096030</v>
          </cell>
          <cell r="B2233" t="str">
            <v>Reducciones Extremos Junta rapida (HD) 8 a 3"</v>
          </cell>
          <cell r="C2233" t="str">
            <v>Und</v>
          </cell>
          <cell r="D2233">
            <v>1</v>
          </cell>
          <cell r="E2233">
            <v>355300</v>
          </cell>
          <cell r="F2233">
            <v>67507</v>
          </cell>
          <cell r="G2233">
            <v>422807</v>
          </cell>
        </row>
        <row r="2234">
          <cell r="A2234" t="str">
            <v>096040</v>
          </cell>
          <cell r="B2234" t="str">
            <v>Reducciones Extremos Junta rapida (HD) 8 a 4"</v>
          </cell>
          <cell r="C2234" t="str">
            <v>Und</v>
          </cell>
          <cell r="D2234">
            <v>1</v>
          </cell>
          <cell r="E2234">
            <v>367400.00000000006</v>
          </cell>
          <cell r="F2234">
            <v>69806.000000000015</v>
          </cell>
          <cell r="G2234">
            <v>437206.00000000006</v>
          </cell>
        </row>
        <row r="2235">
          <cell r="A2235" t="str">
            <v>096050</v>
          </cell>
          <cell r="B2235" t="str">
            <v>Reducciones Extremos Junta rapida (HD) 8 a 6"</v>
          </cell>
          <cell r="C2235" t="str">
            <v>Und</v>
          </cell>
          <cell r="D2235">
            <v>1</v>
          </cell>
          <cell r="E2235">
            <v>390500.00000000006</v>
          </cell>
          <cell r="F2235">
            <v>74195.000000000015</v>
          </cell>
          <cell r="G2235">
            <v>464695.00000000006</v>
          </cell>
        </row>
        <row r="2236">
          <cell r="A2236" t="str">
            <v>096060</v>
          </cell>
          <cell r="B2236" t="str">
            <v>Reducciones Extremos Junta rapida (HD) 10 a 3"</v>
          </cell>
          <cell r="C2236" t="str">
            <v>Und</v>
          </cell>
          <cell r="D2236">
            <v>1</v>
          </cell>
          <cell r="E2236">
            <v>521400.00000000006</v>
          </cell>
          <cell r="F2236">
            <v>99066.000000000015</v>
          </cell>
          <cell r="G2236">
            <v>620466.00000000012</v>
          </cell>
        </row>
        <row r="2237">
          <cell r="A2237" t="str">
            <v>096070</v>
          </cell>
          <cell r="B2237" t="str">
            <v>Reducciones Extremos Junta rapida (HD) 10 a 4"</v>
          </cell>
          <cell r="C2237" t="str">
            <v>Und</v>
          </cell>
          <cell r="D2237">
            <v>1</v>
          </cell>
          <cell r="E2237">
            <v>545600</v>
          </cell>
          <cell r="F2237">
            <v>103664</v>
          </cell>
          <cell r="G2237">
            <v>649264</v>
          </cell>
        </row>
        <row r="2238">
          <cell r="A2238" t="str">
            <v>096080</v>
          </cell>
          <cell r="B2238" t="str">
            <v>Reducciones Extremos Junta rapida (HD) 10 a 6"</v>
          </cell>
          <cell r="C2238" t="str">
            <v>Und</v>
          </cell>
          <cell r="D2238">
            <v>1</v>
          </cell>
          <cell r="E2238">
            <v>580800</v>
          </cell>
          <cell r="F2238">
            <v>110352</v>
          </cell>
          <cell r="G2238">
            <v>691152</v>
          </cell>
        </row>
        <row r="2239">
          <cell r="A2239" t="str">
            <v>096090</v>
          </cell>
          <cell r="B2239" t="str">
            <v>Reducciones Extremos Junta rapida (HD) 10 a 8"</v>
          </cell>
          <cell r="C2239" t="str">
            <v>Und</v>
          </cell>
          <cell r="D2239">
            <v>1</v>
          </cell>
          <cell r="E2239">
            <v>734800.00000000012</v>
          </cell>
          <cell r="F2239">
            <v>139612.00000000003</v>
          </cell>
          <cell r="G2239">
            <v>874412.00000000012</v>
          </cell>
        </row>
        <row r="2240">
          <cell r="A2240" t="str">
            <v>096100</v>
          </cell>
          <cell r="B2240" t="str">
            <v>Reducciones Extremos Junta rapida (HD) 12 a 3"</v>
          </cell>
          <cell r="C2240" t="str">
            <v>Und</v>
          </cell>
          <cell r="D2240">
            <v>1</v>
          </cell>
          <cell r="E2240">
            <v>865700.00000000012</v>
          </cell>
          <cell r="F2240">
            <v>164483.00000000003</v>
          </cell>
          <cell r="G2240">
            <v>1030183.0000000001</v>
          </cell>
        </row>
        <row r="2241">
          <cell r="A2241" t="str">
            <v>096110</v>
          </cell>
          <cell r="B2241" t="str">
            <v>Reducciones Extremos Junta rapida (HD) 12 a 4"</v>
          </cell>
          <cell r="C2241" t="str">
            <v>Und</v>
          </cell>
          <cell r="D2241">
            <v>1</v>
          </cell>
          <cell r="E2241">
            <v>90200.000000000015</v>
          </cell>
          <cell r="F2241">
            <v>17138.000000000004</v>
          </cell>
          <cell r="G2241">
            <v>107338.00000000001</v>
          </cell>
        </row>
        <row r="2242">
          <cell r="A2242" t="str">
            <v>096120</v>
          </cell>
          <cell r="B2242" t="str">
            <v>Reducciones Extremos Junta rapida (HD) 12 a 6"</v>
          </cell>
          <cell r="C2242" t="str">
            <v>Und</v>
          </cell>
          <cell r="D2242">
            <v>1</v>
          </cell>
          <cell r="E2242">
            <v>937200.00000000012</v>
          </cell>
          <cell r="F2242">
            <v>178068.00000000003</v>
          </cell>
          <cell r="G2242">
            <v>1115268.0000000002</v>
          </cell>
        </row>
        <row r="2243">
          <cell r="A2243" t="str">
            <v>096130</v>
          </cell>
          <cell r="B2243" t="str">
            <v>Reducciones Extremos Junta rapida (HD) 12 a 8"</v>
          </cell>
          <cell r="C2243" t="str">
            <v>Und</v>
          </cell>
          <cell r="D2243">
            <v>1</v>
          </cell>
          <cell r="E2243">
            <v>1162700</v>
          </cell>
          <cell r="F2243">
            <v>220913</v>
          </cell>
          <cell r="G2243">
            <v>1383613</v>
          </cell>
        </row>
        <row r="2244">
          <cell r="A2244" t="str">
            <v>096140</v>
          </cell>
          <cell r="B2244" t="str">
            <v>Reducciones Extremos Junta rapida (HD) 12 a 10"</v>
          </cell>
          <cell r="C2244" t="str">
            <v>Und</v>
          </cell>
          <cell r="D2244">
            <v>1</v>
          </cell>
          <cell r="E2244">
            <v>1188000</v>
          </cell>
          <cell r="F2244">
            <v>225720</v>
          </cell>
          <cell r="G2244">
            <v>1413720</v>
          </cell>
        </row>
        <row r="2245">
          <cell r="A2245" t="str">
            <v>096150</v>
          </cell>
          <cell r="B2245" t="str">
            <v>Reducciones Extremos Junta rapida (HD) 14 a 4"</v>
          </cell>
          <cell r="C2245" t="str">
            <v>Und</v>
          </cell>
          <cell r="D2245">
            <v>1</v>
          </cell>
          <cell r="E2245">
            <v>1471800.0000000002</v>
          </cell>
          <cell r="F2245">
            <v>279642.00000000006</v>
          </cell>
          <cell r="G2245">
            <v>1751442.0000000002</v>
          </cell>
        </row>
        <row r="2246">
          <cell r="A2246" t="str">
            <v>096160</v>
          </cell>
          <cell r="B2246" t="str">
            <v>Reducciones Extremos Junta rapida (HD) 14 a 6"</v>
          </cell>
          <cell r="C2246" t="str">
            <v>Und</v>
          </cell>
          <cell r="D2246">
            <v>1</v>
          </cell>
          <cell r="E2246">
            <v>1485000.0000000002</v>
          </cell>
          <cell r="F2246">
            <v>282150.00000000006</v>
          </cell>
          <cell r="G2246">
            <v>1767150.0000000002</v>
          </cell>
        </row>
        <row r="2247">
          <cell r="A2247" t="str">
            <v>096170</v>
          </cell>
          <cell r="B2247" t="str">
            <v>Reducciones Extremos Junta rapida (HD) 14 a 8"</v>
          </cell>
          <cell r="C2247" t="str">
            <v>Und</v>
          </cell>
          <cell r="D2247">
            <v>1</v>
          </cell>
          <cell r="E2247">
            <v>1566400.0000000002</v>
          </cell>
          <cell r="F2247">
            <v>297616.00000000006</v>
          </cell>
          <cell r="G2247">
            <v>1864016.0000000002</v>
          </cell>
        </row>
        <row r="2248">
          <cell r="A2248" t="str">
            <v>096180</v>
          </cell>
          <cell r="B2248" t="str">
            <v>Reducciones Extremos Junta rapida (HD) 14 a 10"</v>
          </cell>
          <cell r="C2248" t="str">
            <v>Und</v>
          </cell>
          <cell r="D2248">
            <v>1</v>
          </cell>
          <cell r="E2248">
            <v>1804000.0000000002</v>
          </cell>
          <cell r="F2248">
            <v>342760.00000000006</v>
          </cell>
          <cell r="G2248">
            <v>2146760.0000000005</v>
          </cell>
        </row>
        <row r="2249">
          <cell r="A2249" t="str">
            <v>096190</v>
          </cell>
          <cell r="B2249" t="str">
            <v>Reducciones Extremos Junta rapida (HD) 14 a 12"</v>
          </cell>
          <cell r="C2249" t="str">
            <v>Und</v>
          </cell>
          <cell r="D2249">
            <v>1</v>
          </cell>
          <cell r="E2249">
            <v>1887600.0000000002</v>
          </cell>
          <cell r="F2249">
            <v>358644.00000000006</v>
          </cell>
          <cell r="G2249">
            <v>2246244.0000000005</v>
          </cell>
        </row>
        <row r="2250">
          <cell r="A2250" t="str">
            <v>096200</v>
          </cell>
          <cell r="B2250" t="str">
            <v>Reducciones Extremos Junta rapida (HD) 16 a 6"</v>
          </cell>
          <cell r="C2250" t="str">
            <v>Und</v>
          </cell>
          <cell r="D2250">
            <v>1</v>
          </cell>
          <cell r="E2250">
            <v>1721500.0000000002</v>
          </cell>
          <cell r="F2250">
            <v>327085.00000000006</v>
          </cell>
          <cell r="G2250">
            <v>2048585.0000000002</v>
          </cell>
        </row>
        <row r="2251">
          <cell r="A2251" t="str">
            <v>096210</v>
          </cell>
          <cell r="B2251" t="str">
            <v>Reducciones Extremos Junta rapida (HD) 16 a 8"</v>
          </cell>
          <cell r="C2251" t="str">
            <v>Und</v>
          </cell>
          <cell r="D2251">
            <v>1</v>
          </cell>
          <cell r="E2251">
            <v>2244000</v>
          </cell>
          <cell r="F2251">
            <v>426360</v>
          </cell>
          <cell r="G2251">
            <v>2670360</v>
          </cell>
        </row>
        <row r="2252">
          <cell r="A2252" t="str">
            <v>096220</v>
          </cell>
          <cell r="B2252" t="str">
            <v>Reducciones Extremos Junta rapida (HD) 16 a 10"</v>
          </cell>
          <cell r="C2252" t="str">
            <v>Und</v>
          </cell>
          <cell r="D2252">
            <v>1</v>
          </cell>
          <cell r="E2252">
            <v>2244000</v>
          </cell>
          <cell r="F2252">
            <v>426360</v>
          </cell>
          <cell r="G2252">
            <v>2670360</v>
          </cell>
        </row>
        <row r="2253">
          <cell r="A2253" t="str">
            <v>096230</v>
          </cell>
          <cell r="B2253" t="str">
            <v>Reducciones Extremos Junta rapida (HD) 16 a 12"</v>
          </cell>
          <cell r="C2253" t="str">
            <v>Und</v>
          </cell>
          <cell r="D2253">
            <v>1</v>
          </cell>
          <cell r="E2253">
            <v>2516800</v>
          </cell>
          <cell r="F2253">
            <v>478192</v>
          </cell>
          <cell r="G2253">
            <v>2994992</v>
          </cell>
        </row>
        <row r="2254">
          <cell r="A2254" t="str">
            <v>096240</v>
          </cell>
          <cell r="B2254" t="str">
            <v>Reducciones Extremos Junta rapida (HD) 16 a 14"</v>
          </cell>
          <cell r="C2254" t="str">
            <v>Und</v>
          </cell>
          <cell r="D2254">
            <v>1</v>
          </cell>
          <cell r="E2254">
            <v>2576200</v>
          </cell>
          <cell r="F2254">
            <v>489478</v>
          </cell>
          <cell r="G2254">
            <v>3065678</v>
          </cell>
        </row>
        <row r="2255">
          <cell r="A2255" t="str">
            <v>096250</v>
          </cell>
          <cell r="B2255" t="str">
            <v>Reducciones Extremos Lisos (HD) 3 a 2"</v>
          </cell>
          <cell r="C2255" t="str">
            <v>Und</v>
          </cell>
          <cell r="D2255">
            <v>1</v>
          </cell>
          <cell r="E2255">
            <v>105600.00000000001</v>
          </cell>
          <cell r="F2255">
            <v>20064.000000000004</v>
          </cell>
          <cell r="G2255">
            <v>125664.00000000001</v>
          </cell>
        </row>
        <row r="2256">
          <cell r="A2256" t="str">
            <v>096260</v>
          </cell>
          <cell r="B2256" t="str">
            <v>Reducciones Extremos Lisos (HD) 4 a 2"</v>
          </cell>
          <cell r="C2256" t="str">
            <v>Und</v>
          </cell>
          <cell r="D2256">
            <v>1</v>
          </cell>
          <cell r="E2256">
            <v>119900.00000000001</v>
          </cell>
          <cell r="F2256">
            <v>22781.000000000004</v>
          </cell>
          <cell r="G2256">
            <v>142681.00000000003</v>
          </cell>
        </row>
        <row r="2257">
          <cell r="A2257" t="str">
            <v>096270</v>
          </cell>
          <cell r="B2257" t="str">
            <v>Reducciones Extremos Lisos (HD) 4 a 3"</v>
          </cell>
          <cell r="C2257" t="str">
            <v>Und</v>
          </cell>
          <cell r="D2257">
            <v>1</v>
          </cell>
          <cell r="E2257">
            <v>135300</v>
          </cell>
          <cell r="F2257">
            <v>25707</v>
          </cell>
          <cell r="G2257">
            <v>161007</v>
          </cell>
        </row>
        <row r="2258">
          <cell r="A2258" t="str">
            <v>096280</v>
          </cell>
          <cell r="B2258" t="str">
            <v>Reducciones Extremos Lisos (HD) 6 a 2"</v>
          </cell>
          <cell r="C2258" t="str">
            <v>Und</v>
          </cell>
          <cell r="D2258">
            <v>1</v>
          </cell>
          <cell r="E2258">
            <v>212300.00000000003</v>
          </cell>
          <cell r="F2258">
            <v>40337.000000000007</v>
          </cell>
          <cell r="G2258">
            <v>252637.00000000003</v>
          </cell>
        </row>
        <row r="2259">
          <cell r="A2259" t="str">
            <v>096290</v>
          </cell>
          <cell r="B2259" t="str">
            <v>Reducciones Extremos Lisos (HD) 6 a 3"</v>
          </cell>
          <cell r="C2259" t="str">
            <v>Und</v>
          </cell>
          <cell r="D2259">
            <v>1</v>
          </cell>
          <cell r="E2259">
            <v>283800</v>
          </cell>
          <cell r="F2259">
            <v>53922</v>
          </cell>
          <cell r="G2259">
            <v>337722</v>
          </cell>
        </row>
        <row r="2260">
          <cell r="A2260" t="str">
            <v>096300</v>
          </cell>
          <cell r="B2260" t="str">
            <v>Reducciones Extremos Lisos (HD) 6 a 4"</v>
          </cell>
          <cell r="C2260" t="str">
            <v>Und</v>
          </cell>
          <cell r="D2260">
            <v>1</v>
          </cell>
          <cell r="E2260">
            <v>297000</v>
          </cell>
          <cell r="F2260">
            <v>56430</v>
          </cell>
          <cell r="G2260">
            <v>353430</v>
          </cell>
        </row>
        <row r="2261">
          <cell r="A2261" t="str">
            <v>096310</v>
          </cell>
          <cell r="B2261" t="str">
            <v>Reducciones Extremos Lisos (HD) 8 a 2"</v>
          </cell>
          <cell r="C2261" t="str">
            <v>Und</v>
          </cell>
          <cell r="D2261">
            <v>1</v>
          </cell>
          <cell r="E2261">
            <v>331100</v>
          </cell>
          <cell r="F2261">
            <v>62909</v>
          </cell>
          <cell r="G2261">
            <v>394009</v>
          </cell>
        </row>
        <row r="2262">
          <cell r="A2262" t="str">
            <v>096320</v>
          </cell>
          <cell r="B2262" t="str">
            <v>Reducciones Extremos Lisos (HD) 8 a 3"</v>
          </cell>
          <cell r="C2262" t="str">
            <v>Und</v>
          </cell>
          <cell r="D2262">
            <v>1</v>
          </cell>
          <cell r="E2262">
            <v>355300</v>
          </cell>
          <cell r="F2262">
            <v>67507</v>
          </cell>
          <cell r="G2262">
            <v>422807</v>
          </cell>
        </row>
        <row r="2263">
          <cell r="A2263" t="str">
            <v>096330</v>
          </cell>
          <cell r="B2263" t="str">
            <v>Reducciones Extremos Lisos (HD) 8 a 4"</v>
          </cell>
          <cell r="C2263" t="str">
            <v>Und</v>
          </cell>
          <cell r="D2263">
            <v>1</v>
          </cell>
          <cell r="E2263">
            <v>367400.00000000006</v>
          </cell>
          <cell r="F2263">
            <v>69806.000000000015</v>
          </cell>
          <cell r="G2263">
            <v>437206.00000000006</v>
          </cell>
        </row>
        <row r="2264">
          <cell r="A2264" t="str">
            <v>096340</v>
          </cell>
          <cell r="B2264" t="str">
            <v>Reducciones Extremos Lisos (HD) 8 a 6"</v>
          </cell>
          <cell r="C2264" t="str">
            <v>Und</v>
          </cell>
          <cell r="D2264">
            <v>1</v>
          </cell>
          <cell r="E2264">
            <v>390500.00000000006</v>
          </cell>
          <cell r="F2264">
            <v>74195.000000000015</v>
          </cell>
          <cell r="G2264">
            <v>464695.00000000006</v>
          </cell>
        </row>
        <row r="2265">
          <cell r="A2265" t="str">
            <v>096350</v>
          </cell>
          <cell r="B2265" t="str">
            <v>Reducciones Extremos Lisos (HD) 10 a 3"</v>
          </cell>
          <cell r="C2265" t="str">
            <v>Und</v>
          </cell>
          <cell r="D2265">
            <v>1</v>
          </cell>
          <cell r="E2265">
            <v>552200</v>
          </cell>
          <cell r="F2265">
            <v>104918</v>
          </cell>
          <cell r="G2265">
            <v>657118</v>
          </cell>
        </row>
        <row r="2266">
          <cell r="A2266" t="str">
            <v>096360</v>
          </cell>
          <cell r="B2266" t="str">
            <v>Reducciones Extremos Lisos (HD) 10 a 4"</v>
          </cell>
          <cell r="C2266" t="str">
            <v>Und</v>
          </cell>
          <cell r="D2266">
            <v>1</v>
          </cell>
          <cell r="E2266">
            <v>552200</v>
          </cell>
          <cell r="F2266">
            <v>104918</v>
          </cell>
          <cell r="G2266">
            <v>657118</v>
          </cell>
        </row>
        <row r="2267">
          <cell r="A2267" t="str">
            <v>096370</v>
          </cell>
          <cell r="B2267" t="str">
            <v>Reducciones Extremos Lisos (HD) 10 a 6"</v>
          </cell>
          <cell r="C2267" t="str">
            <v>Und</v>
          </cell>
          <cell r="D2267">
            <v>1</v>
          </cell>
          <cell r="E2267">
            <v>682000</v>
          </cell>
          <cell r="F2267">
            <v>129580</v>
          </cell>
          <cell r="G2267">
            <v>811580</v>
          </cell>
        </row>
        <row r="2268">
          <cell r="A2268" t="str">
            <v>096380</v>
          </cell>
          <cell r="B2268" t="str">
            <v>Reducciones Extremos Lisos (HD) 10 a 8"</v>
          </cell>
          <cell r="C2268" t="str">
            <v>Und</v>
          </cell>
          <cell r="D2268">
            <v>1</v>
          </cell>
          <cell r="E2268">
            <v>853600.00000000012</v>
          </cell>
          <cell r="F2268">
            <v>162184.00000000003</v>
          </cell>
          <cell r="G2268">
            <v>1015784.0000000001</v>
          </cell>
        </row>
        <row r="2269">
          <cell r="A2269" t="str">
            <v>096390</v>
          </cell>
          <cell r="B2269" t="str">
            <v>Reducciones Extremos Lisos (HD) 12 a 3"</v>
          </cell>
          <cell r="C2269" t="str">
            <v>Und</v>
          </cell>
          <cell r="D2269">
            <v>1</v>
          </cell>
          <cell r="E2269">
            <v>913000.00000000012</v>
          </cell>
          <cell r="F2269">
            <v>173470.00000000003</v>
          </cell>
          <cell r="G2269">
            <v>1086470.0000000002</v>
          </cell>
        </row>
        <row r="2270">
          <cell r="A2270" t="str">
            <v>096400</v>
          </cell>
          <cell r="B2270" t="str">
            <v>Reducciones Extremos Lisos (HD) 12 a 4"</v>
          </cell>
          <cell r="C2270" t="str">
            <v>Und</v>
          </cell>
          <cell r="D2270">
            <v>1</v>
          </cell>
          <cell r="E2270">
            <v>937200.00000000012</v>
          </cell>
          <cell r="F2270">
            <v>178068.00000000003</v>
          </cell>
          <cell r="G2270">
            <v>1115268.0000000002</v>
          </cell>
        </row>
        <row r="2271">
          <cell r="A2271" t="str">
            <v>096410</v>
          </cell>
          <cell r="B2271" t="str">
            <v>Reducciones Extremos Lisos (HD) 12 a 6"</v>
          </cell>
          <cell r="C2271" t="str">
            <v>Und</v>
          </cell>
          <cell r="D2271">
            <v>1</v>
          </cell>
          <cell r="E2271">
            <v>1127500</v>
          </cell>
          <cell r="F2271">
            <v>214225</v>
          </cell>
          <cell r="G2271">
            <v>1341725</v>
          </cell>
        </row>
        <row r="2272">
          <cell r="A2272" t="str">
            <v>096420</v>
          </cell>
          <cell r="B2272" t="str">
            <v>Reducciones Extremos Lisos (HD) 12 a 8"</v>
          </cell>
          <cell r="C2272" t="str">
            <v>Und</v>
          </cell>
          <cell r="D2272">
            <v>1</v>
          </cell>
          <cell r="E2272">
            <v>1328800</v>
          </cell>
          <cell r="F2272">
            <v>252472</v>
          </cell>
          <cell r="G2272">
            <v>1581272</v>
          </cell>
        </row>
        <row r="2273">
          <cell r="A2273" t="str">
            <v>096430</v>
          </cell>
          <cell r="B2273" t="str">
            <v>Reducciones Extremos Lisos (HD) 12 a 10"</v>
          </cell>
          <cell r="C2273" t="str">
            <v>Und</v>
          </cell>
          <cell r="D2273">
            <v>1</v>
          </cell>
          <cell r="E2273">
            <v>1507000.0000000002</v>
          </cell>
          <cell r="F2273">
            <v>286330.00000000006</v>
          </cell>
          <cell r="G2273">
            <v>1793330.0000000002</v>
          </cell>
        </row>
        <row r="2274">
          <cell r="A2274" t="str">
            <v>096440</v>
          </cell>
          <cell r="B2274" t="str">
            <v>Reducciones Extremos Lisos (HD) 14 a 4"</v>
          </cell>
          <cell r="C2274" t="str">
            <v>Und</v>
          </cell>
          <cell r="D2274">
            <v>1</v>
          </cell>
          <cell r="E2274">
            <v>1507000.0000000002</v>
          </cell>
          <cell r="F2274">
            <v>286330.00000000006</v>
          </cell>
          <cell r="G2274">
            <v>1793330.0000000002</v>
          </cell>
        </row>
        <row r="2275">
          <cell r="A2275" t="str">
            <v>096450</v>
          </cell>
          <cell r="B2275" t="str">
            <v>Reducciones Extremos Lisos (HD) 14 a 6"</v>
          </cell>
          <cell r="C2275" t="str">
            <v>Und</v>
          </cell>
          <cell r="D2275">
            <v>1</v>
          </cell>
          <cell r="E2275">
            <v>1507000.0000000002</v>
          </cell>
          <cell r="F2275">
            <v>286330.00000000006</v>
          </cell>
          <cell r="G2275">
            <v>1793330.0000000002</v>
          </cell>
        </row>
        <row r="2276">
          <cell r="A2276" t="str">
            <v>096460</v>
          </cell>
          <cell r="B2276" t="str">
            <v>Reducciones Extremos Lisos (HD) 14 a 8"</v>
          </cell>
          <cell r="C2276" t="str">
            <v>Und</v>
          </cell>
          <cell r="D2276">
            <v>1</v>
          </cell>
          <cell r="E2276">
            <v>1566400.0000000002</v>
          </cell>
          <cell r="F2276">
            <v>297616.00000000006</v>
          </cell>
          <cell r="G2276">
            <v>1864016.0000000002</v>
          </cell>
        </row>
        <row r="2277">
          <cell r="A2277" t="str">
            <v>096470</v>
          </cell>
          <cell r="B2277" t="str">
            <v>Reducciones Extremos Lisos (HD) 14 a 10"</v>
          </cell>
          <cell r="C2277" t="str">
            <v>Und</v>
          </cell>
          <cell r="D2277">
            <v>1</v>
          </cell>
          <cell r="E2277">
            <v>1804000.0000000002</v>
          </cell>
          <cell r="F2277">
            <v>342760.00000000006</v>
          </cell>
          <cell r="G2277">
            <v>2146760.0000000005</v>
          </cell>
        </row>
        <row r="2278">
          <cell r="A2278" t="str">
            <v>096480</v>
          </cell>
          <cell r="B2278" t="str">
            <v>Reducciones Extremos Lisos (HD) 14 a 12"</v>
          </cell>
          <cell r="C2278" t="str">
            <v>Und</v>
          </cell>
          <cell r="D2278">
            <v>1</v>
          </cell>
          <cell r="E2278">
            <v>1863400.0000000002</v>
          </cell>
          <cell r="F2278">
            <v>354046.00000000006</v>
          </cell>
          <cell r="G2278">
            <v>2217446.0000000005</v>
          </cell>
        </row>
        <row r="2279">
          <cell r="A2279" t="str">
            <v>096490</v>
          </cell>
          <cell r="B2279" t="str">
            <v>Reducciones Extremos Lisos (HD) 16 a 6"</v>
          </cell>
          <cell r="C2279" t="str">
            <v>Und</v>
          </cell>
          <cell r="D2279">
            <v>1</v>
          </cell>
          <cell r="E2279">
            <v>2219800</v>
          </cell>
          <cell r="F2279">
            <v>421762</v>
          </cell>
          <cell r="G2279">
            <v>2641562</v>
          </cell>
        </row>
        <row r="2280">
          <cell r="A2280" t="str">
            <v>096500</v>
          </cell>
          <cell r="B2280" t="str">
            <v>Reducciones Extremos Lisos (HD) 16 a 8"</v>
          </cell>
          <cell r="C2280" t="str">
            <v>Und</v>
          </cell>
          <cell r="D2280">
            <v>1</v>
          </cell>
          <cell r="E2280">
            <v>2230800</v>
          </cell>
          <cell r="F2280">
            <v>423852</v>
          </cell>
          <cell r="G2280">
            <v>2654652</v>
          </cell>
        </row>
        <row r="2281">
          <cell r="A2281" t="str">
            <v>096510</v>
          </cell>
          <cell r="B2281" t="str">
            <v>Reducciones Extremos Lisos (HD) 16 a 10"</v>
          </cell>
          <cell r="C2281" t="str">
            <v>Und</v>
          </cell>
          <cell r="D2281">
            <v>1</v>
          </cell>
          <cell r="E2281">
            <v>2398000</v>
          </cell>
          <cell r="F2281">
            <v>455620</v>
          </cell>
          <cell r="G2281">
            <v>2853620</v>
          </cell>
        </row>
        <row r="2282">
          <cell r="A2282" t="str">
            <v>096520</v>
          </cell>
          <cell r="B2282" t="str">
            <v>Reducciones Extremos Lisos (HD) 16 a 12"</v>
          </cell>
          <cell r="C2282" t="str">
            <v>Und</v>
          </cell>
          <cell r="D2282">
            <v>1</v>
          </cell>
          <cell r="E2282">
            <v>2576200</v>
          </cell>
          <cell r="F2282">
            <v>489478</v>
          </cell>
          <cell r="G2282">
            <v>3065678</v>
          </cell>
        </row>
        <row r="2283">
          <cell r="A2283" t="str">
            <v>096530</v>
          </cell>
          <cell r="B2283" t="str">
            <v>Reducciones Extremos Lisos (HD) 16 a 14"</v>
          </cell>
          <cell r="C2283" t="str">
            <v>Und</v>
          </cell>
          <cell r="D2283">
            <v>1</v>
          </cell>
          <cell r="E2283">
            <v>2576200</v>
          </cell>
          <cell r="F2283">
            <v>489478</v>
          </cell>
          <cell r="G2283">
            <v>3065678</v>
          </cell>
        </row>
        <row r="2284">
          <cell r="A2284" t="str">
            <v>096540</v>
          </cell>
          <cell r="B2284" t="str">
            <v>Reducciones Extremos Bridados (HD) 3 a 2"</v>
          </cell>
          <cell r="C2284" t="str">
            <v>Und</v>
          </cell>
          <cell r="D2284">
            <v>1</v>
          </cell>
          <cell r="E2284">
            <v>165000</v>
          </cell>
          <cell r="F2284">
            <v>31350</v>
          </cell>
          <cell r="G2284">
            <v>196350</v>
          </cell>
        </row>
        <row r="2285">
          <cell r="A2285" t="str">
            <v>096550</v>
          </cell>
          <cell r="B2285" t="str">
            <v>Reducciones Extremos Bridados (HD) 4 a 2"</v>
          </cell>
          <cell r="C2285" t="str">
            <v>Und</v>
          </cell>
          <cell r="D2285">
            <v>1</v>
          </cell>
          <cell r="E2285">
            <v>232100.00000000003</v>
          </cell>
          <cell r="F2285">
            <v>44099.000000000007</v>
          </cell>
          <cell r="G2285">
            <v>276199.00000000006</v>
          </cell>
        </row>
        <row r="2286">
          <cell r="A2286" t="str">
            <v>096560</v>
          </cell>
          <cell r="B2286" t="str">
            <v>Reducciones Extremos Bridados (HD) 4 a 3"</v>
          </cell>
          <cell r="C2286" t="str">
            <v>Und</v>
          </cell>
          <cell r="D2286">
            <v>1</v>
          </cell>
          <cell r="E2286">
            <v>254100.00000000003</v>
          </cell>
          <cell r="F2286">
            <v>48279.000000000007</v>
          </cell>
          <cell r="G2286">
            <v>302379.00000000006</v>
          </cell>
        </row>
        <row r="2287">
          <cell r="A2287" t="str">
            <v>096570</v>
          </cell>
          <cell r="B2287" t="str">
            <v>Reducciones Extremos Bridados (HD) 6 a 2"</v>
          </cell>
          <cell r="C2287" t="str">
            <v>Und</v>
          </cell>
          <cell r="D2287">
            <v>1</v>
          </cell>
          <cell r="E2287">
            <v>319000</v>
          </cell>
          <cell r="F2287">
            <v>60610</v>
          </cell>
          <cell r="G2287">
            <v>379610</v>
          </cell>
        </row>
        <row r="2288">
          <cell r="A2288" t="str">
            <v>096580</v>
          </cell>
          <cell r="B2288" t="str">
            <v>Reducciones Extremos Bridados (HD) 6 a 3"</v>
          </cell>
          <cell r="C2288" t="str">
            <v>Und</v>
          </cell>
          <cell r="D2288">
            <v>1</v>
          </cell>
          <cell r="E2288">
            <v>348700</v>
          </cell>
          <cell r="F2288">
            <v>66253</v>
          </cell>
          <cell r="G2288">
            <v>414953</v>
          </cell>
        </row>
        <row r="2289">
          <cell r="A2289" t="str">
            <v>096590</v>
          </cell>
          <cell r="B2289" t="str">
            <v>Reducciones Extremos Bridados (HD) 6 a 4"</v>
          </cell>
          <cell r="C2289" t="str">
            <v>Und</v>
          </cell>
          <cell r="D2289">
            <v>1</v>
          </cell>
          <cell r="E2289">
            <v>378400.00000000006</v>
          </cell>
          <cell r="F2289">
            <v>71896.000000000015</v>
          </cell>
          <cell r="G2289">
            <v>450296.00000000006</v>
          </cell>
        </row>
        <row r="2290">
          <cell r="A2290" t="str">
            <v>096600</v>
          </cell>
          <cell r="B2290" t="str">
            <v>Reducciones Extremos Bridados (HD) 8 a 2"</v>
          </cell>
          <cell r="C2290" t="str">
            <v>Und</v>
          </cell>
          <cell r="D2290">
            <v>1</v>
          </cell>
          <cell r="E2290">
            <v>479600.00000000006</v>
          </cell>
          <cell r="F2290">
            <v>91124.000000000015</v>
          </cell>
          <cell r="G2290">
            <v>570724.00000000012</v>
          </cell>
        </row>
        <row r="2291">
          <cell r="A2291" t="str">
            <v>096610</v>
          </cell>
          <cell r="B2291" t="str">
            <v>Reducciones Extremos Bridados (HD) 8 a 3"</v>
          </cell>
          <cell r="C2291" t="str">
            <v>Und</v>
          </cell>
          <cell r="D2291">
            <v>1</v>
          </cell>
          <cell r="E2291">
            <v>509300.00000000006</v>
          </cell>
          <cell r="F2291">
            <v>96767.000000000015</v>
          </cell>
          <cell r="G2291">
            <v>606067.00000000012</v>
          </cell>
        </row>
        <row r="2292">
          <cell r="A2292" t="str">
            <v>096620</v>
          </cell>
          <cell r="B2292" t="str">
            <v>Reducciones Extremos Bridados (HD) 8 a 4"</v>
          </cell>
          <cell r="C2292" t="str">
            <v>Und</v>
          </cell>
          <cell r="D2292">
            <v>1</v>
          </cell>
          <cell r="E2292">
            <v>545600</v>
          </cell>
          <cell r="F2292">
            <v>103664</v>
          </cell>
          <cell r="G2292">
            <v>649264</v>
          </cell>
        </row>
        <row r="2293">
          <cell r="A2293" t="str">
            <v>096630</v>
          </cell>
          <cell r="B2293" t="str">
            <v>Reducciones Extremos Bridados (HD) 8 a 6"</v>
          </cell>
          <cell r="C2293" t="str">
            <v>Und</v>
          </cell>
          <cell r="D2293">
            <v>1</v>
          </cell>
          <cell r="E2293">
            <v>669900</v>
          </cell>
          <cell r="F2293">
            <v>127281</v>
          </cell>
          <cell r="G2293">
            <v>797181</v>
          </cell>
        </row>
        <row r="2294">
          <cell r="A2294" t="str">
            <v>096640</v>
          </cell>
          <cell r="B2294" t="str">
            <v>Reducciones Extremos Bridados (HD) 10 a 3"</v>
          </cell>
          <cell r="C2294" t="str">
            <v>Und</v>
          </cell>
          <cell r="D2294">
            <v>1</v>
          </cell>
          <cell r="E2294">
            <v>788700.00000000012</v>
          </cell>
          <cell r="F2294">
            <v>149853.00000000003</v>
          </cell>
          <cell r="G2294">
            <v>938553.00000000012</v>
          </cell>
        </row>
        <row r="2295">
          <cell r="A2295" t="str">
            <v>096650</v>
          </cell>
          <cell r="B2295" t="str">
            <v>Reducciones Extremos Bridados (HD) 10 a 4"</v>
          </cell>
          <cell r="C2295" t="str">
            <v>Und</v>
          </cell>
          <cell r="D2295">
            <v>1</v>
          </cell>
          <cell r="E2295">
            <v>818400.00000000012</v>
          </cell>
          <cell r="F2295">
            <v>155496.00000000003</v>
          </cell>
          <cell r="G2295">
            <v>973896.00000000012</v>
          </cell>
        </row>
        <row r="2296">
          <cell r="A2296" t="str">
            <v>096660</v>
          </cell>
          <cell r="B2296" t="str">
            <v>Reducciones Extremos Bridados (HD) 10 a 6"</v>
          </cell>
          <cell r="C2296" t="str">
            <v>Und</v>
          </cell>
          <cell r="D2296">
            <v>1</v>
          </cell>
          <cell r="E2296">
            <v>902000.00000000012</v>
          </cell>
          <cell r="F2296">
            <v>171380.00000000003</v>
          </cell>
          <cell r="G2296">
            <v>1073380.0000000002</v>
          </cell>
        </row>
        <row r="2297">
          <cell r="A2297" t="str">
            <v>096670</v>
          </cell>
          <cell r="B2297" t="str">
            <v>Reducciones Extremos Bridados (HD) 10 a 8"</v>
          </cell>
          <cell r="C2297" t="str">
            <v>Und</v>
          </cell>
          <cell r="D2297">
            <v>1</v>
          </cell>
          <cell r="E2297">
            <v>961400.00000000012</v>
          </cell>
          <cell r="F2297">
            <v>182666.00000000003</v>
          </cell>
          <cell r="G2297">
            <v>1144066.0000000002</v>
          </cell>
        </row>
        <row r="2298">
          <cell r="A2298" t="str">
            <v>096680</v>
          </cell>
          <cell r="B2298" t="str">
            <v>Reducciones Extremos Bridados (HD) 12 a 3"</v>
          </cell>
          <cell r="C2298" t="str">
            <v>Und</v>
          </cell>
          <cell r="D2298">
            <v>1</v>
          </cell>
          <cell r="E2298">
            <v>1162700</v>
          </cell>
          <cell r="F2298">
            <v>220913</v>
          </cell>
          <cell r="G2298">
            <v>1383613</v>
          </cell>
        </row>
        <row r="2299">
          <cell r="A2299" t="str">
            <v>096690</v>
          </cell>
          <cell r="B2299" t="str">
            <v>Reducciones Extremos Bridados (HD) 12 a 4"</v>
          </cell>
          <cell r="C2299" t="str">
            <v>Und</v>
          </cell>
          <cell r="D2299">
            <v>1</v>
          </cell>
          <cell r="E2299">
            <v>1186900</v>
          </cell>
          <cell r="F2299">
            <v>225511</v>
          </cell>
          <cell r="G2299">
            <v>1412411</v>
          </cell>
        </row>
        <row r="2300">
          <cell r="A2300" t="str">
            <v>096700</v>
          </cell>
          <cell r="B2300" t="str">
            <v>Reducciones Extremos Bridados (HD) 12 a 6"</v>
          </cell>
          <cell r="C2300" t="str">
            <v>Und</v>
          </cell>
          <cell r="D2300">
            <v>1</v>
          </cell>
          <cell r="E2300">
            <v>1210000</v>
          </cell>
          <cell r="F2300">
            <v>229900</v>
          </cell>
          <cell r="G2300">
            <v>1439900</v>
          </cell>
        </row>
        <row r="2301">
          <cell r="A2301" t="str">
            <v>096710</v>
          </cell>
          <cell r="B2301" t="str">
            <v>Reducciones Extremos Bridados (HD) 12 a 8"</v>
          </cell>
          <cell r="C2301" t="str">
            <v>Und</v>
          </cell>
          <cell r="D2301">
            <v>1</v>
          </cell>
          <cell r="E2301">
            <v>1218800</v>
          </cell>
          <cell r="F2301">
            <v>231572</v>
          </cell>
          <cell r="G2301">
            <v>1450372</v>
          </cell>
        </row>
        <row r="2302">
          <cell r="A2302" t="str">
            <v>096720</v>
          </cell>
          <cell r="B2302" t="str">
            <v>Reducciones Extremos Bridados (HD) 12 a 10"</v>
          </cell>
          <cell r="C2302" t="str">
            <v>Und</v>
          </cell>
          <cell r="D2302">
            <v>1</v>
          </cell>
          <cell r="E2302">
            <v>1388200</v>
          </cell>
          <cell r="F2302">
            <v>263758</v>
          </cell>
          <cell r="G2302">
            <v>1651958</v>
          </cell>
        </row>
        <row r="2303">
          <cell r="A2303" t="str">
            <v>096730</v>
          </cell>
          <cell r="B2303" t="str">
            <v>Reducciones Extremos Bridados (HD) 14 a 4"</v>
          </cell>
          <cell r="C2303" t="str">
            <v>Und</v>
          </cell>
          <cell r="D2303">
            <v>1</v>
          </cell>
          <cell r="E2303">
            <v>1685200.0000000002</v>
          </cell>
          <cell r="F2303">
            <v>320188.00000000006</v>
          </cell>
          <cell r="G2303">
            <v>2005388.0000000002</v>
          </cell>
        </row>
        <row r="2304">
          <cell r="A2304" t="str">
            <v>096740</v>
          </cell>
          <cell r="B2304" t="str">
            <v>Reducciones Extremos Bridados (HD) 14 a 6"</v>
          </cell>
          <cell r="C2304" t="str">
            <v>Und</v>
          </cell>
          <cell r="D2304">
            <v>1</v>
          </cell>
          <cell r="E2304">
            <v>1744600.0000000002</v>
          </cell>
          <cell r="F2304">
            <v>331474.00000000006</v>
          </cell>
          <cell r="G2304">
            <v>2076074.0000000002</v>
          </cell>
        </row>
        <row r="2305">
          <cell r="A2305" t="str">
            <v>096750</v>
          </cell>
          <cell r="B2305" t="str">
            <v>Reducciones Extremos Bridados (HD) 14 a 8"</v>
          </cell>
          <cell r="C2305" t="str">
            <v>Und</v>
          </cell>
          <cell r="D2305">
            <v>1</v>
          </cell>
          <cell r="E2305">
            <v>1804000.0000000002</v>
          </cell>
          <cell r="F2305">
            <v>342760.00000000006</v>
          </cell>
          <cell r="G2305">
            <v>2146760.0000000005</v>
          </cell>
        </row>
        <row r="2306">
          <cell r="A2306" t="str">
            <v>096760</v>
          </cell>
          <cell r="B2306" t="str">
            <v>Reducciones Extremos Bridados (HD) 14 a 10"</v>
          </cell>
          <cell r="C2306" t="str">
            <v>Und</v>
          </cell>
          <cell r="D2306">
            <v>1</v>
          </cell>
          <cell r="E2306">
            <v>2041600.0000000002</v>
          </cell>
          <cell r="F2306">
            <v>387904.00000000006</v>
          </cell>
          <cell r="G2306">
            <v>2429504.0000000005</v>
          </cell>
        </row>
        <row r="2307">
          <cell r="A2307" t="str">
            <v>096770</v>
          </cell>
          <cell r="B2307" t="str">
            <v>Reducciones Extremos Bridados (HD) 14 a 12"</v>
          </cell>
          <cell r="C2307" t="str">
            <v>Und</v>
          </cell>
          <cell r="D2307">
            <v>1</v>
          </cell>
          <cell r="E2307">
            <v>2160400</v>
          </cell>
          <cell r="F2307">
            <v>410476</v>
          </cell>
          <cell r="G2307">
            <v>2570876</v>
          </cell>
        </row>
        <row r="2308">
          <cell r="A2308" t="str">
            <v>096780</v>
          </cell>
          <cell r="B2308" t="str">
            <v>Reducciones Extremos Bridados (HD) 16 a 6"</v>
          </cell>
          <cell r="C2308" t="str">
            <v>Und</v>
          </cell>
          <cell r="D2308">
            <v>1</v>
          </cell>
          <cell r="E2308">
            <v>2160400</v>
          </cell>
          <cell r="F2308">
            <v>410476</v>
          </cell>
          <cell r="G2308">
            <v>2570876</v>
          </cell>
        </row>
        <row r="2309">
          <cell r="A2309" t="str">
            <v>096790</v>
          </cell>
          <cell r="B2309" t="str">
            <v>Reducciones Extremos Bridados (HD) 16 a 8"</v>
          </cell>
          <cell r="C2309" t="str">
            <v>Und</v>
          </cell>
          <cell r="D2309">
            <v>1</v>
          </cell>
          <cell r="E2309">
            <v>2208800</v>
          </cell>
          <cell r="F2309">
            <v>419672</v>
          </cell>
          <cell r="G2309">
            <v>2628472</v>
          </cell>
        </row>
        <row r="2310">
          <cell r="A2310" t="str">
            <v>096800</v>
          </cell>
          <cell r="B2310" t="str">
            <v>Reducciones Extremos Bridados (HD) 16 a 10"</v>
          </cell>
          <cell r="C2310" t="str">
            <v>Und</v>
          </cell>
          <cell r="D2310">
            <v>1</v>
          </cell>
          <cell r="E2310">
            <v>2516800</v>
          </cell>
          <cell r="F2310">
            <v>478192</v>
          </cell>
          <cell r="G2310">
            <v>2994992</v>
          </cell>
        </row>
        <row r="2311">
          <cell r="A2311" t="str">
            <v>096810</v>
          </cell>
          <cell r="B2311" t="str">
            <v>Reducciones Extremos Bridados (HD) 16 a 12"</v>
          </cell>
          <cell r="C2311" t="str">
            <v>Und</v>
          </cell>
          <cell r="D2311">
            <v>1</v>
          </cell>
          <cell r="E2311">
            <v>2516800</v>
          </cell>
          <cell r="F2311">
            <v>478192</v>
          </cell>
          <cell r="G2311">
            <v>2994992</v>
          </cell>
        </row>
        <row r="2312">
          <cell r="A2312" t="str">
            <v>096820</v>
          </cell>
          <cell r="B2312" t="str">
            <v>Reducciones Extremos Bridados (HD) 16 a 14"</v>
          </cell>
          <cell r="C2312" t="str">
            <v>Und</v>
          </cell>
          <cell r="D2312">
            <v>1</v>
          </cell>
          <cell r="E2312">
            <v>2937000.0000000005</v>
          </cell>
          <cell r="F2312">
            <v>558030.00000000012</v>
          </cell>
          <cell r="G2312">
            <v>3495030.0000000005</v>
          </cell>
        </row>
        <row r="2313">
          <cell r="A2313" t="str">
            <v>096830</v>
          </cell>
          <cell r="B2313" t="str">
            <v>Cruz Extremos Junta rapida (HD) 2 x 2"</v>
          </cell>
          <cell r="C2313" t="str">
            <v>Und</v>
          </cell>
          <cell r="D2313">
            <v>1</v>
          </cell>
          <cell r="E2313">
            <v>125400.00000000001</v>
          </cell>
          <cell r="F2313">
            <v>23826.000000000004</v>
          </cell>
          <cell r="G2313">
            <v>149226.00000000003</v>
          </cell>
        </row>
        <row r="2314">
          <cell r="A2314" t="str">
            <v>096840</v>
          </cell>
          <cell r="B2314" t="str">
            <v>Cruz Extremos Junta rapida (HD) 3 x 2"</v>
          </cell>
          <cell r="C2314" t="str">
            <v>Und</v>
          </cell>
          <cell r="D2314">
            <v>1</v>
          </cell>
          <cell r="E2314">
            <v>184800.00000000003</v>
          </cell>
          <cell r="F2314">
            <v>35112.000000000007</v>
          </cell>
          <cell r="G2314">
            <v>219912.00000000003</v>
          </cell>
        </row>
        <row r="2315">
          <cell r="A2315" t="str">
            <v>096850</v>
          </cell>
          <cell r="B2315" t="str">
            <v>Cruz Extremos Junta rapida (HD) 3 x 3"</v>
          </cell>
          <cell r="C2315" t="str">
            <v>Und</v>
          </cell>
          <cell r="D2315">
            <v>1</v>
          </cell>
          <cell r="E2315">
            <v>207900.00000000003</v>
          </cell>
          <cell r="F2315">
            <v>39501.000000000007</v>
          </cell>
          <cell r="G2315">
            <v>247401.00000000003</v>
          </cell>
        </row>
        <row r="2316">
          <cell r="A2316" t="str">
            <v>096860</v>
          </cell>
          <cell r="B2316" t="str">
            <v>Cruz Extremos Junta rapida (HD) 4 x 2"</v>
          </cell>
          <cell r="C2316" t="str">
            <v>Und</v>
          </cell>
          <cell r="D2316">
            <v>1</v>
          </cell>
          <cell r="E2316">
            <v>220000.00000000003</v>
          </cell>
          <cell r="F2316">
            <v>41800.000000000007</v>
          </cell>
          <cell r="G2316">
            <v>261800.00000000003</v>
          </cell>
        </row>
        <row r="2317">
          <cell r="A2317" t="str">
            <v>096870</v>
          </cell>
          <cell r="B2317" t="str">
            <v>Cruz Extremos Junta rapida (HD) 4 x 3"</v>
          </cell>
          <cell r="C2317" t="str">
            <v>Und</v>
          </cell>
          <cell r="D2317">
            <v>1</v>
          </cell>
          <cell r="E2317">
            <v>287100</v>
          </cell>
          <cell r="F2317">
            <v>54549</v>
          </cell>
          <cell r="G2317">
            <v>341649</v>
          </cell>
        </row>
        <row r="2318">
          <cell r="A2318" t="str">
            <v>096880</v>
          </cell>
          <cell r="B2318" t="str">
            <v>Cruz Extremos Junta rapida (HD) 4 x 4"</v>
          </cell>
          <cell r="C2318" t="str">
            <v>Und</v>
          </cell>
          <cell r="D2318">
            <v>1</v>
          </cell>
          <cell r="E2318">
            <v>333300</v>
          </cell>
          <cell r="F2318">
            <v>63327</v>
          </cell>
          <cell r="G2318">
            <v>396627</v>
          </cell>
        </row>
        <row r="2319">
          <cell r="A2319" t="str">
            <v>096890</v>
          </cell>
          <cell r="B2319" t="str">
            <v>Cruz Extremos Junta rapida (HD) 6 x 2"</v>
          </cell>
          <cell r="C2319" t="str">
            <v>Und</v>
          </cell>
          <cell r="D2319">
            <v>1</v>
          </cell>
          <cell r="E2319">
            <v>404800.00000000006</v>
          </cell>
          <cell r="F2319">
            <v>76912.000000000015</v>
          </cell>
          <cell r="G2319">
            <v>481712.00000000006</v>
          </cell>
        </row>
        <row r="2320">
          <cell r="A2320" t="str">
            <v>096900</v>
          </cell>
          <cell r="B2320" t="str">
            <v>Cruz Extremos Junta rapida (HD) 6 x 3"</v>
          </cell>
          <cell r="C2320" t="str">
            <v>Und</v>
          </cell>
          <cell r="D2320">
            <v>1</v>
          </cell>
          <cell r="E2320">
            <v>437800.00000000006</v>
          </cell>
          <cell r="F2320">
            <v>83182.000000000015</v>
          </cell>
          <cell r="G2320">
            <v>520982.00000000006</v>
          </cell>
        </row>
        <row r="2321">
          <cell r="A2321" t="str">
            <v>096910</v>
          </cell>
          <cell r="B2321" t="str">
            <v>Cruz Extremos Junta rapida (HD) 6 x 4"</v>
          </cell>
          <cell r="C2321" t="str">
            <v>Und</v>
          </cell>
          <cell r="D2321">
            <v>1</v>
          </cell>
          <cell r="E2321">
            <v>445500.00000000006</v>
          </cell>
          <cell r="F2321">
            <v>84645.000000000015</v>
          </cell>
          <cell r="G2321">
            <v>530145.00000000012</v>
          </cell>
        </row>
        <row r="2322">
          <cell r="A2322" t="str">
            <v>096920</v>
          </cell>
          <cell r="B2322" t="str">
            <v>Cruz Extremos Junta rapida (HD) 6 x 6"</v>
          </cell>
          <cell r="C2322" t="str">
            <v>Und</v>
          </cell>
          <cell r="D2322">
            <v>1</v>
          </cell>
          <cell r="E2322">
            <v>551100</v>
          </cell>
          <cell r="F2322">
            <v>104709</v>
          </cell>
          <cell r="G2322">
            <v>655809</v>
          </cell>
        </row>
        <row r="2323">
          <cell r="A2323" t="str">
            <v>096930</v>
          </cell>
          <cell r="B2323" t="str">
            <v>Cruz Extremos Junta rapida (HD) 8 x 2"</v>
          </cell>
          <cell r="C2323" t="str">
            <v>Und</v>
          </cell>
          <cell r="D2323">
            <v>1</v>
          </cell>
          <cell r="E2323">
            <v>669900</v>
          </cell>
          <cell r="F2323">
            <v>127281</v>
          </cell>
          <cell r="G2323">
            <v>797181</v>
          </cell>
        </row>
        <row r="2324">
          <cell r="A2324" t="str">
            <v>096940</v>
          </cell>
          <cell r="B2324" t="str">
            <v>Cruz Extremos Junta rapida (HD) 8 x 3"</v>
          </cell>
          <cell r="C2324" t="str">
            <v>Und</v>
          </cell>
          <cell r="D2324">
            <v>1</v>
          </cell>
          <cell r="E2324">
            <v>770000.00000000012</v>
          </cell>
          <cell r="F2324">
            <v>146300.00000000003</v>
          </cell>
          <cell r="G2324">
            <v>916300.00000000012</v>
          </cell>
        </row>
        <row r="2325">
          <cell r="A2325" t="str">
            <v>096950</v>
          </cell>
          <cell r="B2325" t="str">
            <v>Cruz Extremos Junta rapida (HD) 8 x 4"</v>
          </cell>
          <cell r="C2325" t="str">
            <v>Und</v>
          </cell>
          <cell r="D2325">
            <v>1</v>
          </cell>
          <cell r="E2325">
            <v>770000.00000000012</v>
          </cell>
          <cell r="F2325">
            <v>146300.00000000003</v>
          </cell>
          <cell r="G2325">
            <v>916300.00000000012</v>
          </cell>
        </row>
        <row r="2326">
          <cell r="A2326" t="str">
            <v>096960</v>
          </cell>
          <cell r="B2326" t="str">
            <v>Cruz Extremos Junta rapida (HD) 8 x 6"</v>
          </cell>
          <cell r="C2326" t="str">
            <v>Und</v>
          </cell>
          <cell r="D2326">
            <v>1</v>
          </cell>
          <cell r="E2326">
            <v>907500.00000000012</v>
          </cell>
          <cell r="F2326">
            <v>172425.00000000003</v>
          </cell>
          <cell r="G2326">
            <v>1079925.0000000002</v>
          </cell>
        </row>
        <row r="2327">
          <cell r="A2327" t="str">
            <v>096970</v>
          </cell>
          <cell r="B2327" t="str">
            <v>Cruz Extremos Junta rapida (HD) 8 x 8"</v>
          </cell>
          <cell r="C2327" t="str">
            <v>Und</v>
          </cell>
          <cell r="D2327">
            <v>1</v>
          </cell>
          <cell r="E2327">
            <v>947100.00000000012</v>
          </cell>
          <cell r="F2327">
            <v>179949.00000000003</v>
          </cell>
          <cell r="G2327">
            <v>1127049.0000000002</v>
          </cell>
        </row>
        <row r="2328">
          <cell r="A2328" t="str">
            <v>096980</v>
          </cell>
          <cell r="B2328" t="str">
            <v>Cruz Extremos Junta rapida (HD) 10 x 2"</v>
          </cell>
          <cell r="C2328" t="str">
            <v>Und</v>
          </cell>
          <cell r="D2328">
            <v>1</v>
          </cell>
          <cell r="E2328">
            <v>1067000</v>
          </cell>
          <cell r="F2328">
            <v>202730</v>
          </cell>
          <cell r="G2328">
            <v>1269730</v>
          </cell>
        </row>
        <row r="2329">
          <cell r="A2329" t="str">
            <v>096990</v>
          </cell>
          <cell r="B2329" t="str">
            <v>Cruz Extremos Junta rapida (HD) 10 x 3"</v>
          </cell>
          <cell r="C2329" t="str">
            <v>Und</v>
          </cell>
          <cell r="D2329">
            <v>1</v>
          </cell>
          <cell r="E2329">
            <v>1184700</v>
          </cell>
          <cell r="F2329">
            <v>225093</v>
          </cell>
          <cell r="G2329">
            <v>1409793</v>
          </cell>
        </row>
        <row r="2330">
          <cell r="A2330" t="str">
            <v>097000</v>
          </cell>
          <cell r="B2330" t="str">
            <v>Cruz Extremos Junta rapida (HD) 10 x 4"</v>
          </cell>
          <cell r="C2330" t="str">
            <v>Und</v>
          </cell>
          <cell r="D2330">
            <v>1</v>
          </cell>
          <cell r="E2330">
            <v>1237500</v>
          </cell>
          <cell r="F2330">
            <v>235125</v>
          </cell>
          <cell r="G2330">
            <v>1472625</v>
          </cell>
        </row>
        <row r="2331">
          <cell r="A2331" t="str">
            <v>097010</v>
          </cell>
          <cell r="B2331" t="str">
            <v>Cruz Extremos Junta rapida (HD) 10 x 6"</v>
          </cell>
          <cell r="C2331" t="str">
            <v>Und</v>
          </cell>
          <cell r="D2331">
            <v>1</v>
          </cell>
          <cell r="E2331">
            <v>1290300</v>
          </cell>
          <cell r="F2331">
            <v>245157</v>
          </cell>
          <cell r="G2331">
            <v>1535457</v>
          </cell>
        </row>
        <row r="2332">
          <cell r="A2332" t="str">
            <v>097020</v>
          </cell>
          <cell r="B2332" t="str">
            <v>Cruz Extremos Junta rapida (HD) 10 x 8"</v>
          </cell>
          <cell r="C2332" t="str">
            <v>Und</v>
          </cell>
          <cell r="D2332">
            <v>1</v>
          </cell>
          <cell r="E2332">
            <v>1475100.0000000002</v>
          </cell>
          <cell r="F2332">
            <v>280269.00000000006</v>
          </cell>
          <cell r="G2332">
            <v>1755369.0000000002</v>
          </cell>
        </row>
        <row r="2333">
          <cell r="A2333" t="str">
            <v>097030</v>
          </cell>
          <cell r="B2333" t="str">
            <v>Cruz Extremos Junta rapida (HD) 10 x 10"</v>
          </cell>
          <cell r="C2333" t="str">
            <v>Und</v>
          </cell>
          <cell r="D2333">
            <v>1</v>
          </cell>
          <cell r="E2333">
            <v>1914000.0000000002</v>
          </cell>
          <cell r="F2333">
            <v>363660.00000000006</v>
          </cell>
          <cell r="G2333">
            <v>2277660.0000000005</v>
          </cell>
        </row>
        <row r="2334">
          <cell r="A2334" t="str">
            <v>097040</v>
          </cell>
          <cell r="B2334" t="str">
            <v>Cruz Extremos Junta rapida (HD) 12 x 2"</v>
          </cell>
          <cell r="C2334" t="str">
            <v>Und</v>
          </cell>
          <cell r="D2334">
            <v>1</v>
          </cell>
          <cell r="E2334">
            <v>1507000.0000000002</v>
          </cell>
          <cell r="F2334">
            <v>286330.00000000006</v>
          </cell>
          <cell r="G2334">
            <v>1793330.0000000002</v>
          </cell>
        </row>
        <row r="2335">
          <cell r="A2335" t="str">
            <v>097050</v>
          </cell>
          <cell r="B2335" t="str">
            <v>Cruz Extremos Junta rapida (HD) 12 x 3"</v>
          </cell>
          <cell r="C2335" t="str">
            <v>Und</v>
          </cell>
          <cell r="D2335">
            <v>1</v>
          </cell>
          <cell r="E2335">
            <v>1673100.0000000002</v>
          </cell>
          <cell r="F2335">
            <v>317889.00000000006</v>
          </cell>
          <cell r="G2335">
            <v>1990989.0000000002</v>
          </cell>
        </row>
        <row r="2336">
          <cell r="A2336" t="str">
            <v>097060</v>
          </cell>
          <cell r="B2336" t="str">
            <v>Cruz Extremos Junta rapida (HD) 12 x 4"</v>
          </cell>
          <cell r="C2336" t="str">
            <v>Und</v>
          </cell>
          <cell r="D2336">
            <v>1</v>
          </cell>
          <cell r="E2336">
            <v>2069100.0000000002</v>
          </cell>
          <cell r="F2336">
            <v>393129.00000000006</v>
          </cell>
          <cell r="G2336">
            <v>2462229.0000000005</v>
          </cell>
        </row>
        <row r="2337">
          <cell r="A2337" t="str">
            <v>097070</v>
          </cell>
          <cell r="B2337" t="str">
            <v>Cruz Extremos Junta rapida (HD) 12 x 6"</v>
          </cell>
          <cell r="C2337" t="str">
            <v>Und</v>
          </cell>
          <cell r="D2337">
            <v>1</v>
          </cell>
          <cell r="E2337">
            <v>2135100</v>
          </cell>
          <cell r="F2337">
            <v>405669</v>
          </cell>
          <cell r="G2337">
            <v>2540769</v>
          </cell>
        </row>
        <row r="2338">
          <cell r="A2338" t="str">
            <v>097080</v>
          </cell>
          <cell r="B2338" t="str">
            <v>Cruz Extremos Junta rapida (HD) 12 x 8"</v>
          </cell>
          <cell r="C2338" t="str">
            <v>Und</v>
          </cell>
          <cell r="D2338">
            <v>1</v>
          </cell>
          <cell r="E2338">
            <v>2333100</v>
          </cell>
          <cell r="F2338">
            <v>443289</v>
          </cell>
          <cell r="G2338">
            <v>2776389</v>
          </cell>
        </row>
        <row r="2339">
          <cell r="A2339" t="str">
            <v>097090</v>
          </cell>
          <cell r="B2339" t="str">
            <v>Cruz Extremos Junta rapida (HD) 12 x 10"</v>
          </cell>
          <cell r="C2339" t="str">
            <v>Und</v>
          </cell>
          <cell r="D2339">
            <v>1</v>
          </cell>
          <cell r="E2339">
            <v>2729100</v>
          </cell>
          <cell r="F2339">
            <v>518529</v>
          </cell>
          <cell r="G2339">
            <v>3247629</v>
          </cell>
        </row>
        <row r="2340">
          <cell r="A2340" t="str">
            <v>097100</v>
          </cell>
          <cell r="B2340" t="str">
            <v>Cruz Extremos Junta rapida (HD) 12 x 12"</v>
          </cell>
          <cell r="C2340" t="str">
            <v>Und</v>
          </cell>
          <cell r="D2340">
            <v>1</v>
          </cell>
          <cell r="E2340">
            <v>3191100.0000000005</v>
          </cell>
          <cell r="F2340">
            <v>606309.00000000012</v>
          </cell>
          <cell r="G2340">
            <v>3797409.0000000005</v>
          </cell>
        </row>
        <row r="2341">
          <cell r="A2341" t="str">
            <v>097110</v>
          </cell>
          <cell r="B2341" t="str">
            <v>Cruz Extremos lisos (HD) 2 x 2"</v>
          </cell>
          <cell r="C2341" t="str">
            <v>Und</v>
          </cell>
          <cell r="D2341">
            <v>1</v>
          </cell>
          <cell r="E2341">
            <v>125400.00000000001</v>
          </cell>
          <cell r="F2341">
            <v>23826.000000000004</v>
          </cell>
          <cell r="G2341">
            <v>149226.00000000003</v>
          </cell>
        </row>
        <row r="2342">
          <cell r="A2342" t="str">
            <v>097120</v>
          </cell>
          <cell r="B2342" t="str">
            <v>Cruz Extremos lisos (HD) 3 x 2"</v>
          </cell>
          <cell r="C2342" t="str">
            <v>Und</v>
          </cell>
          <cell r="D2342">
            <v>1</v>
          </cell>
          <cell r="E2342">
            <v>184800.00000000003</v>
          </cell>
          <cell r="F2342">
            <v>35112.000000000007</v>
          </cell>
          <cell r="G2342">
            <v>219912.00000000003</v>
          </cell>
        </row>
        <row r="2343">
          <cell r="A2343" t="str">
            <v>097130</v>
          </cell>
          <cell r="B2343" t="str">
            <v>Cruz Extremos lisos (HD) 3 x 3"</v>
          </cell>
          <cell r="C2343" t="str">
            <v>Und</v>
          </cell>
          <cell r="D2343">
            <v>1</v>
          </cell>
          <cell r="E2343">
            <v>207900.00000000003</v>
          </cell>
          <cell r="F2343">
            <v>39501.000000000007</v>
          </cell>
          <cell r="G2343">
            <v>247401.00000000003</v>
          </cell>
        </row>
        <row r="2344">
          <cell r="A2344" t="str">
            <v>097140</v>
          </cell>
          <cell r="B2344" t="str">
            <v>Cruz Extremos lisos (HD) 4 x 2"</v>
          </cell>
          <cell r="C2344" t="str">
            <v>Und</v>
          </cell>
          <cell r="D2344">
            <v>1</v>
          </cell>
          <cell r="E2344">
            <v>220000.00000000003</v>
          </cell>
          <cell r="F2344">
            <v>41800.000000000007</v>
          </cell>
          <cell r="G2344">
            <v>261800.00000000003</v>
          </cell>
        </row>
        <row r="2345">
          <cell r="A2345" t="str">
            <v>097150</v>
          </cell>
          <cell r="B2345" t="str">
            <v>Cruz Extremos lisos (HD) 4 x 3"</v>
          </cell>
          <cell r="C2345" t="str">
            <v>Und</v>
          </cell>
          <cell r="D2345">
            <v>1</v>
          </cell>
          <cell r="E2345">
            <v>287100</v>
          </cell>
          <cell r="F2345">
            <v>54549</v>
          </cell>
          <cell r="G2345">
            <v>341649</v>
          </cell>
        </row>
        <row r="2346">
          <cell r="A2346" t="str">
            <v>097160</v>
          </cell>
          <cell r="B2346" t="str">
            <v>Cruz Extremos lisos (HD) 4 x 4"</v>
          </cell>
          <cell r="C2346" t="str">
            <v>Und</v>
          </cell>
          <cell r="D2346">
            <v>1</v>
          </cell>
          <cell r="E2346">
            <v>333300</v>
          </cell>
          <cell r="F2346">
            <v>63327</v>
          </cell>
          <cell r="G2346">
            <v>396627</v>
          </cell>
        </row>
        <row r="2347">
          <cell r="A2347" t="str">
            <v>097170</v>
          </cell>
          <cell r="B2347" t="str">
            <v>Cruz Extremos lisos (HD) 6 x 2"</v>
          </cell>
          <cell r="C2347" t="str">
            <v>Und</v>
          </cell>
          <cell r="D2347">
            <v>1</v>
          </cell>
          <cell r="E2347">
            <v>404800.00000000006</v>
          </cell>
          <cell r="F2347">
            <v>76912.000000000015</v>
          </cell>
          <cell r="G2347">
            <v>481712.00000000006</v>
          </cell>
        </row>
        <row r="2348">
          <cell r="A2348" t="str">
            <v>097180</v>
          </cell>
          <cell r="B2348" t="str">
            <v>Cruz Extremos lisos (HD) 6 x 3"</v>
          </cell>
          <cell r="C2348" t="str">
            <v>Und</v>
          </cell>
          <cell r="D2348">
            <v>1</v>
          </cell>
          <cell r="E2348">
            <v>437800.00000000006</v>
          </cell>
          <cell r="F2348">
            <v>83182.000000000015</v>
          </cell>
          <cell r="G2348">
            <v>520982.00000000006</v>
          </cell>
        </row>
        <row r="2349">
          <cell r="A2349" t="str">
            <v>097190</v>
          </cell>
          <cell r="B2349" t="str">
            <v>Cruz Extremos lisos (HD) 6 x 4"</v>
          </cell>
          <cell r="C2349" t="str">
            <v>Und</v>
          </cell>
          <cell r="D2349">
            <v>1</v>
          </cell>
          <cell r="E2349">
            <v>445500.00000000006</v>
          </cell>
          <cell r="F2349">
            <v>84645.000000000015</v>
          </cell>
          <cell r="G2349">
            <v>530145.00000000012</v>
          </cell>
        </row>
        <row r="2350">
          <cell r="A2350" t="str">
            <v>097200</v>
          </cell>
          <cell r="B2350" t="str">
            <v>Cruz Extremos lisos (HD) 6 x 6"</v>
          </cell>
          <cell r="C2350" t="str">
            <v>Und</v>
          </cell>
          <cell r="D2350">
            <v>1</v>
          </cell>
          <cell r="E2350">
            <v>551100</v>
          </cell>
          <cell r="F2350">
            <v>104709</v>
          </cell>
          <cell r="G2350">
            <v>655809</v>
          </cell>
        </row>
        <row r="2351">
          <cell r="A2351" t="str">
            <v>097210</v>
          </cell>
          <cell r="B2351" t="str">
            <v>Cruz Extremos lisos (HD) 8 x 2"</v>
          </cell>
          <cell r="C2351" t="str">
            <v>Und</v>
          </cell>
          <cell r="D2351">
            <v>1</v>
          </cell>
          <cell r="E2351">
            <v>669900</v>
          </cell>
          <cell r="F2351">
            <v>127281</v>
          </cell>
          <cell r="G2351">
            <v>797181</v>
          </cell>
        </row>
        <row r="2352">
          <cell r="A2352" t="str">
            <v>097220</v>
          </cell>
          <cell r="B2352" t="str">
            <v>Cruz Extremos lisos (HD) 8 x 3"</v>
          </cell>
          <cell r="C2352" t="str">
            <v>Und</v>
          </cell>
          <cell r="D2352">
            <v>1</v>
          </cell>
          <cell r="E2352">
            <v>770000.00000000012</v>
          </cell>
          <cell r="F2352">
            <v>146300.00000000003</v>
          </cell>
          <cell r="G2352">
            <v>916300.00000000012</v>
          </cell>
        </row>
        <row r="2353">
          <cell r="A2353" t="str">
            <v>097230</v>
          </cell>
          <cell r="B2353" t="str">
            <v>Cruz Extremos lisos (HD) 8 x 4"</v>
          </cell>
          <cell r="C2353" t="str">
            <v>Und</v>
          </cell>
          <cell r="D2353">
            <v>1</v>
          </cell>
          <cell r="E2353">
            <v>869000.00000000012</v>
          </cell>
          <cell r="F2353">
            <v>165110.00000000003</v>
          </cell>
          <cell r="G2353">
            <v>1034110.0000000001</v>
          </cell>
        </row>
        <row r="2354">
          <cell r="A2354" t="str">
            <v>097240</v>
          </cell>
          <cell r="B2354" t="str">
            <v>Cruz Extremos lisos (HD) 8 x 6"</v>
          </cell>
          <cell r="C2354" t="str">
            <v>Und</v>
          </cell>
          <cell r="D2354">
            <v>1</v>
          </cell>
          <cell r="E2354">
            <v>907500.00000000012</v>
          </cell>
          <cell r="F2354">
            <v>172425.00000000003</v>
          </cell>
          <cell r="G2354">
            <v>1079925.0000000002</v>
          </cell>
        </row>
        <row r="2355">
          <cell r="A2355" t="str">
            <v>097250</v>
          </cell>
          <cell r="B2355" t="str">
            <v>Cruz Extremos lisos (HD) 8 x 8"</v>
          </cell>
          <cell r="C2355" t="str">
            <v>Und</v>
          </cell>
          <cell r="D2355">
            <v>1</v>
          </cell>
          <cell r="E2355">
            <v>947100.00000000012</v>
          </cell>
          <cell r="F2355">
            <v>179949.00000000003</v>
          </cell>
          <cell r="G2355">
            <v>1127049.0000000002</v>
          </cell>
        </row>
        <row r="2356">
          <cell r="A2356" t="str">
            <v>097260</v>
          </cell>
          <cell r="B2356" t="str">
            <v>Cruz Extremos lisos (HD) 10 x 2"</v>
          </cell>
          <cell r="C2356" t="str">
            <v>Und</v>
          </cell>
          <cell r="D2356">
            <v>1</v>
          </cell>
          <cell r="E2356">
            <v>1067000</v>
          </cell>
          <cell r="F2356">
            <v>202730</v>
          </cell>
          <cell r="G2356">
            <v>1269730</v>
          </cell>
        </row>
        <row r="2357">
          <cell r="A2357" t="str">
            <v>097270</v>
          </cell>
          <cell r="B2357" t="str">
            <v>Cruz Extremos lisos (HD) 10 x 3"</v>
          </cell>
          <cell r="C2357" t="str">
            <v>Und</v>
          </cell>
          <cell r="D2357">
            <v>1</v>
          </cell>
          <cell r="E2357">
            <v>1089000</v>
          </cell>
          <cell r="F2357">
            <v>206910</v>
          </cell>
          <cell r="G2357">
            <v>1295910</v>
          </cell>
        </row>
        <row r="2358">
          <cell r="A2358" t="str">
            <v>097280</v>
          </cell>
          <cell r="B2358" t="str">
            <v>Cruz Extremos lisos (HD) 10 x 4"</v>
          </cell>
          <cell r="C2358" t="str">
            <v>Und</v>
          </cell>
          <cell r="D2358">
            <v>1</v>
          </cell>
          <cell r="E2358">
            <v>1129700</v>
          </cell>
          <cell r="F2358">
            <v>214643</v>
          </cell>
          <cell r="G2358">
            <v>1344343</v>
          </cell>
        </row>
        <row r="2359">
          <cell r="A2359" t="str">
            <v>097290</v>
          </cell>
          <cell r="B2359" t="str">
            <v>Cruz Extremos lisos (HD) 10 x 6"</v>
          </cell>
          <cell r="C2359" t="str">
            <v>Und</v>
          </cell>
          <cell r="D2359">
            <v>1</v>
          </cell>
          <cell r="E2359">
            <v>1184700</v>
          </cell>
          <cell r="F2359">
            <v>225093</v>
          </cell>
          <cell r="G2359">
            <v>1409793</v>
          </cell>
        </row>
        <row r="2360">
          <cell r="A2360" t="str">
            <v>097300</v>
          </cell>
          <cell r="B2360" t="str">
            <v>Cruz Extremos lisos (HD) 10 x 8"</v>
          </cell>
          <cell r="C2360" t="str">
            <v>Und</v>
          </cell>
          <cell r="D2360">
            <v>1</v>
          </cell>
          <cell r="E2360">
            <v>1369500</v>
          </cell>
          <cell r="F2360">
            <v>260205</v>
          </cell>
          <cell r="G2360">
            <v>1629705</v>
          </cell>
        </row>
        <row r="2361">
          <cell r="A2361" t="str">
            <v>097310</v>
          </cell>
          <cell r="B2361" t="str">
            <v>Cruz Extremos lisos (HD) 10 x 10"</v>
          </cell>
          <cell r="C2361" t="str">
            <v>Und</v>
          </cell>
          <cell r="D2361">
            <v>1</v>
          </cell>
          <cell r="E2361">
            <v>1475100.0000000002</v>
          </cell>
          <cell r="F2361">
            <v>280269.00000000006</v>
          </cell>
          <cell r="G2361">
            <v>1755369.0000000002</v>
          </cell>
        </row>
        <row r="2362">
          <cell r="A2362" t="str">
            <v>097320</v>
          </cell>
          <cell r="B2362" t="str">
            <v>Cruz Extremos lisos (HD) 12 x 2"</v>
          </cell>
          <cell r="C2362" t="str">
            <v>Und</v>
          </cell>
          <cell r="D2362">
            <v>1</v>
          </cell>
          <cell r="E2362">
            <v>1507000.0000000002</v>
          </cell>
          <cell r="F2362">
            <v>286330.00000000006</v>
          </cell>
          <cell r="G2362">
            <v>1793330.0000000002</v>
          </cell>
        </row>
        <row r="2363">
          <cell r="A2363" t="str">
            <v>097330</v>
          </cell>
          <cell r="B2363" t="str">
            <v>Cruz Extremos lisos (HD) 12 x 3"</v>
          </cell>
          <cell r="C2363" t="str">
            <v>Und</v>
          </cell>
          <cell r="D2363">
            <v>1</v>
          </cell>
          <cell r="E2363">
            <v>1541100.0000000002</v>
          </cell>
          <cell r="F2363">
            <v>292809.00000000006</v>
          </cell>
          <cell r="G2363">
            <v>1833909.0000000002</v>
          </cell>
        </row>
        <row r="2364">
          <cell r="A2364" t="str">
            <v>097340</v>
          </cell>
          <cell r="B2364" t="str">
            <v>Cruz Extremos lisos (HD) 12 x 4"</v>
          </cell>
          <cell r="C2364" t="str">
            <v>Und</v>
          </cell>
          <cell r="D2364">
            <v>1</v>
          </cell>
          <cell r="E2364">
            <v>1607100.0000000002</v>
          </cell>
          <cell r="F2364">
            <v>305349.00000000006</v>
          </cell>
          <cell r="G2364">
            <v>1912449.0000000002</v>
          </cell>
        </row>
        <row r="2365">
          <cell r="A2365" t="str">
            <v>097350</v>
          </cell>
          <cell r="B2365" t="str">
            <v>Cruz Extremos lisos (HD) 12 x 6"</v>
          </cell>
          <cell r="C2365" t="str">
            <v>Und</v>
          </cell>
          <cell r="D2365">
            <v>1</v>
          </cell>
          <cell r="E2365">
            <v>1937100.0000000002</v>
          </cell>
          <cell r="F2365">
            <v>368049.00000000006</v>
          </cell>
          <cell r="G2365">
            <v>2305149.0000000005</v>
          </cell>
        </row>
        <row r="2366">
          <cell r="A2366" t="str">
            <v>097360</v>
          </cell>
          <cell r="B2366" t="str">
            <v>Cruz Extremos lisos (HD) 12 x 8"</v>
          </cell>
          <cell r="C2366" t="str">
            <v>Und</v>
          </cell>
          <cell r="D2366">
            <v>1</v>
          </cell>
          <cell r="E2366">
            <v>2139500</v>
          </cell>
          <cell r="F2366">
            <v>406505</v>
          </cell>
          <cell r="G2366">
            <v>2546005</v>
          </cell>
        </row>
        <row r="2367">
          <cell r="A2367" t="str">
            <v>097370</v>
          </cell>
          <cell r="B2367" t="str">
            <v>Cruz Extremos lisos (HD) 12 x 10"</v>
          </cell>
          <cell r="C2367" t="str">
            <v>Und</v>
          </cell>
          <cell r="D2367">
            <v>1</v>
          </cell>
          <cell r="E2367">
            <v>2531100</v>
          </cell>
          <cell r="F2367">
            <v>480909</v>
          </cell>
          <cell r="G2367">
            <v>3012009</v>
          </cell>
        </row>
        <row r="2368">
          <cell r="A2368" t="str">
            <v>097380</v>
          </cell>
          <cell r="B2368" t="str">
            <v>Cruz Extremos lisos (HD) 12 x 12"</v>
          </cell>
          <cell r="C2368" t="str">
            <v>Und</v>
          </cell>
          <cell r="D2368">
            <v>1</v>
          </cell>
          <cell r="E2368">
            <v>2663100</v>
          </cell>
          <cell r="F2368">
            <v>505989</v>
          </cell>
          <cell r="G2368">
            <v>3169089</v>
          </cell>
        </row>
        <row r="2369">
          <cell r="A2369" t="str">
            <v>097390</v>
          </cell>
          <cell r="B2369" t="str">
            <v>Cruz Extremos Bridados (HD) 2 x 2"</v>
          </cell>
          <cell r="C2369" t="str">
            <v>Und</v>
          </cell>
          <cell r="D2369">
            <v>1</v>
          </cell>
          <cell r="E2369">
            <v>234300.00000000003</v>
          </cell>
          <cell r="F2369">
            <v>44517.000000000007</v>
          </cell>
          <cell r="G2369">
            <v>278817.00000000006</v>
          </cell>
        </row>
        <row r="2370">
          <cell r="A2370" t="str">
            <v>097400</v>
          </cell>
          <cell r="B2370" t="str">
            <v>Cruz Extremos Bridados (HD) 3 x 2"</v>
          </cell>
          <cell r="C2370" t="str">
            <v>Und</v>
          </cell>
          <cell r="D2370">
            <v>1</v>
          </cell>
          <cell r="E2370">
            <v>308000</v>
          </cell>
          <cell r="F2370">
            <v>58520</v>
          </cell>
          <cell r="G2370">
            <v>366520</v>
          </cell>
        </row>
        <row r="2371">
          <cell r="A2371" t="str">
            <v>097410</v>
          </cell>
          <cell r="B2371" t="str">
            <v>Cruz Extremos Bridados (HD) 3 x 3"</v>
          </cell>
          <cell r="C2371" t="str">
            <v>Und</v>
          </cell>
          <cell r="D2371">
            <v>1</v>
          </cell>
          <cell r="E2371">
            <v>366300.00000000006</v>
          </cell>
          <cell r="F2371">
            <v>69597.000000000015</v>
          </cell>
          <cell r="G2371">
            <v>435897.00000000006</v>
          </cell>
        </row>
        <row r="2372">
          <cell r="A2372" t="str">
            <v>097420</v>
          </cell>
          <cell r="B2372" t="str">
            <v>Cruz Extremos Bridados (HD) 4 x 2"</v>
          </cell>
          <cell r="C2372" t="str">
            <v>Und</v>
          </cell>
          <cell r="D2372">
            <v>1</v>
          </cell>
          <cell r="E2372">
            <v>473000.00000000006</v>
          </cell>
          <cell r="F2372">
            <v>89870.000000000015</v>
          </cell>
          <cell r="G2372">
            <v>562870.00000000012</v>
          </cell>
        </row>
        <row r="2373">
          <cell r="A2373" t="str">
            <v>097430</v>
          </cell>
          <cell r="B2373" t="str">
            <v>Cruz Extremos Bridados (HD) 4 x 3"</v>
          </cell>
          <cell r="C2373" t="str">
            <v>Und</v>
          </cell>
          <cell r="D2373">
            <v>1</v>
          </cell>
          <cell r="E2373">
            <v>551100</v>
          </cell>
          <cell r="F2373">
            <v>104709</v>
          </cell>
          <cell r="G2373">
            <v>655809</v>
          </cell>
        </row>
        <row r="2374">
          <cell r="A2374" t="str">
            <v>097440</v>
          </cell>
          <cell r="B2374" t="str">
            <v>Cruz Extremos Bridados (HD) 4 x 4"</v>
          </cell>
          <cell r="C2374" t="str">
            <v>Und</v>
          </cell>
          <cell r="D2374">
            <v>1</v>
          </cell>
          <cell r="E2374">
            <v>605000</v>
          </cell>
          <cell r="F2374">
            <v>114950</v>
          </cell>
          <cell r="G2374">
            <v>719950</v>
          </cell>
        </row>
        <row r="2375">
          <cell r="A2375" t="str">
            <v>097450</v>
          </cell>
          <cell r="B2375" t="str">
            <v>Cruz Extremos Bridados (HD) 6 x 2"</v>
          </cell>
          <cell r="C2375" t="str">
            <v>Und</v>
          </cell>
          <cell r="D2375">
            <v>1</v>
          </cell>
          <cell r="E2375">
            <v>737000.00000000012</v>
          </cell>
          <cell r="F2375">
            <v>140030.00000000003</v>
          </cell>
          <cell r="G2375">
            <v>877030.00000000012</v>
          </cell>
        </row>
        <row r="2376">
          <cell r="A2376" t="str">
            <v>097460</v>
          </cell>
          <cell r="B2376" t="str">
            <v>Cruz Extremos Bridados (HD) 6 x 3"</v>
          </cell>
          <cell r="C2376" t="str">
            <v>Und</v>
          </cell>
          <cell r="D2376">
            <v>1</v>
          </cell>
          <cell r="E2376">
            <v>775500.00000000012</v>
          </cell>
          <cell r="F2376">
            <v>147345.00000000003</v>
          </cell>
          <cell r="G2376">
            <v>922845.00000000012</v>
          </cell>
        </row>
        <row r="2377">
          <cell r="A2377" t="str">
            <v>097470</v>
          </cell>
          <cell r="B2377" t="str">
            <v>Cruz Extremos Bridados (HD) 6 x 4"</v>
          </cell>
          <cell r="C2377" t="str">
            <v>Und</v>
          </cell>
          <cell r="D2377">
            <v>1</v>
          </cell>
          <cell r="E2377">
            <v>853600.00000000012</v>
          </cell>
          <cell r="F2377">
            <v>162184.00000000003</v>
          </cell>
          <cell r="G2377">
            <v>1015784.0000000001</v>
          </cell>
        </row>
        <row r="2378">
          <cell r="A2378" t="str">
            <v>097480</v>
          </cell>
          <cell r="B2378" t="str">
            <v>Cruz Extremos Bridados (HD) 6 x 6"</v>
          </cell>
          <cell r="C2378" t="str">
            <v>Und</v>
          </cell>
          <cell r="D2378">
            <v>1</v>
          </cell>
          <cell r="E2378">
            <v>869000.00000000012</v>
          </cell>
          <cell r="F2378">
            <v>165110.00000000003</v>
          </cell>
          <cell r="G2378">
            <v>1034110.0000000001</v>
          </cell>
        </row>
        <row r="2379">
          <cell r="A2379" t="str">
            <v>097490</v>
          </cell>
          <cell r="B2379" t="str">
            <v>Cruz Extremos Bridados (HD) 8 x 2"</v>
          </cell>
          <cell r="C2379" t="str">
            <v>Und</v>
          </cell>
          <cell r="D2379">
            <v>1</v>
          </cell>
          <cell r="E2379">
            <v>1118700</v>
          </cell>
          <cell r="F2379">
            <v>212553</v>
          </cell>
          <cell r="G2379">
            <v>1331253</v>
          </cell>
        </row>
        <row r="2380">
          <cell r="A2380" t="str">
            <v>097500</v>
          </cell>
          <cell r="B2380" t="str">
            <v>Cruz Extremos Bridados (HD) 8 x 3"</v>
          </cell>
          <cell r="C2380" t="str">
            <v>Und</v>
          </cell>
          <cell r="D2380">
            <v>1</v>
          </cell>
          <cell r="E2380">
            <v>1199000</v>
          </cell>
          <cell r="F2380">
            <v>227810</v>
          </cell>
          <cell r="G2380">
            <v>1426810</v>
          </cell>
        </row>
        <row r="2381">
          <cell r="A2381" t="str">
            <v>097510</v>
          </cell>
          <cell r="B2381" t="str">
            <v>Cruz Extremos Bridados (HD) 8 x 4"</v>
          </cell>
          <cell r="C2381" t="str">
            <v>Und</v>
          </cell>
          <cell r="D2381">
            <v>1</v>
          </cell>
          <cell r="E2381">
            <v>1290300</v>
          </cell>
          <cell r="F2381">
            <v>245157</v>
          </cell>
          <cell r="G2381">
            <v>1535457</v>
          </cell>
        </row>
        <row r="2382">
          <cell r="A2382" t="str">
            <v>097520</v>
          </cell>
          <cell r="B2382" t="str">
            <v>Cruz Extremos Bridados (HD) 8 x 6"</v>
          </cell>
          <cell r="C2382" t="str">
            <v>Und</v>
          </cell>
          <cell r="D2382">
            <v>1</v>
          </cell>
          <cell r="E2382">
            <v>1343100</v>
          </cell>
          <cell r="F2382">
            <v>255189</v>
          </cell>
          <cell r="G2382">
            <v>1598289</v>
          </cell>
        </row>
        <row r="2383">
          <cell r="A2383" t="str">
            <v>097530</v>
          </cell>
          <cell r="B2383" t="str">
            <v>Cruz Extremos Bridados (HD) 8 x 8"</v>
          </cell>
          <cell r="C2383" t="str">
            <v>Und</v>
          </cell>
          <cell r="D2383">
            <v>1</v>
          </cell>
          <cell r="E2383">
            <v>1422300</v>
          </cell>
          <cell r="F2383">
            <v>270237</v>
          </cell>
          <cell r="G2383">
            <v>1692537</v>
          </cell>
        </row>
        <row r="2384">
          <cell r="A2384" t="str">
            <v>097550</v>
          </cell>
          <cell r="B2384" t="str">
            <v>Cruz Extremos Bridados (HD) 10 x 3"</v>
          </cell>
          <cell r="C2384" t="str">
            <v>Und</v>
          </cell>
          <cell r="D2384">
            <v>1</v>
          </cell>
          <cell r="E2384">
            <v>2003100.0000000002</v>
          </cell>
          <cell r="F2384">
            <v>380589.00000000006</v>
          </cell>
          <cell r="G2384">
            <v>2383689.0000000005</v>
          </cell>
        </row>
        <row r="2385">
          <cell r="A2385" t="str">
            <v>097560</v>
          </cell>
          <cell r="B2385" t="str">
            <v>Cruz Extremos Bridados (HD) 10 x 4"</v>
          </cell>
          <cell r="C2385" t="str">
            <v>Und</v>
          </cell>
          <cell r="D2385">
            <v>1</v>
          </cell>
          <cell r="E2385">
            <v>2333100</v>
          </cell>
          <cell r="F2385">
            <v>443289</v>
          </cell>
          <cell r="G2385">
            <v>2776389</v>
          </cell>
        </row>
        <row r="2386">
          <cell r="A2386" t="str">
            <v>097570</v>
          </cell>
          <cell r="B2386" t="str">
            <v>Cruz Extremos Bridados (HD) 10 x 6"</v>
          </cell>
          <cell r="C2386" t="str">
            <v>Und</v>
          </cell>
          <cell r="D2386">
            <v>1</v>
          </cell>
          <cell r="E2386">
            <v>2504700</v>
          </cell>
          <cell r="F2386">
            <v>475893</v>
          </cell>
          <cell r="G2386">
            <v>2980593</v>
          </cell>
        </row>
        <row r="2387">
          <cell r="A2387" t="str">
            <v>097580</v>
          </cell>
          <cell r="B2387" t="str">
            <v>Cruz Extremos Bridados (HD) 10 x 8"</v>
          </cell>
          <cell r="C2387" t="str">
            <v>Und</v>
          </cell>
          <cell r="D2387">
            <v>1</v>
          </cell>
          <cell r="E2387">
            <v>2531100</v>
          </cell>
          <cell r="F2387">
            <v>480909</v>
          </cell>
          <cell r="G2387">
            <v>3012009</v>
          </cell>
        </row>
        <row r="2388">
          <cell r="A2388" t="str">
            <v>097590</v>
          </cell>
          <cell r="B2388" t="str">
            <v>Cruz Extremos Bridados (HD) 10 x 10"</v>
          </cell>
          <cell r="C2388" t="str">
            <v>Und</v>
          </cell>
          <cell r="D2388">
            <v>1</v>
          </cell>
          <cell r="E2388">
            <v>2597100</v>
          </cell>
          <cell r="F2388">
            <v>493449</v>
          </cell>
          <cell r="G2388">
            <v>3090549</v>
          </cell>
        </row>
        <row r="2389">
          <cell r="A2389" t="str">
            <v>097600</v>
          </cell>
          <cell r="B2389" t="str">
            <v>Cruz Extremos Bridados (HD) 12 x 2"</v>
          </cell>
          <cell r="C2389" t="str">
            <v>Und</v>
          </cell>
          <cell r="D2389">
            <v>1</v>
          </cell>
          <cell r="E2389">
            <v>2861100</v>
          </cell>
          <cell r="F2389">
            <v>543609</v>
          </cell>
          <cell r="G2389">
            <v>3404709</v>
          </cell>
        </row>
        <row r="2390">
          <cell r="A2390" t="str">
            <v>097610</v>
          </cell>
          <cell r="B2390" t="str">
            <v>Cruz Extremos Bridados (HD) 12 x 3"</v>
          </cell>
          <cell r="C2390" t="str">
            <v>Und</v>
          </cell>
          <cell r="D2390">
            <v>1</v>
          </cell>
          <cell r="E2390">
            <v>2927100.0000000005</v>
          </cell>
          <cell r="F2390">
            <v>556149.00000000012</v>
          </cell>
          <cell r="G2390">
            <v>3483249.0000000005</v>
          </cell>
        </row>
        <row r="2391">
          <cell r="A2391" t="str">
            <v>097620</v>
          </cell>
          <cell r="B2391" t="str">
            <v>Cruz Extremos Bridados (HD) 12 x 4"</v>
          </cell>
          <cell r="C2391" t="str">
            <v>Und</v>
          </cell>
          <cell r="D2391">
            <v>1</v>
          </cell>
          <cell r="E2391">
            <v>3037100.0000000005</v>
          </cell>
          <cell r="F2391">
            <v>577049.00000000012</v>
          </cell>
          <cell r="G2391">
            <v>3614149.0000000005</v>
          </cell>
        </row>
        <row r="2392">
          <cell r="A2392" t="str">
            <v>097630</v>
          </cell>
          <cell r="B2392" t="str">
            <v>Cruz Extremos Bridados (HD) 12 x 6"</v>
          </cell>
          <cell r="C2392" t="str">
            <v>Und</v>
          </cell>
          <cell r="D2392">
            <v>1</v>
          </cell>
          <cell r="E2392">
            <v>305910</v>
          </cell>
          <cell r="F2392">
            <v>58122.9</v>
          </cell>
          <cell r="G2392">
            <v>364032.9</v>
          </cell>
        </row>
        <row r="2393">
          <cell r="A2393" t="str">
            <v>097640</v>
          </cell>
          <cell r="B2393" t="str">
            <v>Cruz Extremos Bridados (HD) 12 x 8"</v>
          </cell>
          <cell r="C2393" t="str">
            <v>Und</v>
          </cell>
          <cell r="D2393">
            <v>1</v>
          </cell>
          <cell r="E2393">
            <v>3125100.0000000005</v>
          </cell>
          <cell r="F2393">
            <v>593769.00000000012</v>
          </cell>
          <cell r="G2393">
            <v>3718869.0000000005</v>
          </cell>
        </row>
        <row r="2394">
          <cell r="A2394" t="str">
            <v>097650</v>
          </cell>
          <cell r="B2394" t="str">
            <v>Cruz Extremos Bridados (HD) 12 x 10"</v>
          </cell>
          <cell r="C2394" t="str">
            <v>Und</v>
          </cell>
          <cell r="D2394">
            <v>1</v>
          </cell>
          <cell r="E2394">
            <v>3257100.0000000005</v>
          </cell>
          <cell r="F2394">
            <v>618849.00000000012</v>
          </cell>
          <cell r="G2394">
            <v>3875949.0000000005</v>
          </cell>
        </row>
        <row r="2395">
          <cell r="A2395" t="str">
            <v>097660</v>
          </cell>
          <cell r="B2395" t="str">
            <v>Cruz Extremos Bridados (HD) 12 x 12"</v>
          </cell>
          <cell r="C2395" t="str">
            <v>Und</v>
          </cell>
          <cell r="D2395">
            <v>1</v>
          </cell>
          <cell r="E2395">
            <v>3389100.0000000005</v>
          </cell>
          <cell r="F2395">
            <v>643929.00000000012</v>
          </cell>
          <cell r="G2395">
            <v>4033029.0000000005</v>
          </cell>
        </row>
        <row r="2396">
          <cell r="A2396" t="str">
            <v>097670</v>
          </cell>
          <cell r="B2396" t="str">
            <v>Birdas roscadas (HD) 2"</v>
          </cell>
          <cell r="C2396" t="str">
            <v>Und</v>
          </cell>
          <cell r="D2396">
            <v>1</v>
          </cell>
          <cell r="E2396">
            <v>70400</v>
          </cell>
          <cell r="F2396">
            <v>13376</v>
          </cell>
          <cell r="G2396">
            <v>83776</v>
          </cell>
        </row>
        <row r="2397">
          <cell r="A2397" t="str">
            <v>097680</v>
          </cell>
          <cell r="B2397" t="str">
            <v>Birdas roscadas (HD) 3"</v>
          </cell>
          <cell r="C2397" t="str">
            <v>Und</v>
          </cell>
          <cell r="D2397">
            <v>1</v>
          </cell>
          <cell r="E2397">
            <v>112200.00000000001</v>
          </cell>
          <cell r="F2397">
            <v>21318.000000000004</v>
          </cell>
          <cell r="G2397">
            <v>133518.00000000003</v>
          </cell>
        </row>
        <row r="2398">
          <cell r="A2398" t="str">
            <v>097690</v>
          </cell>
          <cell r="B2398" t="str">
            <v>Birdas roscadas (HD) 4"</v>
          </cell>
          <cell r="C2398" t="str">
            <v>Und</v>
          </cell>
          <cell r="D2398">
            <v>1</v>
          </cell>
          <cell r="E2398">
            <v>154000</v>
          </cell>
          <cell r="F2398">
            <v>29260</v>
          </cell>
          <cell r="G2398">
            <v>183260</v>
          </cell>
        </row>
        <row r="2399">
          <cell r="A2399" t="str">
            <v>097700</v>
          </cell>
          <cell r="B2399" t="str">
            <v>Birdas roscadas (HD) 6"</v>
          </cell>
          <cell r="C2399" t="str">
            <v>Und</v>
          </cell>
          <cell r="D2399">
            <v>1</v>
          </cell>
          <cell r="E2399">
            <v>189200.00000000003</v>
          </cell>
          <cell r="F2399">
            <v>35948.000000000007</v>
          </cell>
          <cell r="G2399">
            <v>225148.00000000003</v>
          </cell>
        </row>
        <row r="2400">
          <cell r="A2400" t="str">
            <v>097710</v>
          </cell>
          <cell r="B2400" t="str">
            <v>Birdas roscadas (HD) 8"</v>
          </cell>
          <cell r="C2400" t="str">
            <v>Und</v>
          </cell>
          <cell r="D2400">
            <v>1</v>
          </cell>
          <cell r="E2400">
            <v>278300</v>
          </cell>
          <cell r="F2400">
            <v>52877</v>
          </cell>
          <cell r="G2400">
            <v>331177</v>
          </cell>
        </row>
        <row r="2401">
          <cell r="A2401" t="str">
            <v>097720</v>
          </cell>
          <cell r="B2401" t="str">
            <v>Birdas roscadas (HD) 10"</v>
          </cell>
          <cell r="C2401" t="str">
            <v>Und</v>
          </cell>
          <cell r="D2401">
            <v>1</v>
          </cell>
          <cell r="E2401">
            <v>486200.00000000006</v>
          </cell>
          <cell r="F2401">
            <v>92378.000000000015</v>
          </cell>
          <cell r="G2401">
            <v>578578.00000000012</v>
          </cell>
        </row>
        <row r="2402">
          <cell r="A2402" t="str">
            <v>097730</v>
          </cell>
          <cell r="B2402" t="str">
            <v>Birdas roscadas (HD) 12"</v>
          </cell>
          <cell r="C2402" t="str">
            <v>Und</v>
          </cell>
          <cell r="D2402">
            <v>1</v>
          </cell>
          <cell r="E2402">
            <v>569800</v>
          </cell>
          <cell r="F2402">
            <v>108262</v>
          </cell>
          <cell r="G2402">
            <v>678062</v>
          </cell>
        </row>
        <row r="2403">
          <cell r="A2403" t="str">
            <v>097740</v>
          </cell>
          <cell r="B2403" t="str">
            <v>Birdas Ciegas (HD) 2"</v>
          </cell>
          <cell r="C2403" t="str">
            <v>Und</v>
          </cell>
          <cell r="D2403">
            <v>1</v>
          </cell>
          <cell r="E2403">
            <v>67100</v>
          </cell>
          <cell r="F2403">
            <v>12749</v>
          </cell>
          <cell r="G2403">
            <v>79849</v>
          </cell>
        </row>
        <row r="2404">
          <cell r="A2404" t="str">
            <v>097750</v>
          </cell>
          <cell r="B2404" t="str">
            <v>Birdas Ciegas (HD) 3"</v>
          </cell>
          <cell r="C2404" t="str">
            <v>Und</v>
          </cell>
          <cell r="D2404">
            <v>1</v>
          </cell>
          <cell r="E2404">
            <v>114400.00000000001</v>
          </cell>
          <cell r="F2404">
            <v>21736.000000000004</v>
          </cell>
          <cell r="G2404">
            <v>136136.00000000003</v>
          </cell>
        </row>
        <row r="2405">
          <cell r="A2405" t="str">
            <v>097760</v>
          </cell>
          <cell r="B2405" t="str">
            <v>Birdas Ciegas (HD) 4"</v>
          </cell>
          <cell r="C2405" t="str">
            <v>Und</v>
          </cell>
          <cell r="D2405">
            <v>1</v>
          </cell>
          <cell r="E2405">
            <v>141900</v>
          </cell>
          <cell r="F2405">
            <v>26961</v>
          </cell>
          <cell r="G2405">
            <v>168861</v>
          </cell>
        </row>
        <row r="2406">
          <cell r="A2406" t="str">
            <v>097770</v>
          </cell>
          <cell r="B2406" t="str">
            <v>Birdas Ciegas (HD) 6"</v>
          </cell>
          <cell r="C2406" t="str">
            <v>Und</v>
          </cell>
          <cell r="D2406">
            <v>1</v>
          </cell>
          <cell r="E2406">
            <v>225500.00000000003</v>
          </cell>
          <cell r="F2406">
            <v>42845.000000000007</v>
          </cell>
          <cell r="G2406">
            <v>268345.00000000006</v>
          </cell>
        </row>
        <row r="2407">
          <cell r="A2407" t="str">
            <v>097780</v>
          </cell>
          <cell r="B2407" t="str">
            <v>Birdas Ciegas (HD) 8"</v>
          </cell>
          <cell r="C2407" t="str">
            <v>Und</v>
          </cell>
          <cell r="D2407">
            <v>1</v>
          </cell>
          <cell r="E2407">
            <v>356400</v>
          </cell>
          <cell r="F2407">
            <v>67716</v>
          </cell>
          <cell r="G2407">
            <v>424116</v>
          </cell>
        </row>
        <row r="2408">
          <cell r="A2408" t="str">
            <v>097790</v>
          </cell>
          <cell r="B2408" t="str">
            <v>Birdas Ciegas (HD) 10"</v>
          </cell>
          <cell r="C2408" t="str">
            <v>Und</v>
          </cell>
          <cell r="D2408">
            <v>1</v>
          </cell>
          <cell r="E2408">
            <v>653400</v>
          </cell>
          <cell r="F2408">
            <v>124146</v>
          </cell>
          <cell r="G2408">
            <v>777546</v>
          </cell>
        </row>
        <row r="2409">
          <cell r="A2409" t="str">
            <v>097800</v>
          </cell>
          <cell r="B2409" t="str">
            <v>Birdas Ciegas (HD) 12"</v>
          </cell>
          <cell r="C2409" t="str">
            <v>Und</v>
          </cell>
          <cell r="D2409">
            <v>1</v>
          </cell>
          <cell r="E2409">
            <v>818400.00000000012</v>
          </cell>
          <cell r="F2409">
            <v>155496.00000000003</v>
          </cell>
          <cell r="G2409">
            <v>973896.00000000012</v>
          </cell>
        </row>
        <row r="2410">
          <cell r="A2410" t="str">
            <v>097810</v>
          </cell>
        </row>
        <row r="2411">
          <cell r="A2411" t="str">
            <v>097820</v>
          </cell>
        </row>
        <row r="2412">
          <cell r="A2412" t="str">
            <v>097830</v>
          </cell>
          <cell r="C2412" t="str">
            <v>Und</v>
          </cell>
          <cell r="D2412">
            <v>1</v>
          </cell>
          <cell r="F2412">
            <v>0</v>
          </cell>
          <cell r="G2412">
            <v>0</v>
          </cell>
        </row>
        <row r="2413">
          <cell r="A2413" t="str">
            <v>097840</v>
          </cell>
          <cell r="C2413" t="str">
            <v>Und</v>
          </cell>
          <cell r="D2413">
            <v>1</v>
          </cell>
          <cell r="F2413">
            <v>0</v>
          </cell>
          <cell r="G2413">
            <v>0</v>
          </cell>
        </row>
        <row r="2414">
          <cell r="A2414" t="str">
            <v>097850</v>
          </cell>
          <cell r="C2414" t="str">
            <v>Und</v>
          </cell>
          <cell r="D2414">
            <v>1</v>
          </cell>
          <cell r="F2414">
            <v>0</v>
          </cell>
          <cell r="G2414">
            <v>0</v>
          </cell>
        </row>
        <row r="2415">
          <cell r="A2415" t="str">
            <v>097860</v>
          </cell>
          <cell r="C2415" t="str">
            <v>Und</v>
          </cell>
          <cell r="D2415">
            <v>1</v>
          </cell>
          <cell r="F2415">
            <v>0</v>
          </cell>
          <cell r="G2415">
            <v>0</v>
          </cell>
        </row>
        <row r="2416">
          <cell r="A2416" t="str">
            <v>097870</v>
          </cell>
          <cell r="C2416" t="str">
            <v>Und</v>
          </cell>
          <cell r="D2416">
            <v>1</v>
          </cell>
          <cell r="F2416">
            <v>0</v>
          </cell>
          <cell r="G2416">
            <v>0</v>
          </cell>
        </row>
        <row r="2417">
          <cell r="A2417" t="str">
            <v>097880</v>
          </cell>
          <cell r="C2417" t="str">
            <v>Und</v>
          </cell>
          <cell r="D2417">
            <v>1</v>
          </cell>
          <cell r="F2417">
            <v>0</v>
          </cell>
          <cell r="G2417">
            <v>0</v>
          </cell>
        </row>
      </sheetData>
      <sheetData sheetId="3" refreshError="1">
        <row r="6">
          <cell r="G6" t="str">
            <v>FECHA:</v>
          </cell>
          <cell r="H6">
            <v>44020</v>
          </cell>
        </row>
        <row r="7">
          <cell r="G7" t="str">
            <v>PLIEGO:</v>
          </cell>
          <cell r="H7">
            <v>0</v>
          </cell>
        </row>
        <row r="8">
          <cell r="F8">
            <v>8109</v>
          </cell>
          <cell r="H8">
            <v>11286</v>
          </cell>
        </row>
        <row r="9">
          <cell r="B9">
            <v>908526</v>
          </cell>
          <cell r="C9" t="str">
            <v>S.M.M.L.V.</v>
          </cell>
          <cell r="D9" t="str">
            <v>NOMBRE DEL CARGO</v>
          </cell>
          <cell r="E9" t="str">
            <v>AYUDANTE</v>
          </cell>
          <cell r="G9" t="str">
            <v>OFICIAL</v>
          </cell>
        </row>
        <row r="10">
          <cell r="B10">
            <v>106454</v>
          </cell>
          <cell r="C10" t="str">
            <v>S. Tr.</v>
          </cell>
          <cell r="D10" t="str">
            <v>Salario Base Mes ==&gt;</v>
          </cell>
          <cell r="E10">
            <v>908526</v>
          </cell>
          <cell r="G10">
            <v>1817052</v>
          </cell>
        </row>
        <row r="11">
          <cell r="B11">
            <v>18</v>
          </cell>
          <cell r="C11" t="str">
            <v>Fest. Sem.</v>
          </cell>
          <cell r="D11" t="str">
            <v>Salario Anual ==&gt;</v>
          </cell>
          <cell r="E11">
            <v>11053733</v>
          </cell>
          <cell r="G11">
            <v>22107466</v>
          </cell>
        </row>
        <row r="12">
          <cell r="B12" t="str">
            <v xml:space="preserve">     F. PRESTAC.</v>
          </cell>
          <cell r="D12" t="str">
            <v>Horas Efect. trabaj. Año</v>
          </cell>
          <cell r="E12">
            <v>2128</v>
          </cell>
          <cell r="G12">
            <v>2128</v>
          </cell>
        </row>
        <row r="13">
          <cell r="B13" t="str">
            <v xml:space="preserve">  1,97253153302448  y  1,77873699938895</v>
          </cell>
          <cell r="D13" t="str">
            <v>Vr. Hora Hábil + PS ==&gt;</v>
          </cell>
          <cell r="E13">
            <v>10246</v>
          </cell>
          <cell r="G13">
            <v>20492</v>
          </cell>
        </row>
        <row r="15">
          <cell r="F15" t="str">
            <v>TRABAJADORES DE CAMPO</v>
          </cell>
        </row>
        <row r="17">
          <cell r="B17" t="str">
            <v>CALCULO DEL FACTOR PRESTACIONAL</v>
          </cell>
          <cell r="F17" t="str">
            <v>&lt;2 SMMLV</v>
          </cell>
        </row>
        <row r="18">
          <cell r="B18" t="str">
            <v>SALARIO</v>
          </cell>
          <cell r="C18" t="str">
            <v>BASE</v>
          </cell>
          <cell r="D18" t="str">
            <v>FÓRMULA</v>
          </cell>
          <cell r="F18" t="str">
            <v>VALOR</v>
          </cell>
          <cell r="G18">
            <v>1.9725315330244844</v>
          </cell>
        </row>
        <row r="19">
          <cell r="B19" t="str">
            <v>Salario mensual</v>
          </cell>
          <cell r="C19" t="str">
            <v>A</v>
          </cell>
          <cell r="D19" t="str">
            <v>A</v>
          </cell>
          <cell r="F19">
            <v>908526</v>
          </cell>
        </row>
        <row r="20">
          <cell r="B20" t="str">
            <v>Subsidio de transporte mensual (1)</v>
          </cell>
          <cell r="C20" t="str">
            <v>B</v>
          </cell>
          <cell r="D20" t="str">
            <v>El de ley</v>
          </cell>
          <cell r="F20">
            <v>106454</v>
          </cell>
        </row>
        <row r="21">
          <cell r="B21" t="str">
            <v>Salario anual (365 días)</v>
          </cell>
          <cell r="C21" t="str">
            <v>C</v>
          </cell>
          <cell r="D21" t="str">
            <v>(365 * A) / 30</v>
          </cell>
          <cell r="F21">
            <v>11053733</v>
          </cell>
          <cell r="G21">
            <v>1</v>
          </cell>
        </row>
        <row r="22">
          <cell r="B22" t="str">
            <v>Salario anual con subsidio de transporte</v>
          </cell>
          <cell r="C22" t="str">
            <v>D</v>
          </cell>
          <cell r="D22" t="str">
            <v>C+(B/30)*(365-festivos-3)</v>
          </cell>
          <cell r="F22">
            <v>12348923.333333334</v>
          </cell>
          <cell r="G22">
            <v>1.1171722108117985</v>
          </cell>
        </row>
        <row r="24">
          <cell r="B24" t="str">
            <v>PRESTACIONES</v>
          </cell>
        </row>
        <row r="25">
          <cell r="B25" t="str">
            <v>Cesantía anual</v>
          </cell>
          <cell r="D25" t="str">
            <v>D * 30/365</v>
          </cell>
          <cell r="F25">
            <v>1014980</v>
          </cell>
          <cell r="G25">
            <v>9.1822373491380699E-2</v>
          </cell>
        </row>
        <row r="26">
          <cell r="B26" t="str">
            <v>Intereses de cesantía</v>
          </cell>
          <cell r="D26" t="str">
            <v>12% Cesantías</v>
          </cell>
          <cell r="F26">
            <v>121797.59999999999</v>
          </cell>
          <cell r="G26">
            <v>1.1018684818965683E-2</v>
          </cell>
        </row>
        <row r="27">
          <cell r="B27" t="str">
            <v>Vacaciones - 15 días</v>
          </cell>
          <cell r="D27" t="str">
            <v>0,5 * A</v>
          </cell>
          <cell r="F27">
            <v>454263</v>
          </cell>
          <cell r="G27">
            <v>4.1095890410958902E-2</v>
          </cell>
        </row>
        <row r="28">
          <cell r="B28" t="str">
            <v>Prima - 30 días</v>
          </cell>
          <cell r="D28" t="str">
            <v>1 *(A+B)</v>
          </cell>
          <cell r="F28">
            <v>1014980</v>
          </cell>
          <cell r="G28">
            <v>9.1822373491380699E-2</v>
          </cell>
        </row>
        <row r="30">
          <cell r="B30" t="str">
            <v>OTROS COSTOS</v>
          </cell>
        </row>
        <row r="31">
          <cell r="B31" t="str">
            <v>Dotación y Seg Industrial</v>
          </cell>
          <cell r="F31">
            <v>1658059.95</v>
          </cell>
          <cell r="G31">
            <v>0.15</v>
          </cell>
        </row>
        <row r="33">
          <cell r="B33" t="str">
            <v>SEGURIDAD SOCIAL</v>
          </cell>
        </row>
        <row r="34">
          <cell r="B34" t="str">
            <v>Salud</v>
          </cell>
          <cell r="D34" t="str">
            <v>12.5% * C</v>
          </cell>
          <cell r="F34">
            <v>1381716.625</v>
          </cell>
          <cell r="G34">
            <v>0.125</v>
          </cell>
        </row>
        <row r="35">
          <cell r="B35" t="str">
            <v>Pensiones</v>
          </cell>
          <cell r="D35" t="str">
            <v>16% * C</v>
          </cell>
          <cell r="F35">
            <v>1768597.28</v>
          </cell>
          <cell r="G35">
            <v>0.16</v>
          </cell>
        </row>
        <row r="36">
          <cell r="B36" t="str">
            <v>Medicina familiar</v>
          </cell>
          <cell r="D36" t="str">
            <v>EXCEPCION. Ley 1607/2012</v>
          </cell>
          <cell r="F36">
            <v>0</v>
          </cell>
          <cell r="G36">
            <v>0</v>
          </cell>
        </row>
        <row r="37">
          <cell r="B37" t="str">
            <v>Riesgos profesionales (2)</v>
          </cell>
          <cell r="D37" t="str">
            <v>6,96% * C (Campo) 0,522% * C (oficina)</v>
          </cell>
          <cell r="F37">
            <v>769339.81679999991</v>
          </cell>
          <cell r="G37">
            <v>6.9599999999999995E-2</v>
          </cell>
        </row>
        <row r="39">
          <cell r="B39" t="str">
            <v>APORTES SENA</v>
          </cell>
        </row>
        <row r="40">
          <cell r="B40" t="str">
            <v>Aporte ordinario</v>
          </cell>
          <cell r="D40" t="str">
            <v>EXCEPCION. Ley 1607/2012</v>
          </cell>
          <cell r="F40">
            <v>0</v>
          </cell>
          <cell r="G40">
            <v>0</v>
          </cell>
        </row>
        <row r="41">
          <cell r="B41" t="str">
            <v>Fondo I. de la construcción (3)</v>
          </cell>
          <cell r="D41" t="str">
            <v>C*(1 SMLM/40)/Salario mes en estudio</v>
          </cell>
          <cell r="F41">
            <v>276343.32500000001</v>
          </cell>
          <cell r="G41">
            <v>2.5000000000000001E-2</v>
          </cell>
        </row>
        <row r="43">
          <cell r="B43" t="str">
            <v>OTROS APORTES</v>
          </cell>
        </row>
        <row r="44">
          <cell r="B44" t="str">
            <v>I.C.B.F.</v>
          </cell>
          <cell r="D44" t="str">
            <v>EXCEPCION. Ley 1607/2012</v>
          </cell>
          <cell r="F44">
            <v>0</v>
          </cell>
          <cell r="G44">
            <v>0</v>
          </cell>
        </row>
        <row r="45">
          <cell r="B45" t="str">
            <v>Subsidio familiar</v>
          </cell>
          <cell r="D45" t="str">
            <v>4,00% C</v>
          </cell>
          <cell r="F45">
            <v>442149.32</v>
          </cell>
          <cell r="G45">
            <v>0.04</v>
          </cell>
        </row>
        <row r="46">
          <cell r="B46" t="str">
            <v>Otros</v>
          </cell>
          <cell r="D46" t="str">
            <v>5% C</v>
          </cell>
          <cell r="F46">
            <v>552686.65</v>
          </cell>
          <cell r="G46">
            <v>0.05</v>
          </cell>
        </row>
        <row r="47">
          <cell r="B47" t="str">
            <v>VALOR SALARIO MAS PRESTACIONES</v>
          </cell>
          <cell r="C47" t="str">
            <v>E</v>
          </cell>
          <cell r="F47">
            <v>21251150.250133332</v>
          </cell>
          <cell r="G47">
            <v>1.9725315330244844</v>
          </cell>
        </row>
        <row r="51">
          <cell r="B51" t="str">
            <v>HORAS EFECTIVAS TRABAJADAS AL AÑO</v>
          </cell>
          <cell r="E51" t="str">
            <v>AYUDANTE</v>
          </cell>
          <cell r="G51" t="str">
            <v>OFICIAL</v>
          </cell>
        </row>
        <row r="52">
          <cell r="B52" t="str">
            <v>Días de permiso al año</v>
          </cell>
          <cell r="E52">
            <v>3</v>
          </cell>
          <cell r="G52">
            <v>3</v>
          </cell>
        </row>
        <row r="53">
          <cell r="B53" t="str">
            <v>Horas Efectivas Laboradas Año</v>
          </cell>
          <cell r="D53" t="str">
            <v>[365 días - (52 domingos + 52/2 sabados + festivos + 15 permisos) ] * 8 horas</v>
          </cell>
          <cell r="E53">
            <v>2128</v>
          </cell>
          <cell r="G53">
            <v>2128</v>
          </cell>
        </row>
        <row r="55">
          <cell r="B55" t="str">
            <v>NOTAS:</v>
          </cell>
        </row>
        <row r="56">
          <cell r="B56" t="str">
            <v>1.  El subsidio de transporte y dotación se pagan hasta sueldos de 2 salarios mínimos y a los funcionarios que, como prevención, lo requieran.</v>
          </cell>
        </row>
        <row r="57">
          <cell r="B57" t="str">
            <v>2.  El porcentaje para la ARP depende de si los trabajadores son de campo (6,96%) o de oficina (0,522%)</v>
          </cell>
        </row>
        <row r="58">
          <cell r="B58" t="str">
            <v>3.  El personal técnico y administrativo no tiene sobrecosto por días no laborados.</v>
          </cell>
        </row>
        <row r="59">
          <cell r="B59" t="str">
            <v>4.  La Ley 1607/2012 exonera del pago de ICBF, SENA y Aporte del empleador en SALUD a empresas con más de 2 empleados en la nómina.</v>
          </cell>
        </row>
        <row r="60">
          <cell r="B60" t="str">
            <v>5.   El aporte al Fondo para la Industria de la Construcción FIC es 1 salario mínimo por cada 40 trabajadores</v>
          </cell>
        </row>
        <row r="63">
          <cell r="B63" t="str">
            <v>CUADRILLAS</v>
          </cell>
        </row>
        <row r="64">
          <cell r="A64" t="str">
            <v>Columna1</v>
          </cell>
          <cell r="B64" t="str">
            <v>DESCRIPCION</v>
          </cell>
          <cell r="C64" t="str">
            <v>Columna2</v>
          </cell>
          <cell r="D64" t="str">
            <v>Columna3</v>
          </cell>
          <cell r="E64" t="str">
            <v>UNIDAD</v>
          </cell>
          <cell r="F64" t="str">
            <v>Cuadrilla Albañilería</v>
          </cell>
          <cell r="G64" t="str">
            <v>% Respecto Albañilería</v>
          </cell>
          <cell r="H64" t="str">
            <v>VR. CUAD. PRESUP.</v>
          </cell>
        </row>
        <row r="66">
          <cell r="A66" t="str">
            <v>080110</v>
          </cell>
          <cell r="B66" t="str">
            <v>Arquitecto</v>
          </cell>
          <cell r="E66" t="str">
            <v>HH</v>
          </cell>
          <cell r="F66">
            <v>40401</v>
          </cell>
          <cell r="G66">
            <v>1</v>
          </cell>
          <cell r="H66">
            <v>20500</v>
          </cell>
        </row>
        <row r="67">
          <cell r="A67" t="str">
            <v>080120</v>
          </cell>
          <cell r="B67" t="str">
            <v>Auxiliar oficios varios diurno</v>
          </cell>
          <cell r="E67" t="str">
            <v>HRS</v>
          </cell>
          <cell r="F67">
            <v>10246</v>
          </cell>
          <cell r="G67">
            <v>1</v>
          </cell>
          <cell r="H67">
            <v>8531</v>
          </cell>
        </row>
        <row r="68">
          <cell r="A68" t="str">
            <v>080130</v>
          </cell>
          <cell r="B68" t="str">
            <v>Auxiliar oficios varios nocturno</v>
          </cell>
          <cell r="E68" t="str">
            <v>HRS</v>
          </cell>
          <cell r="F68">
            <v>10246</v>
          </cell>
          <cell r="G68">
            <v>1.1999</v>
          </cell>
          <cell r="H68">
            <v>10236</v>
          </cell>
        </row>
        <row r="69">
          <cell r="A69" t="str">
            <v>080140</v>
          </cell>
          <cell r="B69" t="str">
            <v>Dibujante arquitectura-ingenieria</v>
          </cell>
          <cell r="E69" t="str">
            <v>HH</v>
          </cell>
          <cell r="F69">
            <v>10246</v>
          </cell>
          <cell r="G69">
            <v>3.1183000000000001</v>
          </cell>
          <cell r="H69">
            <v>26602</v>
          </cell>
        </row>
        <row r="70">
          <cell r="A70" t="str">
            <v>080150</v>
          </cell>
          <cell r="B70" t="str">
            <v>Ingeniero civil</v>
          </cell>
          <cell r="E70" t="str">
            <v>HH</v>
          </cell>
          <cell r="F70">
            <v>40401</v>
          </cell>
          <cell r="G70">
            <v>1</v>
          </cell>
          <cell r="H70">
            <v>20500</v>
          </cell>
        </row>
        <row r="71">
          <cell r="A71" t="str">
            <v>080160</v>
          </cell>
          <cell r="B71" t="str">
            <v>Ingeniero de suelos</v>
          </cell>
          <cell r="E71" t="str">
            <v>HH</v>
          </cell>
          <cell r="F71">
            <v>40401</v>
          </cell>
          <cell r="G71">
            <v>1</v>
          </cell>
          <cell r="H71">
            <v>20500</v>
          </cell>
        </row>
        <row r="72">
          <cell r="A72" t="str">
            <v>080170</v>
          </cell>
          <cell r="B72" t="str">
            <v>Ingeniero electrico</v>
          </cell>
          <cell r="E72" t="str">
            <v>HH</v>
          </cell>
          <cell r="F72">
            <v>40401</v>
          </cell>
          <cell r="G72">
            <v>3.8896999999999999</v>
          </cell>
          <cell r="H72">
            <v>79739</v>
          </cell>
        </row>
        <row r="73">
          <cell r="A73" t="str">
            <v>080180</v>
          </cell>
          <cell r="B73" t="str">
            <v>m.o. alb. acabados 1 ayudante-1 ofi</v>
          </cell>
          <cell r="E73" t="str">
            <v>HC</v>
          </cell>
          <cell r="F73">
            <v>33811.800000000003</v>
          </cell>
          <cell r="G73">
            <v>1.1251</v>
          </cell>
          <cell r="H73">
            <v>25624</v>
          </cell>
        </row>
        <row r="74">
          <cell r="A74" t="str">
            <v>080190</v>
          </cell>
          <cell r="B74" t="str">
            <v>m.o. alb.acabados 2 ayudante-1 ofi</v>
          </cell>
          <cell r="E74" t="str">
            <v>HC</v>
          </cell>
          <cell r="F74">
            <v>45082.400000000001</v>
          </cell>
          <cell r="G74">
            <v>1.091</v>
          </cell>
          <cell r="H74">
            <v>34155</v>
          </cell>
        </row>
        <row r="75">
          <cell r="A75" t="str">
            <v>080200</v>
          </cell>
          <cell r="B75" t="str">
            <v>m.o. alb 1 ayudante</v>
          </cell>
          <cell r="E75" t="str">
            <v>HH</v>
          </cell>
          <cell r="F75">
            <v>10246</v>
          </cell>
          <cell r="G75">
            <v>1</v>
          </cell>
          <cell r="H75">
            <v>8531</v>
          </cell>
        </row>
        <row r="76">
          <cell r="A76" t="str">
            <v>080210</v>
          </cell>
          <cell r="B76" t="str">
            <v>m.o. alb 1 ayudante-1 ofi</v>
          </cell>
          <cell r="D76" t="str">
            <v>CUADRILLA  AA</v>
          </cell>
          <cell r="E76" t="str">
            <v>HC</v>
          </cell>
          <cell r="F76">
            <v>30738</v>
          </cell>
          <cell r="G76">
            <v>1</v>
          </cell>
          <cell r="H76">
            <v>22775</v>
          </cell>
        </row>
        <row r="77">
          <cell r="A77" t="str">
            <v>080220</v>
          </cell>
          <cell r="B77" t="str">
            <v>m.o. alb 2 ayudante</v>
          </cell>
          <cell r="E77" t="str">
            <v>HC</v>
          </cell>
          <cell r="F77">
            <v>20492</v>
          </cell>
          <cell r="G77">
            <v>1</v>
          </cell>
          <cell r="H77">
            <v>17062</v>
          </cell>
        </row>
        <row r="78">
          <cell r="A78" t="str">
            <v>080230</v>
          </cell>
          <cell r="B78" t="str">
            <v>m.o. alb 2 ayudante-1 ofi</v>
          </cell>
          <cell r="E78" t="str">
            <v>HC</v>
          </cell>
          <cell r="F78">
            <v>40984</v>
          </cell>
          <cell r="G78">
            <v>1</v>
          </cell>
          <cell r="H78">
            <v>31306</v>
          </cell>
        </row>
        <row r="79">
          <cell r="A79" t="str">
            <v>080240</v>
          </cell>
          <cell r="B79" t="str">
            <v>m.o. alb 3 ayudante</v>
          </cell>
          <cell r="E79" t="str">
            <v>HC</v>
          </cell>
          <cell r="F79">
            <v>30738</v>
          </cell>
          <cell r="G79">
            <v>1</v>
          </cell>
          <cell r="H79">
            <v>25593</v>
          </cell>
        </row>
        <row r="80">
          <cell r="A80" t="str">
            <v>080250</v>
          </cell>
          <cell r="B80" t="str">
            <v>m.o. alb 3 ayudante-1 oif</v>
          </cell>
          <cell r="E80" t="str">
            <v>HC</v>
          </cell>
          <cell r="F80">
            <v>51230</v>
          </cell>
          <cell r="G80">
            <v>1</v>
          </cell>
          <cell r="H80">
            <v>39837</v>
          </cell>
        </row>
        <row r="81">
          <cell r="A81" t="str">
            <v>080260</v>
          </cell>
          <cell r="B81" t="str">
            <v>m.o. alb 4 ayudante</v>
          </cell>
          <cell r="E81" t="str">
            <v>HC</v>
          </cell>
          <cell r="F81">
            <v>40984</v>
          </cell>
          <cell r="G81">
            <v>1</v>
          </cell>
          <cell r="H81">
            <v>34124</v>
          </cell>
        </row>
        <row r="82">
          <cell r="A82" t="str">
            <v>080270</v>
          </cell>
          <cell r="B82" t="str">
            <v>m.o. alb 4 ayudante-1 ofi</v>
          </cell>
          <cell r="E82" t="str">
            <v>HC</v>
          </cell>
          <cell r="F82">
            <v>61476</v>
          </cell>
          <cell r="G82">
            <v>1</v>
          </cell>
          <cell r="H82">
            <v>48368</v>
          </cell>
        </row>
        <row r="83">
          <cell r="A83" t="str">
            <v>080271</v>
          </cell>
          <cell r="B83" t="str">
            <v>m.o. alb 4 ay + 2 of</v>
          </cell>
          <cell r="E83" t="str">
            <v>HC</v>
          </cell>
          <cell r="F83">
            <v>81968</v>
          </cell>
          <cell r="G83">
            <v>1</v>
          </cell>
          <cell r="H83">
            <v>48368</v>
          </cell>
        </row>
        <row r="84">
          <cell r="A84" t="str">
            <v>080280</v>
          </cell>
          <cell r="B84" t="str">
            <v>m.o. alb 5 ayudante-1 ofi</v>
          </cell>
          <cell r="E84" t="str">
            <v>HC</v>
          </cell>
          <cell r="F84">
            <v>71722</v>
          </cell>
          <cell r="G84">
            <v>1</v>
          </cell>
          <cell r="H84">
            <v>56899</v>
          </cell>
        </row>
        <row r="85">
          <cell r="A85" t="str">
            <v>080290</v>
          </cell>
          <cell r="B85" t="str">
            <v>m.o. alb 5 ayudantes</v>
          </cell>
          <cell r="E85" t="str">
            <v>HC</v>
          </cell>
          <cell r="F85">
            <v>51230</v>
          </cell>
          <cell r="G85">
            <v>1</v>
          </cell>
          <cell r="H85">
            <v>42655</v>
          </cell>
        </row>
        <row r="86">
          <cell r="A86" t="str">
            <v>080300</v>
          </cell>
          <cell r="B86" t="str">
            <v>m.o. alb 1 oficial</v>
          </cell>
          <cell r="E86" t="str">
            <v>HH</v>
          </cell>
          <cell r="F86">
            <v>20492</v>
          </cell>
          <cell r="G86">
            <v>1</v>
          </cell>
          <cell r="H86">
            <v>14244</v>
          </cell>
        </row>
        <row r="87">
          <cell r="A87" t="str">
            <v>080310</v>
          </cell>
          <cell r="B87" t="str">
            <v>m.o. carp.alum1 ayudante-1 ofi</v>
          </cell>
          <cell r="D87" t="str">
            <v>CUADRILLA DD</v>
          </cell>
          <cell r="E87" t="str">
            <v>HC</v>
          </cell>
          <cell r="F87">
            <v>35348.699999999997</v>
          </cell>
          <cell r="G87">
            <v>1</v>
          </cell>
          <cell r="H87">
            <v>22775</v>
          </cell>
        </row>
        <row r="88">
          <cell r="A88" t="str">
            <v>080320</v>
          </cell>
          <cell r="B88" t="str">
            <v>m.o. carp.mad1 ayudante-1 ofi</v>
          </cell>
          <cell r="D88" t="str">
            <v>CUADRILLA DD</v>
          </cell>
          <cell r="E88" t="str">
            <v>HC</v>
          </cell>
          <cell r="F88">
            <v>32274.9</v>
          </cell>
          <cell r="G88">
            <v>1.1251</v>
          </cell>
          <cell r="H88">
            <v>25624</v>
          </cell>
        </row>
        <row r="89">
          <cell r="A89" t="str">
            <v>080330</v>
          </cell>
          <cell r="B89" t="str">
            <v>M.o. Carp. Mad. Cep-cant 1Ay-1Of</v>
          </cell>
          <cell r="E89" t="str">
            <v>HC</v>
          </cell>
          <cell r="F89">
            <v>40984</v>
          </cell>
          <cell r="G89">
            <v>1.3645</v>
          </cell>
          <cell r="H89">
            <v>42717</v>
          </cell>
        </row>
        <row r="90">
          <cell r="A90" t="str">
            <v>080340</v>
          </cell>
          <cell r="B90" t="str">
            <v>m.o. carp.polivin. 1 ayudante-1 ofi</v>
          </cell>
          <cell r="D90" t="str">
            <v>CUADRILLA DD</v>
          </cell>
          <cell r="E90" t="str">
            <v>HC</v>
          </cell>
          <cell r="F90">
            <v>35348.699999999997</v>
          </cell>
          <cell r="G90">
            <v>1.4751000000000001</v>
          </cell>
          <cell r="H90">
            <v>33595</v>
          </cell>
        </row>
        <row r="91">
          <cell r="A91" t="str">
            <v>080350</v>
          </cell>
          <cell r="B91" t="str">
            <v>m.o. carp.taller 1 ayudante-1 ofi</v>
          </cell>
          <cell r="D91" t="str">
            <v>CUADRILLA DD</v>
          </cell>
          <cell r="E91" t="str">
            <v>HC</v>
          </cell>
          <cell r="F91">
            <v>35348.699999999997</v>
          </cell>
          <cell r="G91">
            <v>1.0625</v>
          </cell>
          <cell r="H91">
            <v>24198</v>
          </cell>
        </row>
        <row r="92">
          <cell r="A92" t="str">
            <v>080360</v>
          </cell>
          <cell r="B92" t="str">
            <v>m.o. carp.taller 2 ayudante-1 ofi</v>
          </cell>
          <cell r="E92" t="str">
            <v>HC</v>
          </cell>
          <cell r="F92">
            <v>47131.6</v>
          </cell>
          <cell r="G92">
            <v>1.2735000000000001</v>
          </cell>
          <cell r="H92">
            <v>39868</v>
          </cell>
        </row>
        <row r="93">
          <cell r="A93" t="str">
            <v>080370</v>
          </cell>
          <cell r="B93" t="str">
            <v>m.o. elect 1 ayudante-1 ofi</v>
          </cell>
          <cell r="E93" t="str">
            <v>HC</v>
          </cell>
          <cell r="F93">
            <v>35348.699999999997</v>
          </cell>
          <cell r="G93">
            <v>1.4</v>
          </cell>
          <cell r="H93">
            <v>31885</v>
          </cell>
        </row>
        <row r="94">
          <cell r="A94" t="str">
            <v>080380</v>
          </cell>
          <cell r="B94" t="str">
            <v>m.o. elect 2 ayudante-1 ofi</v>
          </cell>
          <cell r="E94" t="str">
            <v>HC</v>
          </cell>
          <cell r="F94">
            <v>47131.6</v>
          </cell>
          <cell r="G94">
            <v>1.3865000000000001</v>
          </cell>
          <cell r="H94">
            <v>43406</v>
          </cell>
        </row>
        <row r="95">
          <cell r="A95" t="str">
            <v>080381</v>
          </cell>
          <cell r="B95" t="str">
            <v>m.o. elect 3 ayudante-1 ofi</v>
          </cell>
          <cell r="E95" t="str">
            <v>HC</v>
          </cell>
          <cell r="F95">
            <v>58914.499999999993</v>
          </cell>
          <cell r="G95">
            <v>1.3865000000000001</v>
          </cell>
          <cell r="H95">
            <v>43406</v>
          </cell>
        </row>
        <row r="96">
          <cell r="A96" t="str">
            <v>080390</v>
          </cell>
          <cell r="B96" t="str">
            <v>m.o. elect 3 ayud-1 ofi-1 prof</v>
          </cell>
          <cell r="E96" t="str">
            <v>HC</v>
          </cell>
          <cell r="F96">
            <v>105375.65</v>
          </cell>
          <cell r="G96">
            <v>1.63347</v>
          </cell>
          <cell r="H96">
            <v>98559</v>
          </cell>
        </row>
        <row r="97">
          <cell r="A97" t="str">
            <v>080400</v>
          </cell>
          <cell r="B97" t="str">
            <v>m.o. hidrosanit. 1 ayu-1 ofi</v>
          </cell>
          <cell r="D97" t="str">
            <v>CUADRILLA BB</v>
          </cell>
          <cell r="E97" t="str">
            <v>HC</v>
          </cell>
          <cell r="F97">
            <v>33811.800000000003</v>
          </cell>
          <cell r="G97">
            <v>1.0626</v>
          </cell>
          <cell r="H97">
            <v>24201</v>
          </cell>
        </row>
        <row r="98">
          <cell r="A98" t="str">
            <v>080410</v>
          </cell>
          <cell r="B98" t="str">
            <v>m.o. hidrosanit. 2 ayu - 1 ofic.</v>
          </cell>
          <cell r="E98" t="str">
            <v>HC</v>
          </cell>
          <cell r="F98">
            <v>45082.400000000001</v>
          </cell>
          <cell r="G98">
            <v>1.0683</v>
          </cell>
          <cell r="H98">
            <v>33444</v>
          </cell>
        </row>
        <row r="99">
          <cell r="A99" t="str">
            <v>080420</v>
          </cell>
          <cell r="B99" t="str">
            <v>m.o. instal.hidr. 1 ayu-1 ofic</v>
          </cell>
          <cell r="E99" t="str">
            <v>HC</v>
          </cell>
          <cell r="F99">
            <v>33811.800000000003</v>
          </cell>
          <cell r="G99">
            <v>1.0939000000000001</v>
          </cell>
          <cell r="H99">
            <v>24914</v>
          </cell>
        </row>
        <row r="100">
          <cell r="A100" t="str">
            <v>080430</v>
          </cell>
          <cell r="B100" t="str">
            <v>m.o. metal 1 ayu-1 ofi</v>
          </cell>
          <cell r="D100" t="str">
            <v>CUADRILLA BB</v>
          </cell>
          <cell r="E100" t="str">
            <v>HC</v>
          </cell>
          <cell r="F100">
            <v>35348.699999999997</v>
          </cell>
          <cell r="G100">
            <v>1.2</v>
          </cell>
          <cell r="H100">
            <v>27330</v>
          </cell>
        </row>
        <row r="101">
          <cell r="A101" t="str">
            <v>080440</v>
          </cell>
          <cell r="B101" t="str">
            <v>m.o. metal 2 ayu-1 ofi</v>
          </cell>
          <cell r="E101" t="str">
            <v>HC</v>
          </cell>
          <cell r="F101">
            <v>47131.6</v>
          </cell>
          <cell r="G101">
            <v>1.25</v>
          </cell>
          <cell r="H101">
            <v>39133</v>
          </cell>
        </row>
        <row r="102">
          <cell r="A102" t="str">
            <v>080441</v>
          </cell>
          <cell r="B102" t="str">
            <v>m.o. metal 4 ay +1 of</v>
          </cell>
          <cell r="E102" t="str">
            <v>HC</v>
          </cell>
          <cell r="F102">
            <v>70697.399999999994</v>
          </cell>
          <cell r="G102">
            <v>1.25</v>
          </cell>
          <cell r="H102">
            <v>39133</v>
          </cell>
        </row>
        <row r="103">
          <cell r="A103" t="str">
            <v>080450</v>
          </cell>
          <cell r="B103" t="str">
            <v>m.o. pintura 1 ayu-1 ofi</v>
          </cell>
          <cell r="D103" t="str">
            <v>CUADRILLA  CC</v>
          </cell>
          <cell r="E103" t="str">
            <v>HC</v>
          </cell>
          <cell r="F103">
            <v>33811.800000000003</v>
          </cell>
          <cell r="G103">
            <v>1.0626</v>
          </cell>
          <cell r="H103">
            <v>24201</v>
          </cell>
        </row>
        <row r="104">
          <cell r="A104" t="str">
            <v>080460</v>
          </cell>
          <cell r="B104" t="str">
            <v>m.o. pintura 1 ofi</v>
          </cell>
          <cell r="E104" t="str">
            <v>HH</v>
          </cell>
          <cell r="F104">
            <v>22541.200000000001</v>
          </cell>
          <cell r="G104">
            <v>1</v>
          </cell>
          <cell r="H104">
            <v>14244</v>
          </cell>
        </row>
        <row r="105">
          <cell r="A105" t="str">
            <v>080470</v>
          </cell>
          <cell r="B105" t="str">
            <v>m.o. pintura 2 ayu - 1 of</v>
          </cell>
          <cell r="E105" t="str">
            <v>HC</v>
          </cell>
          <cell r="F105">
            <v>67623.600000000006</v>
          </cell>
          <cell r="G105">
            <v>1.0455000000000001</v>
          </cell>
          <cell r="H105">
            <v>32730</v>
          </cell>
        </row>
        <row r="106">
          <cell r="A106" t="str">
            <v>080480</v>
          </cell>
          <cell r="B106" t="str">
            <v>m.o. topografia 1 cadenero-1 top</v>
          </cell>
          <cell r="E106" t="str">
            <v>HC</v>
          </cell>
          <cell r="F106">
            <v>53720.800000000003</v>
          </cell>
          <cell r="G106">
            <v>2.1034999999999999</v>
          </cell>
          <cell r="H106">
            <v>61067</v>
          </cell>
        </row>
        <row r="107">
          <cell r="A107" t="str">
            <v>080490</v>
          </cell>
          <cell r="B107" t="str">
            <v>m.o. topografia 2 cadenero-1 top</v>
          </cell>
          <cell r="E107" t="str">
            <v>HC</v>
          </cell>
          <cell r="F107">
            <v>67040.600000000006</v>
          </cell>
          <cell r="G107">
            <v>1.9965999999999999</v>
          </cell>
          <cell r="H107">
            <v>74996</v>
          </cell>
        </row>
        <row r="108">
          <cell r="A108" t="str">
            <v>080500</v>
          </cell>
          <cell r="B108" t="str">
            <v>m. de o. refri  1 ayudante</v>
          </cell>
          <cell r="E108" t="str">
            <v>HH</v>
          </cell>
          <cell r="F108">
            <v>11270.6</v>
          </cell>
          <cell r="G108">
            <v>1.5745</v>
          </cell>
          <cell r="H108">
            <v>13432</v>
          </cell>
        </row>
        <row r="109">
          <cell r="A109" t="str">
            <v>080501</v>
          </cell>
          <cell r="B109" t="str">
            <v>M.o. de tecnico 1 de refri. 1 ayudante</v>
          </cell>
          <cell r="E109" t="str">
            <v>HC</v>
          </cell>
          <cell r="F109">
            <v>34938.86</v>
          </cell>
        </row>
        <row r="110">
          <cell r="A110" t="str">
            <v>080510</v>
          </cell>
          <cell r="B110" t="str">
            <v>m. o. oficial albanileria</v>
          </cell>
          <cell r="E110" t="str">
            <v>HH</v>
          </cell>
          <cell r="F110">
            <v>20492</v>
          </cell>
          <cell r="G110">
            <v>1.1052</v>
          </cell>
          <cell r="H110">
            <v>9428</v>
          </cell>
        </row>
        <row r="111">
          <cell r="A111" t="str">
            <v>080520</v>
          </cell>
          <cell r="B111" t="str">
            <v>m. o. paneleria 1 oficial-1ayudante</v>
          </cell>
          <cell r="E111" t="str">
            <v>HC</v>
          </cell>
          <cell r="F111">
            <v>31762.6</v>
          </cell>
          <cell r="G111">
            <v>1</v>
          </cell>
          <cell r="H111">
            <v>22775</v>
          </cell>
        </row>
        <row r="112">
          <cell r="A112" t="str">
            <v>080530</v>
          </cell>
          <cell r="B112" t="str">
            <v>Maestro general</v>
          </cell>
          <cell r="E112" t="str">
            <v>HR</v>
          </cell>
          <cell r="F112">
            <v>24590.399999999998</v>
          </cell>
          <cell r="G112">
            <v>1</v>
          </cell>
          <cell r="H112">
            <v>10000</v>
          </cell>
        </row>
        <row r="113">
          <cell r="A113" t="str">
            <v>080540</v>
          </cell>
          <cell r="B113" t="str">
            <v>M.o ( cuadrilla 1 ofi + 7 ay )</v>
          </cell>
          <cell r="E113" t="str">
            <v>HC</v>
          </cell>
          <cell r="F113">
            <v>92214</v>
          </cell>
          <cell r="G113">
            <v>1</v>
          </cell>
        </row>
        <row r="114">
          <cell r="A114" t="str">
            <v>080550</v>
          </cell>
          <cell r="B114" t="str">
            <v>C.E. 1 Esp. Expl+2Ay</v>
          </cell>
          <cell r="E114" t="str">
            <v>HC</v>
          </cell>
          <cell r="F114">
            <v>60893</v>
          </cell>
          <cell r="G114">
            <v>1</v>
          </cell>
        </row>
        <row r="115">
          <cell r="A115" t="str">
            <v>080560</v>
          </cell>
          <cell r="B115" t="str">
            <v>Cuadrilla s ( 1sold.+1Ay practico )</v>
          </cell>
          <cell r="E115" t="str">
            <v>HC</v>
          </cell>
          <cell r="F115">
            <v>46311.92</v>
          </cell>
          <cell r="G115">
            <v>1</v>
          </cell>
        </row>
        <row r="116">
          <cell r="A116" t="str">
            <v>080570</v>
          </cell>
          <cell r="B116" t="str">
            <v>m.o. soldador</v>
          </cell>
          <cell r="E116" t="str">
            <v>HC</v>
          </cell>
          <cell r="F116">
            <v>25819.919999999998</v>
          </cell>
          <cell r="G116">
            <v>1</v>
          </cell>
          <cell r="H116">
            <v>10000</v>
          </cell>
        </row>
        <row r="117">
          <cell r="A117" t="str">
            <v>080580</v>
          </cell>
          <cell r="B117" t="str">
            <v>m.o. ayu-practico</v>
          </cell>
          <cell r="E117" t="str">
            <v>HC</v>
          </cell>
          <cell r="F117">
            <v>20492</v>
          </cell>
          <cell r="G117">
            <v>1</v>
          </cell>
          <cell r="H117">
            <v>10000</v>
          </cell>
        </row>
        <row r="118">
          <cell r="A118" t="str">
            <v>080590</v>
          </cell>
          <cell r="B118" t="str">
            <v>Cuadrilla ( sold + ay.practico)</v>
          </cell>
          <cell r="E118" t="str">
            <v>HC</v>
          </cell>
          <cell r="F118">
            <v>46311.92</v>
          </cell>
          <cell r="G118">
            <v>1.2</v>
          </cell>
          <cell r="H118">
            <v>10000</v>
          </cell>
        </row>
        <row r="119">
          <cell r="A119" t="str">
            <v>080600</v>
          </cell>
          <cell r="B119" t="str">
            <v>Especialista en Gral</v>
          </cell>
          <cell r="E119" t="str">
            <v>HH</v>
          </cell>
          <cell r="F119">
            <v>40401</v>
          </cell>
          <cell r="H119">
            <v>10000</v>
          </cell>
        </row>
        <row r="120">
          <cell r="B120" t="str">
            <v>subcontrato impermeabilizaciones</v>
          </cell>
          <cell r="E120" t="str">
            <v>GLB</v>
          </cell>
          <cell r="H120">
            <v>10000</v>
          </cell>
        </row>
        <row r="121">
          <cell r="B121" t="str">
            <v/>
          </cell>
        </row>
        <row r="122">
          <cell r="E122">
            <v>102460</v>
          </cell>
          <cell r="F122">
            <v>34119.18</v>
          </cell>
        </row>
      </sheetData>
      <sheetData sheetId="4" refreshError="1">
        <row r="5">
          <cell r="C5" t="str">
            <v>Dist</v>
          </cell>
          <cell r="D5" t="str">
            <v>Und.</v>
          </cell>
          <cell r="E5" t="str">
            <v>Valor</v>
          </cell>
        </row>
        <row r="6">
          <cell r="A6" t="str">
            <v>Columna1</v>
          </cell>
          <cell r="B6" t="str">
            <v>Columna2</v>
          </cell>
          <cell r="C6" t="str">
            <v>Columna3</v>
          </cell>
          <cell r="D6" t="str">
            <v>Columna4</v>
          </cell>
          <cell r="E6" t="str">
            <v>Columna5</v>
          </cell>
        </row>
        <row r="7">
          <cell r="A7" t="str">
            <v>T0010031</v>
          </cell>
          <cell r="B7" t="str">
            <v>Transporte de Material de Remoción</v>
          </cell>
          <cell r="C7">
            <v>65</v>
          </cell>
          <cell r="D7" t="str">
            <v>m3k</v>
          </cell>
          <cell r="E7">
            <v>1283.4799629738213</v>
          </cell>
        </row>
        <row r="8">
          <cell r="A8" t="str">
            <v>T0010234</v>
          </cell>
          <cell r="B8" t="str">
            <v xml:space="preserve">Transporte de Mezcla Abierta en Frio MAF-38 </v>
          </cell>
          <cell r="C8">
            <v>65</v>
          </cell>
          <cell r="D8" t="str">
            <v>m3k</v>
          </cell>
          <cell r="E8">
            <v>1283.4799629738213</v>
          </cell>
        </row>
        <row r="9">
          <cell r="A9" t="str">
            <v>T0010272</v>
          </cell>
          <cell r="B9" t="str">
            <v>Transporte de Mezcla densa en Caliente MDC-25</v>
          </cell>
          <cell r="C9">
            <v>65</v>
          </cell>
          <cell r="D9" t="str">
            <v>m3k</v>
          </cell>
          <cell r="E9">
            <v>1283.4799629738213</v>
          </cell>
        </row>
        <row r="10">
          <cell r="A10" t="str">
            <v>T0010002</v>
          </cell>
          <cell r="B10" t="str">
            <v>Transporte de Triturado</v>
          </cell>
          <cell r="C10">
            <v>65</v>
          </cell>
          <cell r="D10" t="str">
            <v>tkm</v>
          </cell>
          <cell r="E10">
            <v>1283.4799629738213</v>
          </cell>
        </row>
        <row r="11">
          <cell r="A11" t="str">
            <v>T0010400</v>
          </cell>
          <cell r="B11" t="str">
            <v>Transporte de agregado pétreo</v>
          </cell>
          <cell r="C11">
            <v>65</v>
          </cell>
          <cell r="D11" t="str">
            <v>m3k</v>
          </cell>
          <cell r="E11">
            <v>1283.4799629738213</v>
          </cell>
        </row>
        <row r="12">
          <cell r="A12" t="str">
            <v>T0010170</v>
          </cell>
          <cell r="B12" t="str">
            <v>Transporte de agregado tipo LA-1</v>
          </cell>
          <cell r="C12">
            <v>65</v>
          </cell>
          <cell r="D12" t="str">
            <v>m3k</v>
          </cell>
          <cell r="E12">
            <v>1283.4799629738213</v>
          </cell>
        </row>
        <row r="13">
          <cell r="A13" t="str">
            <v>T0010180</v>
          </cell>
          <cell r="B13" t="str">
            <v>Transporte de agregado tipo LA-2</v>
          </cell>
          <cell r="C13">
            <v>65</v>
          </cell>
          <cell r="D13" t="str">
            <v>m3k</v>
          </cell>
          <cell r="E13">
            <v>1283.4799629738213</v>
          </cell>
        </row>
        <row r="14">
          <cell r="A14" t="str">
            <v>T0010190</v>
          </cell>
          <cell r="B14" t="str">
            <v>Transporte de agregado tipo LA-3</v>
          </cell>
          <cell r="C14">
            <v>65</v>
          </cell>
          <cell r="D14" t="str">
            <v>m3k</v>
          </cell>
          <cell r="E14">
            <v>1283.4799629738213</v>
          </cell>
        </row>
        <row r="15">
          <cell r="A15" t="str">
            <v>T0010200</v>
          </cell>
          <cell r="B15" t="str">
            <v>Transporte de agregado tipo LA-4</v>
          </cell>
          <cell r="C15">
            <v>65</v>
          </cell>
          <cell r="D15" t="str">
            <v>m3k</v>
          </cell>
          <cell r="E15">
            <v>1283.4799629738213</v>
          </cell>
        </row>
        <row r="16">
          <cell r="A16" t="str">
            <v>T0010110</v>
          </cell>
          <cell r="B16" t="str">
            <v>Transporte de agregados pétreos</v>
          </cell>
          <cell r="C16">
            <v>65</v>
          </cell>
          <cell r="D16" t="str">
            <v>m3k</v>
          </cell>
          <cell r="E16">
            <v>1283.4799629738213</v>
          </cell>
        </row>
        <row r="17">
          <cell r="A17" t="str">
            <v>T0010003</v>
          </cell>
          <cell r="B17" t="str">
            <v>Transporte de Arena</v>
          </cell>
          <cell r="C17">
            <v>65</v>
          </cell>
          <cell r="D17" t="str">
            <v>m3k</v>
          </cell>
          <cell r="E17">
            <v>1283.4799629738213</v>
          </cell>
        </row>
        <row r="18">
          <cell r="A18" t="str">
            <v>T0010004</v>
          </cell>
          <cell r="B18" t="str">
            <v>Transporte de arena</v>
          </cell>
          <cell r="C18">
            <v>65</v>
          </cell>
          <cell r="D18" t="str">
            <v>m3k</v>
          </cell>
          <cell r="E18">
            <v>1283.4799629738213</v>
          </cell>
        </row>
        <row r="19">
          <cell r="A19" t="str">
            <v>T0010005</v>
          </cell>
          <cell r="B19" t="str">
            <v>Transporte de arena lavada</v>
          </cell>
          <cell r="C19">
            <v>65</v>
          </cell>
          <cell r="D19" t="str">
            <v>m3k</v>
          </cell>
          <cell r="E19">
            <v>1283.4799629738213</v>
          </cell>
        </row>
        <row r="20">
          <cell r="A20" t="str">
            <v>T0010007</v>
          </cell>
          <cell r="B20" t="str">
            <v>Transporte de base</v>
          </cell>
          <cell r="C20">
            <v>65</v>
          </cell>
          <cell r="D20" t="str">
            <v>m3k</v>
          </cell>
          <cell r="E20">
            <v>1283.4799629738213</v>
          </cell>
        </row>
        <row r="21">
          <cell r="A21" t="str">
            <v>T0015011</v>
          </cell>
          <cell r="B21" t="str">
            <v>Transporte de Cemento Asfaltico Modificado Con Polímeros (Todos Los Tipos)</v>
          </cell>
          <cell r="C21">
            <v>65</v>
          </cell>
          <cell r="D21" t="str">
            <v>m3k</v>
          </cell>
          <cell r="E21">
            <v>1283.4799629738213</v>
          </cell>
        </row>
        <row r="22">
          <cell r="A22" t="str">
            <v>T0010009</v>
          </cell>
          <cell r="B22" t="str">
            <v>Transporte de concreto</v>
          </cell>
          <cell r="C22">
            <v>65</v>
          </cell>
          <cell r="D22" t="str">
            <v>m3k</v>
          </cell>
          <cell r="E22">
            <v>1283.4799629738213</v>
          </cell>
        </row>
        <row r="23">
          <cell r="A23" t="str">
            <v>T0010401</v>
          </cell>
          <cell r="B23" t="str">
            <v xml:space="preserve">Transporte de Concreto </v>
          </cell>
          <cell r="C23">
            <v>65</v>
          </cell>
          <cell r="D23" t="str">
            <v>m3k</v>
          </cell>
          <cell r="E23">
            <v>1283.4799629738213</v>
          </cell>
        </row>
        <row r="24">
          <cell r="A24" t="str">
            <v>T0010019</v>
          </cell>
          <cell r="B24" t="str">
            <v>Transporte de material crudo</v>
          </cell>
          <cell r="C24">
            <v>65</v>
          </cell>
          <cell r="D24" t="str">
            <v>m3k</v>
          </cell>
          <cell r="E24">
            <v>1283.4799629738213</v>
          </cell>
        </row>
        <row r="25">
          <cell r="A25" t="str">
            <v>T0010033</v>
          </cell>
          <cell r="B25" t="str">
            <v>Transporte de Material Crudo de Rio</v>
          </cell>
          <cell r="C25">
            <v>65</v>
          </cell>
          <cell r="D25" t="str">
            <v>m3k</v>
          </cell>
          <cell r="E25">
            <v>1283.4799629738213</v>
          </cell>
        </row>
        <row r="26">
          <cell r="A26" t="str">
            <v>T0010010</v>
          </cell>
          <cell r="B26" t="str">
            <v>Transporte de maquinaria pesada</v>
          </cell>
          <cell r="C26">
            <v>40</v>
          </cell>
          <cell r="D26" t="str">
            <v>uk</v>
          </cell>
          <cell r="E26">
            <v>10500</v>
          </cell>
        </row>
        <row r="27">
          <cell r="A27" t="str">
            <v>T0010018</v>
          </cell>
          <cell r="B27" t="str">
            <v>Transporte de material de afirmado</v>
          </cell>
          <cell r="C27">
            <v>65</v>
          </cell>
          <cell r="D27" t="str">
            <v>m3k</v>
          </cell>
          <cell r="E27">
            <v>1283.4799629738213</v>
          </cell>
        </row>
        <row r="28">
          <cell r="A28" t="str">
            <v>T0010089</v>
          </cell>
          <cell r="B28" t="str">
            <v xml:space="preserve">Transporte de Material de Afirmado de la Zona </v>
          </cell>
          <cell r="C28">
            <v>10</v>
          </cell>
          <cell r="D28" t="str">
            <v>m3k</v>
          </cell>
          <cell r="E28">
            <v>1283.4799629738213</v>
          </cell>
        </row>
        <row r="29">
          <cell r="A29" t="str">
            <v>T0010020</v>
          </cell>
          <cell r="B29" t="str">
            <v>Transporte de material de base</v>
          </cell>
          <cell r="C29">
            <v>65</v>
          </cell>
          <cell r="D29" t="str">
            <v>m3k</v>
          </cell>
          <cell r="E29">
            <v>1283.4799629738213</v>
          </cell>
        </row>
        <row r="30">
          <cell r="A30" t="str">
            <v>T0010023</v>
          </cell>
          <cell r="B30" t="str">
            <v>Transporte de Material de Base</v>
          </cell>
          <cell r="C30">
            <v>65</v>
          </cell>
          <cell r="D30" t="str">
            <v>m3k</v>
          </cell>
          <cell r="E30">
            <v>1283.4799629738213</v>
          </cell>
        </row>
        <row r="31">
          <cell r="A31" t="str">
            <v>T0010022</v>
          </cell>
          <cell r="B31" t="str">
            <v>Transporte de material de cobertura</v>
          </cell>
          <cell r="C31">
            <v>65</v>
          </cell>
          <cell r="D31" t="str">
            <v>m3k</v>
          </cell>
          <cell r="E31">
            <v>1283.4799629738213</v>
          </cell>
        </row>
        <row r="32">
          <cell r="A32" t="str">
            <v>T0010032</v>
          </cell>
          <cell r="B32" t="str">
            <v>Transporte de material de demolición</v>
          </cell>
          <cell r="C32">
            <v>10</v>
          </cell>
          <cell r="D32" t="str">
            <v>m3k</v>
          </cell>
          <cell r="E32">
            <v>1283.4799629738213</v>
          </cell>
        </row>
        <row r="33">
          <cell r="A33" t="str">
            <v>T0010025</v>
          </cell>
          <cell r="B33" t="str">
            <v>Transporte de material de excavación</v>
          </cell>
          <cell r="C33">
            <v>10</v>
          </cell>
          <cell r="D33" t="str">
            <v>m3k</v>
          </cell>
          <cell r="E33">
            <v>1283.4799629738213</v>
          </cell>
        </row>
        <row r="34">
          <cell r="A34" t="str">
            <v>T0010035</v>
          </cell>
          <cell r="B34" t="str">
            <v>Transporte del material sobrante</v>
          </cell>
          <cell r="C34">
            <v>10</v>
          </cell>
          <cell r="D34" t="str">
            <v>m3k</v>
          </cell>
          <cell r="E34">
            <v>1283.4799629738213</v>
          </cell>
        </row>
        <row r="35">
          <cell r="A35" t="str">
            <v>T0010036</v>
          </cell>
          <cell r="B35" t="str">
            <v>Transporte de material de remoción</v>
          </cell>
          <cell r="C35">
            <v>10</v>
          </cell>
          <cell r="D35" t="str">
            <v>m3k</v>
          </cell>
          <cell r="E35">
            <v>1283.4799629738213</v>
          </cell>
        </row>
        <row r="36">
          <cell r="A36" t="str">
            <v>T0010141</v>
          </cell>
          <cell r="B36" t="str">
            <v>Transporte de Material de Solado y Atraque Tubería de Concreto Reforzado</v>
          </cell>
          <cell r="C36">
            <v>65</v>
          </cell>
          <cell r="D36" t="str">
            <v>m3k</v>
          </cell>
          <cell r="E36">
            <v>1283.4799629738213</v>
          </cell>
        </row>
        <row r="37">
          <cell r="A37" t="str">
            <v>T0010470</v>
          </cell>
          <cell r="B37" t="str">
            <v>Transporte de material de soldado y atraque</v>
          </cell>
          <cell r="C37">
            <v>65</v>
          </cell>
          <cell r="D37" t="str">
            <v>m3k</v>
          </cell>
          <cell r="E37">
            <v>1283.4799629738213</v>
          </cell>
        </row>
        <row r="38">
          <cell r="A38" t="str">
            <v>T0010381</v>
          </cell>
          <cell r="B38" t="str">
            <v xml:space="preserve">Transporte de material de Sub Base CBR=40% </v>
          </cell>
          <cell r="C38">
            <v>65</v>
          </cell>
          <cell r="D38" t="str">
            <v>m3k</v>
          </cell>
          <cell r="E38">
            <v>1283.4799629738213</v>
          </cell>
        </row>
        <row r="39">
          <cell r="A39" t="str">
            <v>T0010030</v>
          </cell>
          <cell r="B39" t="str">
            <v>Transporte de material de subbase</v>
          </cell>
          <cell r="C39">
            <v>65</v>
          </cell>
          <cell r="D39" t="str">
            <v>m3k</v>
          </cell>
          <cell r="E39">
            <v>1283.4799629738213</v>
          </cell>
        </row>
        <row r="40">
          <cell r="A40" t="str">
            <v>T0010040</v>
          </cell>
          <cell r="B40" t="str">
            <v>Transporte de material descapotado</v>
          </cell>
          <cell r="C40">
            <v>10</v>
          </cell>
          <cell r="D40" t="str">
            <v>tkm</v>
          </cell>
          <cell r="E40">
            <v>1283.4799629738213</v>
          </cell>
        </row>
        <row r="41">
          <cell r="A41" t="str">
            <v>T0010028</v>
          </cell>
          <cell r="B41" t="str">
            <v>Transporte de Material Drenante</v>
          </cell>
          <cell r="C41">
            <v>65</v>
          </cell>
          <cell r="D41" t="str">
            <v>m3k</v>
          </cell>
          <cell r="E41">
            <v>1283.4799629738213</v>
          </cell>
        </row>
        <row r="42">
          <cell r="A42" t="str">
            <v>T0010027</v>
          </cell>
          <cell r="B42" t="str">
            <v>Transporte de material filtrante</v>
          </cell>
          <cell r="C42">
            <v>65</v>
          </cell>
          <cell r="D42" t="str">
            <v>m3k</v>
          </cell>
          <cell r="E42">
            <v>1283.4799629738213</v>
          </cell>
        </row>
        <row r="43">
          <cell r="A43" t="str">
            <v>T0010410</v>
          </cell>
          <cell r="B43" t="str">
            <v>Transporte de material filtrante</v>
          </cell>
          <cell r="C43">
            <v>65</v>
          </cell>
          <cell r="D43" t="str">
            <v>m3k</v>
          </cell>
          <cell r="E43">
            <v>1283.4799629738213</v>
          </cell>
        </row>
        <row r="44">
          <cell r="A44" t="str">
            <v>T0010006</v>
          </cell>
          <cell r="B44" t="str">
            <v>Transporte de material fresado</v>
          </cell>
          <cell r="C44">
            <v>10</v>
          </cell>
          <cell r="D44" t="str">
            <v>m3k</v>
          </cell>
          <cell r="E44">
            <v>1283.4799629738213</v>
          </cell>
        </row>
        <row r="45">
          <cell r="A45" t="str">
            <v>T0010390</v>
          </cell>
          <cell r="B45" t="str">
            <v>Transporte de material fresado</v>
          </cell>
          <cell r="C45">
            <v>10</v>
          </cell>
          <cell r="D45" t="str">
            <v>m3k</v>
          </cell>
          <cell r="E45">
            <v>1283.4799629738213</v>
          </cell>
        </row>
        <row r="46">
          <cell r="A46" t="str">
            <v>T0010039</v>
          </cell>
          <cell r="B46" t="str">
            <v>Transporte de material granular</v>
          </cell>
          <cell r="C46">
            <v>65</v>
          </cell>
          <cell r="D46" t="str">
            <v>m3k</v>
          </cell>
          <cell r="E46">
            <v>1283.4799629738213</v>
          </cell>
        </row>
        <row r="47">
          <cell r="A47" t="str">
            <v>T0010052</v>
          </cell>
          <cell r="B47" t="str">
            <v>Transporte de material removido</v>
          </cell>
          <cell r="C47">
            <v>10</v>
          </cell>
          <cell r="D47" t="str">
            <v>m3k</v>
          </cell>
          <cell r="E47">
            <v>1283.4799629738213</v>
          </cell>
        </row>
        <row r="48">
          <cell r="A48" t="str">
            <v>T0010062</v>
          </cell>
          <cell r="B48" t="str">
            <v>Transporte de material seleccionado para relleno</v>
          </cell>
          <cell r="C48">
            <v>5</v>
          </cell>
          <cell r="D48" t="str">
            <v>m3k</v>
          </cell>
          <cell r="E48">
            <v>1283.4799629738213</v>
          </cell>
        </row>
        <row r="49">
          <cell r="A49" t="str">
            <v>T0010044</v>
          </cell>
          <cell r="B49" t="str">
            <v>Transporte de material trasladado</v>
          </cell>
          <cell r="C49">
            <v>5</v>
          </cell>
          <cell r="D49" t="str">
            <v>tkm</v>
          </cell>
          <cell r="E49">
            <v>1283.4799629738213</v>
          </cell>
        </row>
        <row r="50">
          <cell r="A50" t="str">
            <v>T0010042</v>
          </cell>
          <cell r="B50" t="str">
            <v>Transporte de material triturado</v>
          </cell>
          <cell r="C50">
            <v>65</v>
          </cell>
          <cell r="D50" t="str">
            <v>m3k</v>
          </cell>
          <cell r="E50">
            <v>1283.4799629738213</v>
          </cell>
        </row>
        <row r="51">
          <cell r="A51" t="str">
            <v>T0010050</v>
          </cell>
          <cell r="B51" t="str">
            <v>Transporte de material triturado para filtros</v>
          </cell>
          <cell r="C51">
            <v>65</v>
          </cell>
          <cell r="D51" t="str">
            <v>m3k</v>
          </cell>
          <cell r="E51">
            <v>1283.4799629738213</v>
          </cell>
        </row>
        <row r="52">
          <cell r="A52" t="str">
            <v>T0010100</v>
          </cell>
          <cell r="B52" t="str">
            <v>Transporte de materiales granulares</v>
          </cell>
          <cell r="C52">
            <v>65</v>
          </cell>
          <cell r="D52" t="str">
            <v>m3t</v>
          </cell>
          <cell r="E52">
            <v>1283.4799629738213</v>
          </cell>
        </row>
        <row r="53">
          <cell r="A53" t="str">
            <v>T0010101</v>
          </cell>
          <cell r="B53" t="str">
            <v>Transporte de materiales</v>
          </cell>
          <cell r="C53">
            <v>5</v>
          </cell>
          <cell r="D53" t="str">
            <v>m3t</v>
          </cell>
          <cell r="E53">
            <v>1283.4799629738213</v>
          </cell>
        </row>
        <row r="54">
          <cell r="A54" t="str">
            <v>T0010060</v>
          </cell>
          <cell r="B54" t="str">
            <v>Transporte de materiales seleccionados</v>
          </cell>
          <cell r="C54">
            <v>65</v>
          </cell>
          <cell r="D54" t="str">
            <v>m3k</v>
          </cell>
          <cell r="E54">
            <v>1283.4799629738213</v>
          </cell>
        </row>
        <row r="55">
          <cell r="A55" t="str">
            <v>T0010065</v>
          </cell>
          <cell r="B55" t="str">
            <v>Transporte de mezcla</v>
          </cell>
          <cell r="C55">
            <v>65</v>
          </cell>
          <cell r="D55" t="str">
            <v>m3k</v>
          </cell>
          <cell r="E55">
            <v>1283.4799629738213</v>
          </cell>
        </row>
        <row r="56">
          <cell r="A56" t="str">
            <v>T0010320</v>
          </cell>
          <cell r="B56" t="str">
            <v>Transporte de mezcla abierta en caliente MAC-75</v>
          </cell>
          <cell r="C56">
            <v>65</v>
          </cell>
          <cell r="D56" t="str">
            <v>m3k</v>
          </cell>
          <cell r="E56">
            <v>1283.4799629738213</v>
          </cell>
        </row>
        <row r="57">
          <cell r="A57" t="str">
            <v>T0010330</v>
          </cell>
          <cell r="B57" t="str">
            <v>Transporte de mezcla abierta en caliente MAC-63</v>
          </cell>
          <cell r="C57">
            <v>65</v>
          </cell>
          <cell r="D57" t="str">
            <v>m3k</v>
          </cell>
          <cell r="E57">
            <v>1283.4799629738213</v>
          </cell>
        </row>
        <row r="58">
          <cell r="A58" t="str">
            <v>T0010340</v>
          </cell>
          <cell r="B58" t="str">
            <v>Transporte de mezcla abierta en caliente MAC-50</v>
          </cell>
          <cell r="C58">
            <v>65</v>
          </cell>
          <cell r="D58" t="str">
            <v>m3k</v>
          </cell>
          <cell r="E58">
            <v>1283.4799629738213</v>
          </cell>
        </row>
        <row r="59">
          <cell r="A59" t="str">
            <v>T0010251</v>
          </cell>
          <cell r="B59" t="str">
            <v>Transporte de Mezcla Abierta en Frio MAF-25</v>
          </cell>
          <cell r="C59">
            <v>65</v>
          </cell>
          <cell r="D59" t="str">
            <v>m3k</v>
          </cell>
          <cell r="E59">
            <v>1283.4799629738213</v>
          </cell>
        </row>
        <row r="60">
          <cell r="A60" t="str">
            <v>T0010070</v>
          </cell>
          <cell r="B60" t="str">
            <v>Transporte de mezcla de concreto</v>
          </cell>
          <cell r="C60">
            <v>65</v>
          </cell>
          <cell r="D60" t="str">
            <v>m3k</v>
          </cell>
          <cell r="E60">
            <v>1283.4799629738213</v>
          </cell>
        </row>
        <row r="61">
          <cell r="A61" t="str">
            <v>T0010311</v>
          </cell>
          <cell r="B61" t="str">
            <v>Transporte de Mezcla Densa en Caliente MDC-10</v>
          </cell>
          <cell r="C61">
            <v>65</v>
          </cell>
          <cell r="D61" t="str">
            <v>m3k</v>
          </cell>
          <cell r="E61">
            <v>1283.4799629738213</v>
          </cell>
        </row>
        <row r="62">
          <cell r="A62" t="str">
            <v>T0010271</v>
          </cell>
          <cell r="B62" t="str">
            <v>Transporte de Mezcla Densa en Caliente MDC-19</v>
          </cell>
          <cell r="C62">
            <v>65</v>
          </cell>
          <cell r="D62" t="str">
            <v>m3k</v>
          </cell>
          <cell r="E62">
            <v>1283.4799629738213</v>
          </cell>
        </row>
        <row r="63">
          <cell r="A63" t="str">
            <v>T0010281</v>
          </cell>
          <cell r="B63" t="str">
            <v>Transporte de Mezcla densa En Frio MDF-25</v>
          </cell>
          <cell r="C63">
            <v>65</v>
          </cell>
          <cell r="D63" t="str">
            <v>m3k</v>
          </cell>
          <cell r="E63">
            <v>1283.4799629738213</v>
          </cell>
        </row>
        <row r="64">
          <cell r="A64" t="str">
            <v>T0010300</v>
          </cell>
          <cell r="B64" t="str">
            <v>Transporte de mezcla densa MDC-0</v>
          </cell>
          <cell r="C64">
            <v>65</v>
          </cell>
          <cell r="D64" t="str">
            <v>m3k</v>
          </cell>
          <cell r="E64">
            <v>1283.4799629738213</v>
          </cell>
        </row>
        <row r="65">
          <cell r="A65" t="str">
            <v>T0010270</v>
          </cell>
          <cell r="B65" t="str">
            <v>Transporte de mezcla densa MDC-1</v>
          </cell>
          <cell r="C65">
            <v>65</v>
          </cell>
          <cell r="D65" t="str">
            <v>m3k</v>
          </cell>
          <cell r="E65">
            <v>1283.4799629738213</v>
          </cell>
        </row>
        <row r="66">
          <cell r="A66" t="str">
            <v>T0010080</v>
          </cell>
          <cell r="B66" t="str">
            <v>Transporte de mezcla densa mdc-2</v>
          </cell>
          <cell r="C66">
            <v>65</v>
          </cell>
          <cell r="D66" t="str">
            <v>m3k</v>
          </cell>
          <cell r="E66">
            <v>1283.4799629738213</v>
          </cell>
        </row>
        <row r="67">
          <cell r="A67" t="str">
            <v>T0010280</v>
          </cell>
          <cell r="B67" t="str">
            <v>Transporte de mezcla densa MDC-2</v>
          </cell>
          <cell r="C67">
            <v>65</v>
          </cell>
          <cell r="D67" t="str">
            <v>m3k</v>
          </cell>
          <cell r="E67">
            <v>1283.4799629738213</v>
          </cell>
        </row>
        <row r="68">
          <cell r="A68" t="str">
            <v>T0010290</v>
          </cell>
          <cell r="B68" t="str">
            <v>Transporte de mezcla densa MDC-3</v>
          </cell>
          <cell r="C68">
            <v>65</v>
          </cell>
          <cell r="D68" t="str">
            <v>m3k</v>
          </cell>
          <cell r="E68">
            <v>1283.4799629738213</v>
          </cell>
        </row>
        <row r="69">
          <cell r="A69" t="str">
            <v>T0010229</v>
          </cell>
          <cell r="B69" t="str">
            <v>Transporte de Mezcla Densa para Bacheo</v>
          </cell>
          <cell r="C69">
            <v>65</v>
          </cell>
          <cell r="D69" t="str">
            <v>m3k</v>
          </cell>
          <cell r="E69">
            <v>1283.4799629738213</v>
          </cell>
        </row>
        <row r="70">
          <cell r="A70" t="str">
            <v>T0010370</v>
          </cell>
          <cell r="B70" t="str">
            <v>Transporte de mezcla discontinua en caliente tipo F-13</v>
          </cell>
          <cell r="C70">
            <v>65</v>
          </cell>
          <cell r="D70" t="str">
            <v>m3k</v>
          </cell>
          <cell r="E70">
            <v>1283.4799629738213</v>
          </cell>
        </row>
        <row r="71">
          <cell r="A71" t="str">
            <v>T0010375</v>
          </cell>
          <cell r="B71" t="str">
            <v>Transporte de mezcla discontinua en caliente tipo F-10</v>
          </cell>
          <cell r="C71">
            <v>65</v>
          </cell>
          <cell r="D71" t="str">
            <v>m3k</v>
          </cell>
          <cell r="E71">
            <v>1283.4799629738213</v>
          </cell>
        </row>
        <row r="72">
          <cell r="A72" t="str">
            <v>T0010350</v>
          </cell>
          <cell r="B72" t="str">
            <v>Transporte de mezcla discontinua en caliente tipo M-13</v>
          </cell>
          <cell r="C72">
            <v>65</v>
          </cell>
          <cell r="D72" t="str">
            <v>m3k</v>
          </cell>
          <cell r="E72">
            <v>1283.4799629738213</v>
          </cell>
        </row>
        <row r="73">
          <cell r="A73" t="str">
            <v>T0010360</v>
          </cell>
          <cell r="B73" t="str">
            <v>Transporte de mezcla discontinua en caliente tipo M-10</v>
          </cell>
          <cell r="C73">
            <v>65</v>
          </cell>
          <cell r="D73" t="str">
            <v>m3k</v>
          </cell>
          <cell r="E73">
            <v>1283.4799629738213</v>
          </cell>
        </row>
        <row r="74">
          <cell r="A74" t="str">
            <v>T0010233</v>
          </cell>
          <cell r="B74" t="str">
            <v>Transporte de Mezcla en Frio  MAF-19</v>
          </cell>
          <cell r="C74">
            <v>65</v>
          </cell>
          <cell r="D74" t="str">
            <v>m3k</v>
          </cell>
          <cell r="E74">
            <v>1283.4799629738213</v>
          </cell>
        </row>
        <row r="75">
          <cell r="A75" t="str">
            <v>T0010232</v>
          </cell>
          <cell r="B75" t="str">
            <v>Transporte de Mezcla en Frio DMF-19</v>
          </cell>
          <cell r="C75">
            <v>65</v>
          </cell>
          <cell r="D75" t="str">
            <v>m3k</v>
          </cell>
          <cell r="E75">
            <v>1283.4799629738213</v>
          </cell>
        </row>
        <row r="76">
          <cell r="A76" t="str">
            <v>T0010231</v>
          </cell>
          <cell r="B76" t="str">
            <v>Transporte de Mezcla en Frio MDF-38</v>
          </cell>
          <cell r="C76">
            <v>65</v>
          </cell>
          <cell r="D76" t="str">
            <v>m3k</v>
          </cell>
          <cell r="E76">
            <v>1283.4799629738213</v>
          </cell>
        </row>
        <row r="77">
          <cell r="A77" t="str">
            <v>T0010235</v>
          </cell>
          <cell r="B77" t="str">
            <v>Transporte de mezcla gruesa en Caliente MGC</v>
          </cell>
          <cell r="C77">
            <v>65</v>
          </cell>
          <cell r="D77" t="str">
            <v>m3k</v>
          </cell>
          <cell r="E77">
            <v>1283.4799629738213</v>
          </cell>
        </row>
        <row r="78">
          <cell r="A78" t="str">
            <v>T0010240</v>
          </cell>
          <cell r="B78" t="str">
            <v>Transporte de mezcla MAF-1</v>
          </cell>
          <cell r="C78">
            <v>65</v>
          </cell>
          <cell r="D78" t="str">
            <v>m3k</v>
          </cell>
          <cell r="E78">
            <v>1283.4799629738213</v>
          </cell>
        </row>
        <row r="79">
          <cell r="A79" t="str">
            <v>T0010250</v>
          </cell>
          <cell r="B79" t="str">
            <v>Transporte de mezcla MAF-2</v>
          </cell>
          <cell r="C79">
            <v>65</v>
          </cell>
          <cell r="D79" t="str">
            <v>m3k</v>
          </cell>
          <cell r="E79">
            <v>1283.4799629738213</v>
          </cell>
        </row>
        <row r="80">
          <cell r="A80" t="str">
            <v>T0010260</v>
          </cell>
          <cell r="B80" t="str">
            <v>Transporte de mezcla MAF-3</v>
          </cell>
          <cell r="C80">
            <v>65</v>
          </cell>
          <cell r="D80" t="str">
            <v>m3k</v>
          </cell>
          <cell r="E80">
            <v>1283.4799629738213</v>
          </cell>
        </row>
        <row r="81">
          <cell r="A81" t="str">
            <v>T0010270</v>
          </cell>
          <cell r="B81" t="str">
            <v>Transporte de mezcla MDF-1</v>
          </cell>
          <cell r="C81">
            <v>65</v>
          </cell>
          <cell r="D81" t="str">
            <v>m3k</v>
          </cell>
          <cell r="E81">
            <v>1283.4799629738213</v>
          </cell>
        </row>
        <row r="82">
          <cell r="A82" t="str">
            <v>T0010280</v>
          </cell>
          <cell r="B82" t="str">
            <v>Transporte de mezcla MDF-2</v>
          </cell>
          <cell r="C82">
            <v>65</v>
          </cell>
          <cell r="D82" t="str">
            <v>m3k</v>
          </cell>
          <cell r="E82">
            <v>1283.4799629738213</v>
          </cell>
        </row>
        <row r="83">
          <cell r="A83" t="str">
            <v>T0010290</v>
          </cell>
          <cell r="B83" t="str">
            <v>Transporte de mezcla MDF-3</v>
          </cell>
          <cell r="C83">
            <v>65</v>
          </cell>
          <cell r="D83" t="str">
            <v>m3k</v>
          </cell>
          <cell r="E83">
            <v>1283.4799629738213</v>
          </cell>
        </row>
        <row r="84">
          <cell r="A84" t="str">
            <v>T0010300</v>
          </cell>
          <cell r="B84" t="str">
            <v>Transporte de Mezcla Semi- Densa en Caliente MSC-19</v>
          </cell>
          <cell r="C84">
            <v>65</v>
          </cell>
          <cell r="D84" t="str">
            <v>m3k</v>
          </cell>
          <cell r="E84">
            <v>1283.4799629738213</v>
          </cell>
        </row>
        <row r="85">
          <cell r="A85" t="str">
            <v>T0010310</v>
          </cell>
          <cell r="B85" t="str">
            <v>Transporte de piedra</v>
          </cell>
          <cell r="C85">
            <v>65</v>
          </cell>
          <cell r="D85" t="str">
            <v>m3k</v>
          </cell>
          <cell r="E85">
            <v>1283.4799629738213</v>
          </cell>
        </row>
        <row r="86">
          <cell r="A86" t="str">
            <v>T0010320</v>
          </cell>
          <cell r="B86" t="str">
            <v>Transporte de piedra para Ciclópeo</v>
          </cell>
          <cell r="C86">
            <v>65</v>
          </cell>
          <cell r="D86" t="str">
            <v>m3k</v>
          </cell>
          <cell r="E86">
            <v>1283.4799629738213</v>
          </cell>
        </row>
        <row r="87">
          <cell r="A87" t="str">
            <v>T0010330</v>
          </cell>
          <cell r="B87" t="str">
            <v>Transporte de piedra para ciclópeo</v>
          </cell>
          <cell r="C87">
            <v>65</v>
          </cell>
          <cell r="D87" t="str">
            <v>m3t</v>
          </cell>
          <cell r="E87">
            <v>1283.4799629738213</v>
          </cell>
        </row>
        <row r="88">
          <cell r="A88" t="str">
            <v>T0010340</v>
          </cell>
          <cell r="B88" t="str">
            <v>Transporte de piedra para gaviones</v>
          </cell>
          <cell r="C88">
            <v>5</v>
          </cell>
          <cell r="D88" t="str">
            <v>m3k</v>
          </cell>
          <cell r="E88">
            <v>1283.4799629738213</v>
          </cell>
        </row>
        <row r="89">
          <cell r="A89" t="str">
            <v>T0010350</v>
          </cell>
          <cell r="B89" t="str">
            <v>Transporte de piedra para gaviones</v>
          </cell>
          <cell r="C89">
            <v>5</v>
          </cell>
          <cell r="D89" t="str">
            <v>m3k</v>
          </cell>
          <cell r="E89">
            <v>1283.4799629738213</v>
          </cell>
        </row>
        <row r="90">
          <cell r="A90" t="str">
            <v>T0010360</v>
          </cell>
          <cell r="B90" t="str">
            <v>Transporte fibra o mulch hidráulico</v>
          </cell>
          <cell r="C90">
            <v>65</v>
          </cell>
          <cell r="D90" t="str">
            <v>m3k</v>
          </cell>
          <cell r="E90">
            <v>1283.4799629738213</v>
          </cell>
        </row>
        <row r="91">
          <cell r="A91" t="str">
            <v>T0010370</v>
          </cell>
          <cell r="B91" t="str">
            <v>Transporte material de Sub Base procesado en planta</v>
          </cell>
          <cell r="C91">
            <v>65</v>
          </cell>
          <cell r="D91" t="str">
            <v>m3k</v>
          </cell>
          <cell r="E91">
            <v>1283.4799629738213</v>
          </cell>
        </row>
        <row r="92">
          <cell r="A92" t="str">
            <v>T0010380</v>
          </cell>
          <cell r="B92" t="str">
            <v>Transporte tierra abonada</v>
          </cell>
          <cell r="C92">
            <v>80</v>
          </cell>
          <cell r="D92" t="str">
            <v>m3k</v>
          </cell>
          <cell r="E92">
            <v>1283.4799629738213</v>
          </cell>
        </row>
        <row r="93">
          <cell r="A93" t="str">
            <v>T0010390</v>
          </cell>
          <cell r="B93" t="str">
            <v>Trasporte de material Remoción de Postes</v>
          </cell>
          <cell r="C93">
            <v>10</v>
          </cell>
          <cell r="D93" t="str">
            <v>m3k</v>
          </cell>
          <cell r="E93">
            <v>1283.4799629738213</v>
          </cell>
        </row>
        <row r="94">
          <cell r="A94" t="str">
            <v>T0010405</v>
          </cell>
          <cell r="B94" t="str">
            <v>Equipo de Transporte (Camiones Grúas</v>
          </cell>
          <cell r="C94">
            <v>80</v>
          </cell>
          <cell r="D94" t="str">
            <v>km</v>
          </cell>
          <cell r="E94">
            <v>7289</v>
          </cell>
        </row>
        <row r="95">
          <cell r="A95" t="str">
            <v>T0010410</v>
          </cell>
          <cell r="B95" t="str">
            <v>Pasajes aéreos</v>
          </cell>
          <cell r="C95">
            <v>1</v>
          </cell>
          <cell r="D95" t="str">
            <v>u</v>
          </cell>
          <cell r="E95">
            <v>370567.8423607485</v>
          </cell>
        </row>
        <row r="96">
          <cell r="A96" t="str">
            <v>T0010420</v>
          </cell>
          <cell r="B96" t="str">
            <v>Transporte de acero</v>
          </cell>
          <cell r="C96">
            <v>200</v>
          </cell>
          <cell r="D96" t="str">
            <v>tkm</v>
          </cell>
          <cell r="E96">
            <v>0.31607169880923475</v>
          </cell>
        </row>
        <row r="97">
          <cell r="A97" t="str">
            <v>T0010421</v>
          </cell>
          <cell r="B97" t="str">
            <v>Transporte ferreteria - Obra</v>
          </cell>
          <cell r="C97">
            <v>5</v>
          </cell>
          <cell r="D97" t="str">
            <v>kgk</v>
          </cell>
          <cell r="E97">
            <v>300</v>
          </cell>
        </row>
        <row r="98">
          <cell r="A98" t="str">
            <v>T0010430</v>
          </cell>
          <cell r="B98" t="str">
            <v>Transporte de Adoquín e=8cm</v>
          </cell>
          <cell r="C98">
            <v>10</v>
          </cell>
          <cell r="D98" t="str">
            <v>m3k</v>
          </cell>
          <cell r="E98">
            <v>1283.4799629738213</v>
          </cell>
        </row>
        <row r="99">
          <cell r="A99" t="str">
            <v>T0010440</v>
          </cell>
          <cell r="B99" t="str">
            <v>Transporte de barrera de seguridad</v>
          </cell>
          <cell r="C99">
            <v>100</v>
          </cell>
          <cell r="D99" t="str">
            <v>m3k</v>
          </cell>
          <cell r="E99">
            <v>1283.4799629738213</v>
          </cell>
        </row>
        <row r="100">
          <cell r="A100" t="str">
            <v>T0010450</v>
          </cell>
          <cell r="B100" t="str">
            <v>Transporte de defensa</v>
          </cell>
          <cell r="C100">
            <v>65</v>
          </cell>
          <cell r="D100" t="str">
            <v>u</v>
          </cell>
          <cell r="E100">
            <v>24336.388415826783</v>
          </cell>
        </row>
        <row r="101">
          <cell r="A101" t="str">
            <v>T0010460</v>
          </cell>
          <cell r="B101" t="str">
            <v>Transporte de Defensa Metálica</v>
          </cell>
          <cell r="C101">
            <v>100</v>
          </cell>
          <cell r="D101" t="str">
            <v>m3k</v>
          </cell>
          <cell r="E101">
            <v>1283.4799629738213</v>
          </cell>
        </row>
        <row r="102">
          <cell r="A102" t="str">
            <v>T0010470</v>
          </cell>
          <cell r="B102" t="str">
            <v>Transporte de emulsión</v>
          </cell>
          <cell r="C102">
            <v>65</v>
          </cell>
          <cell r="D102" t="str">
            <v>m3t</v>
          </cell>
          <cell r="E102">
            <v>1283.4799629738213</v>
          </cell>
        </row>
        <row r="103">
          <cell r="A103" t="str">
            <v>T0010480</v>
          </cell>
          <cell r="B103" t="str">
            <v>Transporte de equipos</v>
          </cell>
          <cell r="C103">
            <v>65</v>
          </cell>
          <cell r="D103" t="str">
            <v>m3k</v>
          </cell>
          <cell r="E103">
            <v>7289.4610111561897</v>
          </cell>
        </row>
        <row r="104">
          <cell r="A104" t="str">
            <v>T0010490</v>
          </cell>
          <cell r="B104" t="str">
            <v>Transporte de Equipos para Prueba (1)</v>
          </cell>
          <cell r="C104">
            <v>80</v>
          </cell>
          <cell r="D104" t="str">
            <v>g</v>
          </cell>
          <cell r="E104">
            <v>174587.13428745302</v>
          </cell>
        </row>
        <row r="105">
          <cell r="A105" t="str">
            <v>T0010500</v>
          </cell>
          <cell r="B105" t="str">
            <v>Transporte de estructura metálica (En Obra)</v>
          </cell>
          <cell r="C105">
            <v>10</v>
          </cell>
          <cell r="D105" t="str">
            <v>kgk</v>
          </cell>
          <cell r="E105">
            <v>0.67718646026648432</v>
          </cell>
        </row>
        <row r="106">
          <cell r="A106" t="str">
            <v>T0010510</v>
          </cell>
          <cell r="B106" t="str">
            <v xml:space="preserve">Transporte de estructuras metálicas </v>
          </cell>
          <cell r="C106">
            <v>65</v>
          </cell>
          <cell r="D106" t="str">
            <v>kgk</v>
          </cell>
          <cell r="E106">
            <v>0.44885003926478911</v>
          </cell>
        </row>
        <row r="107">
          <cell r="A107" t="str">
            <v>T0010511</v>
          </cell>
          <cell r="B107" t="str">
            <v>Transorte de estructura metalica para molinos</v>
          </cell>
          <cell r="C107">
            <v>60</v>
          </cell>
          <cell r="D107" t="str">
            <v>kgk</v>
          </cell>
          <cell r="E107">
            <v>1250</v>
          </cell>
        </row>
        <row r="108">
          <cell r="A108" t="str">
            <v>T0010520</v>
          </cell>
          <cell r="B108" t="str">
            <v>Transporte de material proveniente de la excavación incluyendo botadero</v>
          </cell>
          <cell r="C108">
            <v>10</v>
          </cell>
          <cell r="D108" t="str">
            <v>m3k</v>
          </cell>
          <cell r="E108">
            <v>2489.1028763348936</v>
          </cell>
        </row>
        <row r="109">
          <cell r="A109" t="str">
            <v>T0010530</v>
          </cell>
          <cell r="B109" t="str">
            <v>Transporte de personal de montaje</v>
          </cell>
          <cell r="C109">
            <v>1</v>
          </cell>
          <cell r="D109" t="str">
            <v>u</v>
          </cell>
          <cell r="E109">
            <v>60000</v>
          </cell>
        </row>
        <row r="110">
          <cell r="A110" t="str">
            <v>T0010540</v>
          </cell>
          <cell r="B110" t="str">
            <v>Transporte de poste de madera</v>
          </cell>
          <cell r="C110">
            <v>65</v>
          </cell>
          <cell r="D110" t="str">
            <v>m3k</v>
          </cell>
          <cell r="E110">
            <v>1283.4799629738213</v>
          </cell>
        </row>
        <row r="111">
          <cell r="A111" t="str">
            <v>T0010550</v>
          </cell>
          <cell r="B111" t="str">
            <v>Transporte de Remoción de Ductos de Servicios existentes.</v>
          </cell>
          <cell r="C111">
            <v>10</v>
          </cell>
          <cell r="D111" t="str">
            <v>m3k</v>
          </cell>
          <cell r="E111">
            <v>1283.4799629738213</v>
          </cell>
        </row>
        <row r="112">
          <cell r="A112" t="str">
            <v>T0010560</v>
          </cell>
          <cell r="B112" t="str">
            <v>Transporte de Sección Final</v>
          </cell>
          <cell r="C112">
            <v>65</v>
          </cell>
          <cell r="D112" t="str">
            <v>m3k</v>
          </cell>
          <cell r="E112">
            <v>1283.4799629738213</v>
          </cell>
        </row>
        <row r="113">
          <cell r="A113" t="str">
            <v>T0010570</v>
          </cell>
          <cell r="B113" t="str">
            <v>Transporte de tablestacas</v>
          </cell>
          <cell r="C113">
            <v>10</v>
          </cell>
          <cell r="D113" t="str">
            <v>m3k</v>
          </cell>
          <cell r="E113">
            <v>1283.4799629738213</v>
          </cell>
        </row>
        <row r="114">
          <cell r="A114" t="str">
            <v>T0010580</v>
          </cell>
          <cell r="B114" t="str">
            <v>Transporte de tubería</v>
          </cell>
          <cell r="C114">
            <v>10</v>
          </cell>
          <cell r="D114" t="str">
            <v>m3t</v>
          </cell>
          <cell r="E114">
            <v>832.77970385776916</v>
          </cell>
        </row>
        <row r="115">
          <cell r="A115" t="str">
            <v>T0010590</v>
          </cell>
          <cell r="B115" t="str">
            <v>Transporte de Tubería de Concreto Reforzado</v>
          </cell>
          <cell r="C115">
            <v>10</v>
          </cell>
          <cell r="D115" t="str">
            <v>kgk</v>
          </cell>
          <cell r="E115">
            <v>2.1230111517562547</v>
          </cell>
        </row>
        <row r="116">
          <cell r="A116" t="str">
            <v>T0010600</v>
          </cell>
          <cell r="B116" t="str">
            <v>Transporte de tubería pvc de 33 pulgadas</v>
          </cell>
          <cell r="C116">
            <v>10</v>
          </cell>
          <cell r="D116" t="str">
            <v>m3t</v>
          </cell>
          <cell r="E116">
            <v>654.87904135804797</v>
          </cell>
        </row>
        <row r="117">
          <cell r="A117" t="str">
            <v>T0010610</v>
          </cell>
          <cell r="B117" t="str">
            <v>Transporte de tubos. celdas, etc.</v>
          </cell>
          <cell r="C117">
            <v>1</v>
          </cell>
          <cell r="D117" t="str">
            <v>u</v>
          </cell>
          <cell r="E117">
            <v>1071025.3724644671</v>
          </cell>
        </row>
        <row r="118">
          <cell r="A118" t="str">
            <v>T0010620</v>
          </cell>
          <cell r="B118" t="str">
            <v>Transporte incluyendo el botadero y conformación del material</v>
          </cell>
          <cell r="C118">
            <v>10</v>
          </cell>
          <cell r="D118" t="str">
            <v>u</v>
          </cell>
          <cell r="E118">
            <v>883.36381266738556</v>
          </cell>
        </row>
        <row r="119">
          <cell r="A119" t="str">
            <v>T0010630</v>
          </cell>
          <cell r="B119" t="str">
            <v>Transporte sección de Tope</v>
          </cell>
          <cell r="C119">
            <v>10</v>
          </cell>
          <cell r="D119" t="str">
            <v>m3k</v>
          </cell>
          <cell r="E119">
            <v>21.056000641995414</v>
          </cell>
        </row>
        <row r="120">
          <cell r="A120" t="str">
            <v>T0010640</v>
          </cell>
          <cell r="B120" t="str">
            <v>Trasporte de Torre</v>
          </cell>
          <cell r="C120">
            <v>65</v>
          </cell>
          <cell r="D120" t="str">
            <v>u</v>
          </cell>
          <cell r="E120">
            <v>503657.42982319783</v>
          </cell>
        </row>
        <row r="121">
          <cell r="A121" t="str">
            <v>T0010650</v>
          </cell>
          <cell r="B121" t="str">
            <v>Distancia cantera</v>
          </cell>
          <cell r="C121">
            <v>65</v>
          </cell>
          <cell r="D121" t="str">
            <v>Km</v>
          </cell>
          <cell r="E121">
            <v>65</v>
          </cell>
        </row>
        <row r="122">
          <cell r="A122" t="str">
            <v>T0010660</v>
          </cell>
          <cell r="B122" t="str">
            <v>Material a bodega</v>
          </cell>
          <cell r="C122">
            <v>10</v>
          </cell>
          <cell r="D122" t="str">
            <v>Km</v>
          </cell>
          <cell r="E122">
            <v>60000</v>
          </cell>
        </row>
        <row r="123">
          <cell r="A123" t="str">
            <v>T0010661</v>
          </cell>
          <cell r="B123" t="str">
            <v>Bodegas Valledupar -Riohacha</v>
          </cell>
          <cell r="C123">
            <v>160</v>
          </cell>
          <cell r="D123" t="str">
            <v>Und/Km</v>
          </cell>
          <cell r="E123">
            <v>1875</v>
          </cell>
        </row>
        <row r="124">
          <cell r="A124" t="str">
            <v>T0010662</v>
          </cell>
          <cell r="B124" t="str">
            <v>Punto de venta B/quilla -Riohacha</v>
          </cell>
          <cell r="C124">
            <v>270</v>
          </cell>
          <cell r="D124" t="str">
            <v>Und/Km</v>
          </cell>
          <cell r="E124">
            <v>1875</v>
          </cell>
        </row>
      </sheetData>
      <sheetData sheetId="5" refreshError="1"/>
      <sheetData sheetId="6" refreshError="1"/>
      <sheetData sheetId="7" refreshError="1">
        <row r="5">
          <cell r="A5" t="str">
            <v>Columna1</v>
          </cell>
          <cell r="B5" t="str">
            <v>Columna2</v>
          </cell>
          <cell r="C5" t="str">
            <v>Columna3</v>
          </cell>
          <cell r="D5" t="str">
            <v>Columna4</v>
          </cell>
        </row>
        <row r="6">
          <cell r="B6" t="str">
            <v>EQUIPOS VARIOS</v>
          </cell>
          <cell r="D6" t="str">
            <v>Moneda ($ Pesos)</v>
          </cell>
        </row>
        <row r="7">
          <cell r="A7" t="str">
            <v>E00100110</v>
          </cell>
          <cell r="B7" t="str">
            <v>Andamiaje para Aplicar la Carga (Equipos Sustituto de la Tara)</v>
          </cell>
          <cell r="C7" t="str">
            <v>u</v>
          </cell>
          <cell r="D7">
            <v>1309</v>
          </cell>
        </row>
        <row r="8">
          <cell r="A8" t="str">
            <v>E00100111</v>
          </cell>
          <cell r="B8" t="str">
            <v>Andamios Metalico</v>
          </cell>
          <cell r="C8" t="str">
            <v>%</v>
          </cell>
          <cell r="D8">
            <v>0.1</v>
          </cell>
        </row>
        <row r="9">
          <cell r="A9" t="str">
            <v>E00100112</v>
          </cell>
          <cell r="B9" t="str">
            <v>Andamios Metalico</v>
          </cell>
          <cell r="C9" t="str">
            <v>h</v>
          </cell>
          <cell r="D9">
            <v>625</v>
          </cell>
        </row>
        <row r="10">
          <cell r="A10" t="str">
            <v>E00100120</v>
          </cell>
          <cell r="B10" t="str">
            <v xml:space="preserve">Aspersor manual
</v>
          </cell>
          <cell r="C10" t="str">
            <v>h</v>
          </cell>
          <cell r="D10">
            <v>3135.8943486590042</v>
          </cell>
        </row>
        <row r="11">
          <cell r="A11" t="str">
            <v>E00100130</v>
          </cell>
          <cell r="B11" t="str">
            <v xml:space="preserve">Barredora mecánica de cepillo de 3658 mm ; 6 m3 </v>
          </cell>
          <cell r="C11" t="str">
            <v>h</v>
          </cell>
          <cell r="D11">
            <v>51312.93698382291</v>
          </cell>
        </row>
        <row r="12">
          <cell r="A12" t="str">
            <v>E00100140</v>
          </cell>
          <cell r="B12" t="str">
            <v>Bomba de concreto, Producción: 30 m3/h, POTENCIA: 67 HP, MAX PRESION DE CONCRETO: 1150 PSI</v>
          </cell>
          <cell r="C12" t="str">
            <v>h</v>
          </cell>
          <cell r="D12">
            <v>41811.91457002981</v>
          </cell>
        </row>
        <row r="13">
          <cell r="A13" t="str">
            <v>E00100150</v>
          </cell>
          <cell r="B13" t="str">
            <v>Bomba de inyección de lechada</v>
          </cell>
          <cell r="C13" t="str">
            <v>h</v>
          </cell>
          <cell r="D13">
            <v>15401.751596424012</v>
          </cell>
        </row>
        <row r="14">
          <cell r="A14" t="str">
            <v>E00100160</v>
          </cell>
          <cell r="B14" t="str">
            <v>Bomba eléctrica para accionar la celda</v>
          </cell>
          <cell r="C14" t="str">
            <v>h</v>
          </cell>
          <cell r="D14">
            <v>45742.559216687965</v>
          </cell>
        </row>
        <row r="15">
          <cell r="A15" t="str">
            <v>E00100170</v>
          </cell>
          <cell r="B15" t="str">
            <v>Bomba para gato de tensionamiento</v>
          </cell>
          <cell r="C15" t="str">
            <v>h</v>
          </cell>
          <cell r="D15">
            <v>34584.589165602389</v>
          </cell>
        </row>
        <row r="16">
          <cell r="A16" t="str">
            <v>E00100180</v>
          </cell>
          <cell r="B16" t="str">
            <v xml:space="preserve">Buldozer Potencia al volante de 305 HP, motor de 2100 RPM, longitud de hoja 6,39m. </v>
          </cell>
          <cell r="C16" t="str">
            <v>h</v>
          </cell>
          <cell r="D16">
            <v>265000</v>
          </cell>
        </row>
        <row r="17">
          <cell r="A17" t="str">
            <v>E00100190</v>
          </cell>
          <cell r="B17" t="str">
            <v xml:space="preserve">Buldozer, Potencia al volante de 140 HP, motor de 2200 RPM, longitud de hoja 4,80m. </v>
          </cell>
          <cell r="C17" t="str">
            <v>h</v>
          </cell>
          <cell r="D17">
            <v>220000</v>
          </cell>
        </row>
        <row r="18">
          <cell r="A18" t="str">
            <v>E00100200</v>
          </cell>
          <cell r="B18" t="str">
            <v xml:space="preserve">Buldozer, Potencia al volante de 80 HP, motor de 2400 RPM, longitud de hoja 3,99m, </v>
          </cell>
          <cell r="C18" t="str">
            <v>h</v>
          </cell>
          <cell r="D18">
            <v>185000</v>
          </cell>
        </row>
        <row r="19">
          <cell r="A19" t="str">
            <v>E00100210</v>
          </cell>
          <cell r="B19" t="str">
            <v>Caldera para pintura termoplástica</v>
          </cell>
          <cell r="C19" t="str">
            <v>h</v>
          </cell>
          <cell r="D19">
            <v>44136.448829289067</v>
          </cell>
        </row>
        <row r="20">
          <cell r="A20" t="str">
            <v>E00100220</v>
          </cell>
          <cell r="B20" t="str">
            <v>Calentador a gas</v>
          </cell>
          <cell r="C20" t="str">
            <v>h</v>
          </cell>
          <cell r="D20">
            <v>47020</v>
          </cell>
        </row>
        <row r="21">
          <cell r="A21" t="str">
            <v>E00100230</v>
          </cell>
          <cell r="B21" t="str">
            <v>Camabaja</v>
          </cell>
          <cell r="C21" t="str">
            <v>h</v>
          </cell>
          <cell r="D21">
            <v>125435.75378884634</v>
          </cell>
        </row>
        <row r="22">
          <cell r="A22" t="str">
            <v>E00100240</v>
          </cell>
          <cell r="B22" t="str">
            <v>Camión 350</v>
          </cell>
          <cell r="C22" t="str">
            <v>h</v>
          </cell>
          <cell r="D22">
            <v>62717.876894423171</v>
          </cell>
        </row>
        <row r="23">
          <cell r="A23" t="str">
            <v>E00100241</v>
          </cell>
          <cell r="B23" t="str">
            <v>Camion perforador</v>
          </cell>
          <cell r="C23" t="str">
            <v>h</v>
          </cell>
          <cell r="D23">
            <v>215000</v>
          </cell>
        </row>
        <row r="24">
          <cell r="A24" t="str">
            <v>E00100250</v>
          </cell>
          <cell r="B24" t="str">
            <v>Camión de Slurry</v>
          </cell>
          <cell r="C24" t="str">
            <v>h</v>
          </cell>
          <cell r="D24">
            <v>108597.43665389529</v>
          </cell>
        </row>
        <row r="25">
          <cell r="A25" t="str">
            <v>E00100260</v>
          </cell>
          <cell r="B25" t="str">
            <v>Camioneta D-300</v>
          </cell>
          <cell r="C25" t="str">
            <v>h</v>
          </cell>
          <cell r="D25">
            <v>47038.405151128143</v>
          </cell>
        </row>
        <row r="26">
          <cell r="A26" t="str">
            <v>E00100270</v>
          </cell>
          <cell r="B26" t="str">
            <v>Camisa</v>
          </cell>
          <cell r="C26" t="str">
            <v>m</v>
          </cell>
          <cell r="D26">
            <v>24416.6654853129</v>
          </cell>
        </row>
        <row r="27">
          <cell r="A27" t="str">
            <v>E00100280</v>
          </cell>
          <cell r="B27" t="str">
            <v>Camisa para Pilote D=1.20m</v>
          </cell>
          <cell r="C27" t="str">
            <v>Kg</v>
          </cell>
          <cell r="D27">
            <v>25834.726426138786</v>
          </cell>
        </row>
        <row r="28">
          <cell r="A28" t="str">
            <v>E00100290</v>
          </cell>
          <cell r="B28" t="str">
            <v>Cargador : Potencia en el volante 110 hp, Clasificación de RPM del motor 2300.</v>
          </cell>
          <cell r="C28" t="str">
            <v>h</v>
          </cell>
          <cell r="D28">
            <v>110000</v>
          </cell>
        </row>
        <row r="29">
          <cell r="A29" t="str">
            <v>E00100300</v>
          </cell>
          <cell r="B29" t="str">
            <v>Cargador : Potencia en el volante 125 hp, Clasificación de RPM del motor 2300.</v>
          </cell>
          <cell r="C29" t="str">
            <v>h</v>
          </cell>
          <cell r="D29">
            <v>120000</v>
          </cell>
        </row>
        <row r="30">
          <cell r="A30" t="str">
            <v>E00100310</v>
          </cell>
          <cell r="B30" t="str">
            <v xml:space="preserve">Carrotanque de agua(1000 Galones) </v>
          </cell>
          <cell r="C30" t="str">
            <v>h</v>
          </cell>
          <cell r="D30">
            <v>90000</v>
          </cell>
        </row>
        <row r="31">
          <cell r="A31" t="str">
            <v>E00100320</v>
          </cell>
          <cell r="B31" t="str">
            <v>Carrotanque Irrigador de asfalto, 1000 GALONES DE CAPACIDAD</v>
          </cell>
          <cell r="C31" t="str">
            <v>h</v>
          </cell>
          <cell r="D31">
            <v>65395.459929757351</v>
          </cell>
        </row>
        <row r="32">
          <cell r="A32" t="str">
            <v>E00100321</v>
          </cell>
          <cell r="B32" t="str">
            <v>Cercha metalica para entre-pisos L=3.0 mts</v>
          </cell>
          <cell r="C32" t="str">
            <v>h</v>
          </cell>
          <cell r="D32">
            <v>50</v>
          </cell>
        </row>
        <row r="33">
          <cell r="A33" t="str">
            <v>E00100322</v>
          </cell>
          <cell r="B33" t="str">
            <v>Carruchas (Malecate)</v>
          </cell>
          <cell r="C33" t="str">
            <v>h</v>
          </cell>
          <cell r="D33">
            <v>2000</v>
          </cell>
        </row>
        <row r="34">
          <cell r="A34" t="str">
            <v>E00100330</v>
          </cell>
          <cell r="B34" t="str">
            <v>Cizalla manual de 90 cm.</v>
          </cell>
          <cell r="C34" t="str">
            <v>h</v>
          </cell>
          <cell r="D34">
            <v>1004.8823009791402</v>
          </cell>
        </row>
        <row r="35">
          <cell r="A35" t="str">
            <v>E00100340</v>
          </cell>
          <cell r="B35" t="str">
            <v>Compactador de Rodillo POTENCIA: 99HP, PESO: 8 ton</v>
          </cell>
          <cell r="C35" t="str">
            <v>h</v>
          </cell>
          <cell r="D35">
            <v>119000</v>
          </cell>
        </row>
        <row r="36">
          <cell r="A36" t="str">
            <v>E00100350</v>
          </cell>
          <cell r="B36" t="str">
            <v>Compactador manual (SALTARIN) Peso de operación (Kg.) 52, Fuerza de impacto por golpe (KN) 12.</v>
          </cell>
          <cell r="C36" t="str">
            <v>h</v>
          </cell>
          <cell r="D36">
            <v>10692</v>
          </cell>
        </row>
        <row r="37">
          <cell r="A37" t="str">
            <v>E00100360</v>
          </cell>
          <cell r="B37" t="str">
            <v>Compactador manual de rodillo</v>
          </cell>
          <cell r="C37" t="str">
            <v>h</v>
          </cell>
          <cell r="D37">
            <v>119000</v>
          </cell>
        </row>
        <row r="38">
          <cell r="A38" t="str">
            <v>E00100370</v>
          </cell>
          <cell r="B38" t="str">
            <v>Compactador manual vibratorio (CANGURO) (Apisonadores)</v>
          </cell>
          <cell r="C38" t="str">
            <v>h</v>
          </cell>
          <cell r="D38">
            <v>14900</v>
          </cell>
        </row>
        <row r="39">
          <cell r="A39" t="str">
            <v>E00100380</v>
          </cell>
          <cell r="B39" t="str">
            <v>Compactador manual vibratorio (RANA) con motor de 6 HP</v>
          </cell>
          <cell r="C39" t="str">
            <v>h</v>
          </cell>
          <cell r="D39">
            <v>7735</v>
          </cell>
        </row>
        <row r="40">
          <cell r="A40" t="str">
            <v>E00100390</v>
          </cell>
          <cell r="B40" t="str">
            <v>Compactador neumático de Potencia 70 HP, peso de 13 ton</v>
          </cell>
          <cell r="C40" t="str">
            <v>h</v>
          </cell>
          <cell r="D40">
            <v>127317.28636653897</v>
          </cell>
        </row>
        <row r="41">
          <cell r="A41" t="str">
            <v>E00100400</v>
          </cell>
          <cell r="B41" t="str">
            <v>Compactador neumático peso 3,5 ton</v>
          </cell>
          <cell r="C41" t="str">
            <v>h</v>
          </cell>
          <cell r="D41">
            <v>87204.105959982975</v>
          </cell>
        </row>
        <row r="42">
          <cell r="A42" t="str">
            <v>E00100410</v>
          </cell>
          <cell r="B42" t="str">
            <v>Compactador tipo  POTENCIA: 105 HP, PESO: 6 ton</v>
          </cell>
          <cell r="C42" t="str">
            <v>h</v>
          </cell>
          <cell r="D42">
            <v>97003.65107492551</v>
          </cell>
        </row>
        <row r="43">
          <cell r="A43" t="str">
            <v>E00100420</v>
          </cell>
          <cell r="B43" t="str">
            <v>Compactador vibratorio tipo DD-20</v>
          </cell>
          <cell r="C43" t="str">
            <v>h</v>
          </cell>
          <cell r="D43">
            <v>66690.005704555151</v>
          </cell>
        </row>
        <row r="44">
          <cell r="A44" t="str">
            <v>E00100430</v>
          </cell>
          <cell r="B44" t="str">
            <v>Compresor (barrido y soplado)</v>
          </cell>
          <cell r="C44" t="str">
            <v>h</v>
          </cell>
          <cell r="D44">
            <v>86582</v>
          </cell>
        </row>
        <row r="45">
          <cell r="A45" t="str">
            <v>E00100440</v>
          </cell>
          <cell r="B45" t="str">
            <v>Compresor 120 HP, con martillo.</v>
          </cell>
          <cell r="C45" t="str">
            <v>h</v>
          </cell>
          <cell r="D45">
            <v>86582</v>
          </cell>
        </row>
        <row r="46">
          <cell r="A46" t="str">
            <v>E00100450</v>
          </cell>
          <cell r="B46" t="str">
            <v>Compresor 80 HP, con martillo.</v>
          </cell>
          <cell r="C46" t="str">
            <v>h</v>
          </cell>
          <cell r="D46">
            <v>86582</v>
          </cell>
        </row>
        <row r="47">
          <cell r="A47" t="str">
            <v>E00100460</v>
          </cell>
          <cell r="B47" t="str">
            <v>Compresor para penetrar roca</v>
          </cell>
          <cell r="C47" t="str">
            <v>h</v>
          </cell>
          <cell r="D47">
            <v>52059.211648953053</v>
          </cell>
        </row>
        <row r="48">
          <cell r="A48" t="str">
            <v>E00100461</v>
          </cell>
          <cell r="B48" t="str">
            <v>Compresor para pintar</v>
          </cell>
          <cell r="C48" t="str">
            <v>h</v>
          </cell>
          <cell r="D48">
            <v>5000</v>
          </cell>
        </row>
        <row r="49">
          <cell r="A49" t="str">
            <v>E00100470</v>
          </cell>
          <cell r="B49" t="str">
            <v>Cortadora de ladrillos</v>
          </cell>
          <cell r="C49" t="str">
            <v>h</v>
          </cell>
          <cell r="D49">
            <v>5400</v>
          </cell>
        </row>
        <row r="50">
          <cell r="A50" t="str">
            <v>E00100471</v>
          </cell>
          <cell r="B50" t="str">
            <v>Cortadora de metales ( Incl. Discos)</v>
          </cell>
          <cell r="C50" t="str">
            <v>h</v>
          </cell>
          <cell r="D50">
            <v>5000</v>
          </cell>
        </row>
        <row r="51">
          <cell r="A51" t="str">
            <v>E00100480</v>
          </cell>
          <cell r="B51" t="str">
            <v>Cortadora de pavimento, Máxima profundidad de corte: 160 mm. Capacidad de disco: desde 12´´ hasta 18´´ de diámetro. Peso operacional: 135 kg, 13.5 hp de potencia</v>
          </cell>
          <cell r="C51" t="str">
            <v>h</v>
          </cell>
          <cell r="D51">
            <v>20000</v>
          </cell>
        </row>
        <row r="52">
          <cell r="A52" t="str">
            <v>E00100490</v>
          </cell>
          <cell r="B52" t="str">
            <v>Derretidora de asfalto (crafco o similar)</v>
          </cell>
          <cell r="C52" t="str">
            <v>h</v>
          </cell>
          <cell r="D52">
            <v>2353.7828118348234</v>
          </cell>
        </row>
        <row r="53">
          <cell r="A53" t="str">
            <v>E00100500</v>
          </cell>
          <cell r="B53" t="str">
            <v>Diferencial</v>
          </cell>
          <cell r="C53" t="str">
            <v>h</v>
          </cell>
          <cell r="D53">
            <v>2400.2156449553004</v>
          </cell>
        </row>
        <row r="54">
          <cell r="A54" t="str">
            <v>E00100510</v>
          </cell>
          <cell r="B54" t="str">
            <v>Diferencial de 2 ton.</v>
          </cell>
          <cell r="C54" t="str">
            <v>h</v>
          </cell>
          <cell r="D54">
            <v>1385.8290762026397</v>
          </cell>
        </row>
        <row r="55">
          <cell r="A55" t="str">
            <v>E00100520</v>
          </cell>
          <cell r="B55" t="str">
            <v>Diferencial de 3 ton</v>
          </cell>
          <cell r="C55" t="str">
            <v>h</v>
          </cell>
          <cell r="D55">
            <v>1763.7824606215413</v>
          </cell>
        </row>
        <row r="56">
          <cell r="A56" t="str">
            <v>E00100530</v>
          </cell>
          <cell r="B56" t="str">
            <v>Equipo autopropulsado para pintura termoplástica</v>
          </cell>
          <cell r="C56" t="str">
            <v>h</v>
          </cell>
          <cell r="D56">
            <v>81936.453735632196</v>
          </cell>
        </row>
        <row r="57">
          <cell r="A57" t="str">
            <v>E00100540</v>
          </cell>
          <cell r="B57" t="str">
            <v>Equipo de acarreo interno</v>
          </cell>
          <cell r="C57" t="str">
            <v>h</v>
          </cell>
          <cell r="D57">
            <v>29735.487558535551</v>
          </cell>
        </row>
        <row r="58">
          <cell r="A58" t="str">
            <v>E00100550</v>
          </cell>
          <cell r="B58" t="str">
            <v xml:space="preserve">Equipo de control (bandas sonoras reduce velocidad) (Termohigometros, Termómetros, Galgas, etc.)
</v>
          </cell>
          <cell r="C58" t="str">
            <v>h</v>
          </cell>
          <cell r="D58">
            <v>1938.4573967645808</v>
          </cell>
        </row>
        <row r="59">
          <cell r="A59" t="str">
            <v>E00100560</v>
          </cell>
          <cell r="B59" t="str">
            <v>Equipo de Medición (Deformimetros Eléctricos, Mecánicos, Celdas de Carga,  Etc.)</v>
          </cell>
          <cell r="C59" t="str">
            <v>u</v>
          </cell>
          <cell r="D59">
            <v>152970.58508939977</v>
          </cell>
        </row>
        <row r="60">
          <cell r="A60" t="str">
            <v>E00100570</v>
          </cell>
          <cell r="B60" t="str">
            <v xml:space="preserve">Equipo de oxicorte, Capacidad de corte: hasta 6´´ (152mm) </v>
          </cell>
          <cell r="C60" t="str">
            <v>h</v>
          </cell>
          <cell r="D60">
            <v>10806.634663686678</v>
          </cell>
        </row>
        <row r="61">
          <cell r="A61" t="str">
            <v>E00100580</v>
          </cell>
          <cell r="B61" t="str">
            <v>Equipo de oxigeno y soldadura</v>
          </cell>
          <cell r="C61" t="str">
            <v>h</v>
          </cell>
          <cell r="D61">
            <v>10098.884195402299</v>
          </cell>
        </row>
        <row r="62">
          <cell r="A62" t="str">
            <v>E00100590</v>
          </cell>
          <cell r="B62" t="str">
            <v>Equipo de perforación (TRACKDRILL), potencia 40 HP, 2100 golpes / minuto</v>
          </cell>
          <cell r="C62" t="str">
            <v>h</v>
          </cell>
          <cell r="D62">
            <v>94520.668678160946</v>
          </cell>
        </row>
        <row r="63">
          <cell r="A63" t="str">
            <v>E00100600</v>
          </cell>
          <cell r="B63" t="str">
            <v xml:space="preserve">Equipo de pintura (Compresor), Presión máxima de trabajo 3300 psi.
</v>
          </cell>
          <cell r="C63" t="str">
            <v>h</v>
          </cell>
          <cell r="D63">
            <v>10998.473722860794</v>
          </cell>
        </row>
        <row r="64">
          <cell r="A64" t="str">
            <v>E00100610</v>
          </cell>
          <cell r="B64" t="str">
            <v xml:space="preserve">Equipo de rayos X y/o ultrasonido
</v>
          </cell>
          <cell r="C64" t="str">
            <v>h</v>
          </cell>
          <cell r="D64">
            <v>65325.440000000002</v>
          </cell>
        </row>
        <row r="65">
          <cell r="A65" t="str">
            <v>E00100620</v>
          </cell>
          <cell r="B65" t="str">
            <v>Equipo de Sand Blastin y Pintura COMPRESOR 250cfm a 100 psi. PULMON de 70 gal (250 lt.) para 160 psi</v>
          </cell>
          <cell r="C65" t="str">
            <v>h</v>
          </cell>
          <cell r="D65">
            <v>25357.34610472542</v>
          </cell>
        </row>
        <row r="66">
          <cell r="A66" t="str">
            <v>E00100630</v>
          </cell>
          <cell r="B66" t="str">
            <v>Equipo de Soldadura</v>
          </cell>
          <cell r="C66" t="str">
            <v>h</v>
          </cell>
          <cell r="D66">
            <v>7066.6297041294174</v>
          </cell>
        </row>
        <row r="67">
          <cell r="A67" t="str">
            <v>E00100640</v>
          </cell>
          <cell r="B67" t="str">
            <v>Equipo de soldadura 250 AMP</v>
          </cell>
          <cell r="C67" t="str">
            <v>h</v>
          </cell>
          <cell r="D67">
            <v>15679.471743295022</v>
          </cell>
        </row>
        <row r="68">
          <cell r="A68" t="str">
            <v>E00100650</v>
          </cell>
          <cell r="B68" t="str">
            <v>Equipo de soldadura 400</v>
          </cell>
          <cell r="C68" t="str">
            <v>h</v>
          </cell>
          <cell r="D68">
            <v>15680</v>
          </cell>
        </row>
        <row r="69">
          <cell r="A69" t="str">
            <v>E00100660</v>
          </cell>
          <cell r="B69" t="str">
            <v>Equipo de soldadura 600</v>
          </cell>
          <cell r="C69" t="str">
            <v>h</v>
          </cell>
          <cell r="D69">
            <v>15680</v>
          </cell>
        </row>
        <row r="70">
          <cell r="A70" t="str">
            <v>E00100670</v>
          </cell>
          <cell r="B70" t="str">
            <v>Equipo de soldadura y de acetileno (incluye soldadura)</v>
          </cell>
          <cell r="C70" t="str">
            <v>h</v>
          </cell>
          <cell r="D70">
            <v>29270</v>
          </cell>
        </row>
        <row r="71">
          <cell r="A71" t="str">
            <v>E00100680</v>
          </cell>
          <cell r="B71" t="str">
            <v>Equipo de topografía</v>
          </cell>
          <cell r="C71" t="str">
            <v>h</v>
          </cell>
          <cell r="D71">
            <v>15250</v>
          </cell>
        </row>
        <row r="72">
          <cell r="A72" t="str">
            <v>E00100690</v>
          </cell>
          <cell r="B72" t="str">
            <v xml:space="preserve">Equipo de topografía Teodolito electrónico con abertura de anteojo de 42 mm. Aumento del anteojo: 30x.Distancia mínima de enfoque: 1.0 m. Precisión: 5´´. Compensador con rango de trabajo ±3´. </v>
          </cell>
          <cell r="C72" t="str">
            <v>h</v>
          </cell>
          <cell r="D72">
            <v>18500</v>
          </cell>
        </row>
        <row r="73">
          <cell r="A73" t="str">
            <v>E00100700</v>
          </cell>
          <cell r="B73" t="str">
            <v>Equipo de transporte (Camiones, Grúas, Volquetas, etc.)</v>
          </cell>
          <cell r="C73" t="str">
            <v>h</v>
          </cell>
          <cell r="D73">
            <v>61880</v>
          </cell>
        </row>
        <row r="74">
          <cell r="A74" t="str">
            <v>E00100710</v>
          </cell>
          <cell r="B74" t="str">
            <v>Equipo manual aplicador (bandas sonoras reduce velocidad)</v>
          </cell>
          <cell r="C74" t="str">
            <v>h</v>
          </cell>
          <cell r="D74">
            <v>23215</v>
          </cell>
        </row>
        <row r="75">
          <cell r="A75" t="str">
            <v>E00100711</v>
          </cell>
          <cell r="B75" t="str">
            <v>Escalera telescopica dielectrica</v>
          </cell>
          <cell r="C75" t="str">
            <v>h</v>
          </cell>
          <cell r="D75">
            <v>5000</v>
          </cell>
        </row>
        <row r="76">
          <cell r="A76" t="str">
            <v>E00100720</v>
          </cell>
          <cell r="B76" t="str">
            <v>Esparcidor de gravilla, Ancho de esparcimiento 3100mm, Velocidad de trabajo 10—20km2/h</v>
          </cell>
          <cell r="C76" t="str">
            <v>h</v>
          </cell>
          <cell r="D76">
            <v>61015</v>
          </cell>
        </row>
        <row r="77">
          <cell r="A77" t="str">
            <v>E00100730</v>
          </cell>
          <cell r="B77" t="str">
            <v>Estación Total con precisión angular de 6´´. Precisión lineal 2 mm ± 2 ppm</v>
          </cell>
          <cell r="C77" t="str">
            <v>h</v>
          </cell>
          <cell r="D77">
            <v>14900</v>
          </cell>
        </row>
        <row r="78">
          <cell r="A78" t="str">
            <v>E00100731</v>
          </cell>
          <cell r="B78" t="str">
            <v>Entivado</v>
          </cell>
          <cell r="C78" t="str">
            <v>h</v>
          </cell>
          <cell r="D78">
            <v>9400</v>
          </cell>
        </row>
        <row r="79">
          <cell r="A79" t="str">
            <v>E00100732</v>
          </cell>
          <cell r="B79" t="str">
            <v>Formaleta metalica para registro Domiciliario</v>
          </cell>
          <cell r="C79" t="str">
            <v>h</v>
          </cell>
          <cell r="D79">
            <v>500</v>
          </cell>
        </row>
        <row r="80">
          <cell r="A80" t="str">
            <v>E00100733</v>
          </cell>
          <cell r="B80" t="str">
            <v>Formaleta lisa tablemac.</v>
          </cell>
          <cell r="C80" t="str">
            <v>h</v>
          </cell>
          <cell r="D80">
            <v>10200</v>
          </cell>
        </row>
        <row r="81">
          <cell r="A81" t="str">
            <v>E00100740</v>
          </cell>
          <cell r="B81" t="str">
            <v>Formaleta Metálica columnas 0.25 x 0.25 mts</v>
          </cell>
          <cell r="C81" t="str">
            <v>h</v>
          </cell>
          <cell r="D81">
            <v>2000</v>
          </cell>
        </row>
        <row r="82">
          <cell r="A82" t="str">
            <v>E00100741</v>
          </cell>
          <cell r="B82" t="str">
            <v>Formaleta Metálica columnas 0.30 x 0.30 mts</v>
          </cell>
          <cell r="C82" t="str">
            <v>h</v>
          </cell>
          <cell r="D82">
            <v>3250</v>
          </cell>
        </row>
        <row r="83">
          <cell r="A83" t="str">
            <v>E00100742</v>
          </cell>
          <cell r="B83" t="str">
            <v>Formaleta Metalica tipo vigueta</v>
          </cell>
          <cell r="C83" t="str">
            <v>h</v>
          </cell>
          <cell r="D83">
            <v>500</v>
          </cell>
        </row>
        <row r="84">
          <cell r="A84" t="str">
            <v>E00100750</v>
          </cell>
          <cell r="B84" t="str">
            <v>Formaleta metálica (concreto hidráulico pavimentos)</v>
          </cell>
          <cell r="C84" t="str">
            <v>h</v>
          </cell>
          <cell r="D84">
            <v>500</v>
          </cell>
        </row>
        <row r="85">
          <cell r="A85" t="str">
            <v>E00100760</v>
          </cell>
          <cell r="B85" t="str">
            <v>Formaleta metálica (tubería de concreto reforzado)</v>
          </cell>
          <cell r="C85" t="str">
            <v>h</v>
          </cell>
          <cell r="D85">
            <v>7860</v>
          </cell>
        </row>
        <row r="86">
          <cell r="A86" t="str">
            <v>E00100770</v>
          </cell>
          <cell r="B86" t="str">
            <v>Formaleta metálica para tubo de 900</v>
          </cell>
          <cell r="C86" t="str">
            <v>h</v>
          </cell>
          <cell r="D86">
            <v>3025</v>
          </cell>
        </row>
        <row r="87">
          <cell r="A87" t="str">
            <v>E00100780</v>
          </cell>
          <cell r="B87" t="str">
            <v>Formaleta para camisa de pilote</v>
          </cell>
          <cell r="C87" t="str">
            <v>h</v>
          </cell>
          <cell r="D87">
            <v>11640</v>
          </cell>
        </row>
        <row r="88">
          <cell r="A88" t="str">
            <v>E00100781</v>
          </cell>
          <cell r="B88" t="str">
            <v>Formaleta (Chasa en Madera)</v>
          </cell>
          <cell r="C88" t="str">
            <v>h</v>
          </cell>
          <cell r="D88">
            <v>850</v>
          </cell>
        </row>
        <row r="89">
          <cell r="A89" t="str">
            <v>E00100782</v>
          </cell>
          <cell r="B89" t="str">
            <v>Formaleta cuerpo camara de inspeccion</v>
          </cell>
          <cell r="C89" t="str">
            <v>h</v>
          </cell>
          <cell r="D89">
            <v>7500</v>
          </cell>
        </row>
        <row r="90">
          <cell r="A90" t="str">
            <v>E00100790</v>
          </cell>
          <cell r="B90" t="str">
            <v>Fresadora de pavimento, potencia 255 HP, peso 19 Ton, PROFUNDIDAD DE CORTE 305 mm</v>
          </cell>
          <cell r="C90" t="str">
            <v>h</v>
          </cell>
          <cell r="D90">
            <v>261780</v>
          </cell>
        </row>
        <row r="91">
          <cell r="A91" t="str">
            <v>E00100800</v>
          </cell>
          <cell r="B91" t="str">
            <v>Fresadora y recicladora de pavimento, potencia 430 HP, peso 20 Ton</v>
          </cell>
          <cell r="C91" t="str">
            <v>h</v>
          </cell>
          <cell r="D91">
            <v>332660</v>
          </cell>
        </row>
        <row r="92">
          <cell r="A92" t="str">
            <v>E00100801</v>
          </cell>
          <cell r="B92" t="str">
            <v>Gato Metalico de 2 =&gt; 3 m.</v>
          </cell>
          <cell r="C92" t="str">
            <v>h</v>
          </cell>
          <cell r="D92">
            <v>50</v>
          </cell>
        </row>
        <row r="93">
          <cell r="A93" t="str">
            <v>E00100810</v>
          </cell>
          <cell r="B93" t="str">
            <v>Gato para tensionamiento, fuerza Max 200 ton, área de tensión 314 cm2.</v>
          </cell>
          <cell r="C93" t="str">
            <v>h</v>
          </cell>
          <cell r="D93">
            <v>105932.12954448703</v>
          </cell>
        </row>
        <row r="94">
          <cell r="A94" t="str">
            <v>E00100811</v>
          </cell>
          <cell r="B94" t="str">
            <v>Guarderas en madera de 1.3 x 0.40 mts</v>
          </cell>
          <cell r="C94" t="str">
            <v>h</v>
          </cell>
          <cell r="D94">
            <v>75</v>
          </cell>
        </row>
        <row r="95">
          <cell r="A95" t="str">
            <v>E00100812</v>
          </cell>
          <cell r="B95" t="str">
            <v>Geosfono (Electronico)</v>
          </cell>
          <cell r="C95" t="str">
            <v>h</v>
          </cell>
          <cell r="D95">
            <v>615000</v>
          </cell>
        </row>
        <row r="96">
          <cell r="A96" t="str">
            <v>E00100820</v>
          </cell>
          <cell r="B96" t="str">
            <v>Grúa (capacidad 15 ton)</v>
          </cell>
          <cell r="C96" t="str">
            <v>h</v>
          </cell>
          <cell r="D96">
            <v>187500</v>
          </cell>
        </row>
        <row r="97">
          <cell r="A97" t="str">
            <v>E00100830</v>
          </cell>
          <cell r="B97" t="str">
            <v>Grúa (Transporte en Obra)</v>
          </cell>
          <cell r="C97" t="str">
            <v>h</v>
          </cell>
          <cell r="D97">
            <v>108096.33093869733</v>
          </cell>
        </row>
        <row r="98">
          <cell r="A98" t="str">
            <v>E00100840</v>
          </cell>
          <cell r="B98" t="str">
            <v>Grúa 10 ton</v>
          </cell>
          <cell r="C98" t="str">
            <v>h</v>
          </cell>
          <cell r="D98">
            <v>135888.73495104304</v>
          </cell>
        </row>
        <row r="99">
          <cell r="A99" t="str">
            <v>E00100850</v>
          </cell>
          <cell r="B99" t="str">
            <v>Grúa con barreno o máquina piloteadora</v>
          </cell>
          <cell r="C99" t="str">
            <v>h</v>
          </cell>
          <cell r="D99">
            <v>257469.34406130272</v>
          </cell>
        </row>
        <row r="100">
          <cell r="A100" t="str">
            <v>E00100860</v>
          </cell>
          <cell r="B100" t="str">
            <v>Grúa con torre</v>
          </cell>
          <cell r="C100" t="str">
            <v>h</v>
          </cell>
          <cell r="D100">
            <v>183438.7478820775</v>
          </cell>
        </row>
        <row r="101">
          <cell r="A101" t="str">
            <v>E00100870</v>
          </cell>
          <cell r="B101" t="str">
            <v>Grúa Con Torre (2)</v>
          </cell>
          <cell r="C101" t="str">
            <v>h</v>
          </cell>
          <cell r="D101">
            <v>118945.82047679866</v>
          </cell>
        </row>
        <row r="102">
          <cell r="A102" t="str">
            <v>E00100880</v>
          </cell>
          <cell r="B102" t="str">
            <v>Grúa con torre capacidad 1 ton en la punta.</v>
          </cell>
          <cell r="C102" t="str">
            <v>h</v>
          </cell>
          <cell r="D102">
            <v>181332.47918263092</v>
          </cell>
        </row>
        <row r="103">
          <cell r="A103" t="str">
            <v>E00100890</v>
          </cell>
          <cell r="B103" t="str">
            <v>Grúa telescópica de 50 Ton.</v>
          </cell>
          <cell r="C103" t="str">
            <v>h</v>
          </cell>
          <cell r="D103">
            <v>334495.34679650917</v>
          </cell>
        </row>
        <row r="104">
          <cell r="A104" t="str">
            <v>E00100891</v>
          </cell>
          <cell r="B104" t="str">
            <v>Grúa telescopica con canasta</v>
          </cell>
          <cell r="C104" t="str">
            <v>h</v>
          </cell>
          <cell r="D104">
            <v>150000</v>
          </cell>
        </row>
        <row r="105">
          <cell r="A105" t="str">
            <v>E00100900</v>
          </cell>
          <cell r="B105" t="str">
            <v>Guadañadora, Cilindraje 41.5 cm3, Longitud del mango 1450 mm, Peso 7.4 kg</v>
          </cell>
          <cell r="C105" t="str">
            <v>h</v>
          </cell>
          <cell r="D105">
            <v>3742.2827586206904</v>
          </cell>
        </row>
        <row r="106">
          <cell r="A106" t="str">
            <v>E00100910</v>
          </cell>
          <cell r="B106" t="str">
            <v>Manómetro cable de acero para bajar la celda</v>
          </cell>
          <cell r="C106" t="str">
            <v>h</v>
          </cell>
          <cell r="D106">
            <v>1270517.0608237551</v>
          </cell>
        </row>
        <row r="107">
          <cell r="A107" t="str">
            <v>E00100920</v>
          </cell>
          <cell r="B107" t="str">
            <v>Máquina hidrosembradora</v>
          </cell>
          <cell r="C107" t="str">
            <v>h</v>
          </cell>
          <cell r="D107">
            <v>18191.642220093661</v>
          </cell>
        </row>
        <row r="108">
          <cell r="A108" t="str">
            <v>E00100930</v>
          </cell>
          <cell r="B108" t="str">
            <v>Maquina térmica pegatachas</v>
          </cell>
          <cell r="C108" t="str">
            <v>h</v>
          </cell>
          <cell r="D108">
            <v>17831.155321413371</v>
          </cell>
        </row>
        <row r="109">
          <cell r="A109" t="str">
            <v>E00100940</v>
          </cell>
          <cell r="B109" t="str">
            <v>Mezcladora de concreto 1 bulto</v>
          </cell>
          <cell r="C109" t="str">
            <v>h</v>
          </cell>
          <cell r="D109">
            <v>14100</v>
          </cell>
        </row>
        <row r="110">
          <cell r="A110" t="str">
            <v>E00100941</v>
          </cell>
          <cell r="B110" t="str">
            <v>Minicargador con martillo</v>
          </cell>
          <cell r="C110" t="str">
            <v>h</v>
          </cell>
          <cell r="D110">
            <v>85600</v>
          </cell>
        </row>
        <row r="111">
          <cell r="A111" t="str">
            <v>E00100942</v>
          </cell>
          <cell r="B111" t="str">
            <v>Moldura para yeso</v>
          </cell>
          <cell r="C111" t="str">
            <v>h</v>
          </cell>
          <cell r="D111">
            <v>100</v>
          </cell>
        </row>
        <row r="112">
          <cell r="A112" t="str">
            <v>E00100950</v>
          </cell>
          <cell r="B112" t="str">
            <v>Montacargas</v>
          </cell>
          <cell r="C112" t="str">
            <v>h</v>
          </cell>
          <cell r="D112">
            <v>66654.412635664106</v>
          </cell>
        </row>
        <row r="113">
          <cell r="A113" t="str">
            <v>E00100960</v>
          </cell>
          <cell r="B113" t="str">
            <v>Motobomba 3 PULGADAS (incluye operario)</v>
          </cell>
          <cell r="C113" t="str">
            <v>h</v>
          </cell>
          <cell r="D113">
            <v>7795.9184759472128</v>
          </cell>
        </row>
        <row r="114">
          <cell r="A114" t="str">
            <v>E00100970</v>
          </cell>
          <cell r="B114" t="str">
            <v>Motobomba 4 pulgadas</v>
          </cell>
          <cell r="C114" t="str">
            <v>h</v>
          </cell>
          <cell r="D114">
            <v>7036.6655598126881</v>
          </cell>
        </row>
        <row r="115">
          <cell r="A115" t="str">
            <v>E00100980</v>
          </cell>
          <cell r="B115" t="str">
            <v>Motobomba 6´´ diámetro de bombeo de 2 m3/seg</v>
          </cell>
          <cell r="C115" t="str">
            <v>h</v>
          </cell>
          <cell r="D115">
            <v>17558.897860791829</v>
          </cell>
        </row>
        <row r="116">
          <cell r="A116" t="str">
            <v>E00100990</v>
          </cell>
          <cell r="B116" t="str">
            <v>Motobomba de concreto</v>
          </cell>
          <cell r="C116" t="str">
            <v>h</v>
          </cell>
          <cell r="D116">
            <v>55091.241219667951</v>
          </cell>
        </row>
        <row r="117">
          <cell r="A117" t="str">
            <v>E00101000</v>
          </cell>
          <cell r="B117" t="str">
            <v>Motoniveladora  potencia 215 HP, ancho de cuchilla 4,27 m, peso 18 ton.</v>
          </cell>
          <cell r="C117" t="str">
            <v>h</v>
          </cell>
          <cell r="D117">
            <v>140000</v>
          </cell>
        </row>
        <row r="118">
          <cell r="A118" t="str">
            <v>E00101010</v>
          </cell>
          <cell r="B118" t="str">
            <v>Motoniveladora, potencia 140 HP, ancho de cuchilla 3,66 m, peso 11 ton.</v>
          </cell>
          <cell r="C118" t="str">
            <v>h</v>
          </cell>
          <cell r="D118">
            <v>215000</v>
          </cell>
        </row>
        <row r="119">
          <cell r="A119" t="str">
            <v>E00101020</v>
          </cell>
          <cell r="B119" t="str">
            <v>Motosierra, 93.6 cm3 - 7.1 HP, 45-90 cm - 7.9 kg</v>
          </cell>
          <cell r="C119" t="str">
            <v>h</v>
          </cell>
          <cell r="D119">
            <v>5147.160685398042</v>
          </cell>
        </row>
        <row r="120">
          <cell r="A120" t="str">
            <v>E00101030</v>
          </cell>
          <cell r="B120" t="str">
            <v>Motosoldador, 300 amperios</v>
          </cell>
          <cell r="C120" t="str">
            <v>h</v>
          </cell>
          <cell r="D120">
            <v>16549.42255578301</v>
          </cell>
        </row>
        <row r="121">
          <cell r="A121" t="str">
            <v>E00101031</v>
          </cell>
          <cell r="B121" t="str">
            <v>Oxigeno + Acetileno</v>
          </cell>
          <cell r="C121" t="str">
            <v>h</v>
          </cell>
          <cell r="D121">
            <v>15000</v>
          </cell>
        </row>
        <row r="122">
          <cell r="A122" t="str">
            <v>E00101040</v>
          </cell>
          <cell r="B122" t="str">
            <v>Pala auxiliar de piloteadora</v>
          </cell>
          <cell r="C122" t="str">
            <v>h</v>
          </cell>
          <cell r="D122">
            <v>280000</v>
          </cell>
        </row>
        <row r="123">
          <cell r="A123" t="str">
            <v>E00101050</v>
          </cell>
          <cell r="B123" t="str">
            <v>Pala grúa con martillos</v>
          </cell>
          <cell r="C123" t="str">
            <v>h</v>
          </cell>
          <cell r="D123">
            <v>270000</v>
          </cell>
        </row>
        <row r="124">
          <cell r="A124" t="str">
            <v>E00101060</v>
          </cell>
          <cell r="B124" t="str">
            <v>Piloteadora</v>
          </cell>
          <cell r="C124" t="str">
            <v>h</v>
          </cell>
          <cell r="D124">
            <v>380000</v>
          </cell>
        </row>
        <row r="125">
          <cell r="A125" t="str">
            <v>E00101070</v>
          </cell>
          <cell r="B125" t="str">
            <v>Piloteadora potencia 250KW, RPM 1800, fuerza elevadora 200KN</v>
          </cell>
          <cell r="C125" t="str">
            <v>h</v>
          </cell>
          <cell r="D125">
            <v>420000</v>
          </cell>
        </row>
        <row r="126">
          <cell r="A126" t="str">
            <v>E00101080</v>
          </cell>
          <cell r="B126" t="str">
            <v>Planta de asfalto en caliente</v>
          </cell>
          <cell r="C126" t="str">
            <v>h</v>
          </cell>
          <cell r="D126">
            <v>410000</v>
          </cell>
        </row>
        <row r="127">
          <cell r="A127" t="str">
            <v>E00101090</v>
          </cell>
          <cell r="B127" t="str">
            <v>Planta de asfalto en frio</v>
          </cell>
          <cell r="C127" t="str">
            <v>h</v>
          </cell>
          <cell r="D127">
            <v>180000</v>
          </cell>
        </row>
        <row r="128">
          <cell r="A128" t="str">
            <v>E00101100</v>
          </cell>
          <cell r="B128" t="str">
            <v xml:space="preserve">Planta eléctrica </v>
          </cell>
          <cell r="C128" t="str">
            <v>h</v>
          </cell>
          <cell r="D128">
            <v>7811.0366113239688</v>
          </cell>
        </row>
        <row r="129">
          <cell r="A129" t="str">
            <v>E00101110</v>
          </cell>
          <cell r="B129" t="str">
            <v>Planta trituradora</v>
          </cell>
          <cell r="C129" t="str">
            <v>h</v>
          </cell>
          <cell r="D129">
            <v>380000</v>
          </cell>
        </row>
        <row r="130">
          <cell r="A130" t="str">
            <v>E00101120</v>
          </cell>
          <cell r="B130" t="str">
            <v>Pluma capacidad 100 kg</v>
          </cell>
          <cell r="C130" t="str">
            <v>h</v>
          </cell>
          <cell r="D130">
            <v>8181</v>
          </cell>
        </row>
        <row r="131">
          <cell r="A131" t="str">
            <v>E00101121</v>
          </cell>
          <cell r="B131" t="str">
            <v>Pluma monta carga 250 Kg</v>
          </cell>
          <cell r="C131" t="str">
            <v>h</v>
          </cell>
          <cell r="D131">
            <v>45000</v>
          </cell>
        </row>
        <row r="132">
          <cell r="A132" t="str">
            <v>E00101130</v>
          </cell>
          <cell r="B132" t="str">
            <v>Puente grúa</v>
          </cell>
          <cell r="C132" t="str">
            <v>h</v>
          </cell>
          <cell r="D132">
            <v>600000</v>
          </cell>
        </row>
        <row r="133">
          <cell r="A133" t="str">
            <v>E00101140</v>
          </cell>
          <cell r="B133" t="str">
            <v>Pulidora (8500 REV)</v>
          </cell>
          <cell r="C133" t="str">
            <v>h</v>
          </cell>
          <cell r="D133">
            <v>2547.4360472541512</v>
          </cell>
        </row>
        <row r="134">
          <cell r="A134" t="str">
            <v>E00101150</v>
          </cell>
          <cell r="B134" t="str">
            <v>Pulvimixer</v>
          </cell>
          <cell r="C134" t="str">
            <v>h</v>
          </cell>
          <cell r="D134">
            <v>100000</v>
          </cell>
        </row>
        <row r="135">
          <cell r="A135" t="str">
            <v>E00101160</v>
          </cell>
          <cell r="B135" t="str">
            <v xml:space="preserve">Recicladora, potencia 430HP </v>
          </cell>
          <cell r="C135" t="str">
            <v>h</v>
          </cell>
          <cell r="D135">
            <v>350000</v>
          </cell>
        </row>
        <row r="136">
          <cell r="A136" t="str">
            <v>E00101170</v>
          </cell>
          <cell r="B136" t="str">
            <v>Regla vibratoria, de longitud de 3 a 5 m, motor de 3600 rpm, potencia 6 HP</v>
          </cell>
          <cell r="C136" t="str">
            <v>h</v>
          </cell>
          <cell r="D136">
            <v>6370</v>
          </cell>
        </row>
        <row r="137">
          <cell r="A137" t="str">
            <v>E00101180</v>
          </cell>
          <cell r="B137" t="str">
            <v xml:space="preserve">Retrocargador CAT 510 </v>
          </cell>
          <cell r="C137" t="str">
            <v>h</v>
          </cell>
          <cell r="D137">
            <v>180000</v>
          </cell>
        </row>
        <row r="138">
          <cell r="A138" t="str">
            <v>E00101190</v>
          </cell>
          <cell r="B138" t="str">
            <v>Retrocargador, pala de 1,1 m3 de capacidad, profundidad de excavación de 4.400 mm y una altura de 5.680 mm</v>
          </cell>
          <cell r="C138" t="str">
            <v>h</v>
          </cell>
          <cell r="D138">
            <v>200000</v>
          </cell>
        </row>
        <row r="139">
          <cell r="A139" t="str">
            <v>E00101200</v>
          </cell>
          <cell r="B139" t="str">
            <v>Retroexcavadora 428 doble trasmisión</v>
          </cell>
          <cell r="C139" t="str">
            <v>h</v>
          </cell>
          <cell r="D139">
            <v>140000</v>
          </cell>
        </row>
        <row r="140">
          <cell r="A140" t="str">
            <v>E00101210</v>
          </cell>
          <cell r="B140" t="str">
            <v>Retroexcavadora A25C</v>
          </cell>
          <cell r="C140" t="str">
            <v>h</v>
          </cell>
          <cell r="D140">
            <v>130000</v>
          </cell>
        </row>
        <row r="141">
          <cell r="A141" t="str">
            <v>E00101220</v>
          </cell>
          <cell r="B141" t="str">
            <v>Retroexcavadora E-200 con martillo neumático</v>
          </cell>
          <cell r="C141" t="str">
            <v>h</v>
          </cell>
          <cell r="D141">
            <v>300000</v>
          </cell>
        </row>
        <row r="142">
          <cell r="A142" t="str">
            <v>E00101230</v>
          </cell>
          <cell r="B142" t="str">
            <v>Retroexcavadora E-200 sobre orugas trabajo en rio</v>
          </cell>
          <cell r="C142" t="str">
            <v>h</v>
          </cell>
          <cell r="D142">
            <v>215000</v>
          </cell>
        </row>
        <row r="143">
          <cell r="A143" t="str">
            <v>E00101240</v>
          </cell>
          <cell r="B143" t="str">
            <v>Retroexcavadora E-200 sobre orugas</v>
          </cell>
          <cell r="C143" t="str">
            <v>h</v>
          </cell>
          <cell r="D143">
            <v>215000</v>
          </cell>
        </row>
        <row r="144">
          <cell r="A144" t="str">
            <v>E00101250</v>
          </cell>
          <cell r="B144" t="str">
            <v xml:space="preserve">Retroexcavadora sobre llantas </v>
          </cell>
          <cell r="C144" t="str">
            <v>h</v>
          </cell>
          <cell r="D144">
            <v>180000</v>
          </cell>
        </row>
        <row r="145">
          <cell r="A145" t="str">
            <v>E00101260</v>
          </cell>
          <cell r="B145" t="str">
            <v>Retroexcavadora sobre llantas JD 410</v>
          </cell>
          <cell r="C145" t="str">
            <v>h</v>
          </cell>
          <cell r="D145">
            <v>180000</v>
          </cell>
        </row>
        <row r="146">
          <cell r="A146" t="str">
            <v>E00101270</v>
          </cell>
          <cell r="B146" t="str">
            <v>Retroexcavadora sobre llantas, motor 62HP, Profundidad de excavación de 5.41 metros.</v>
          </cell>
          <cell r="C146" t="str">
            <v>h</v>
          </cell>
          <cell r="D146">
            <v>215000</v>
          </cell>
        </row>
        <row r="147">
          <cell r="A147" t="str">
            <v>E00101280</v>
          </cell>
          <cell r="B147" t="str">
            <v>Retroexcavadora sobre oruga, potencia 138 HP, balde de 1,5 m3.</v>
          </cell>
          <cell r="C147" t="str">
            <v>h</v>
          </cell>
          <cell r="D147">
            <v>180000</v>
          </cell>
        </row>
        <row r="148">
          <cell r="A148" t="str">
            <v>E00101290</v>
          </cell>
          <cell r="B148" t="str">
            <v>Retroexcavadora Tipo E-200 o  Equivalente</v>
          </cell>
          <cell r="C148" t="str">
            <v>h</v>
          </cell>
          <cell r="D148">
            <v>180000</v>
          </cell>
        </row>
        <row r="149">
          <cell r="A149" t="str">
            <v>E00101300</v>
          </cell>
          <cell r="B149" t="str">
            <v>Retroexcavadora, Potencia en el Volante 78 HP 2200 RPM</v>
          </cell>
          <cell r="C149" t="str">
            <v>h</v>
          </cell>
          <cell r="D149">
            <v>150000</v>
          </cell>
        </row>
        <row r="150">
          <cell r="A150" t="str">
            <v>E00101310</v>
          </cell>
          <cell r="B150" t="str">
            <v xml:space="preserve">Ruteadora </v>
          </cell>
          <cell r="C150" t="str">
            <v>h</v>
          </cell>
          <cell r="D150">
            <v>5746.9374308216265</v>
          </cell>
        </row>
        <row r="151">
          <cell r="A151" t="str">
            <v>E00101320</v>
          </cell>
          <cell r="B151" t="str">
            <v>Sensor de Impacto para prueba de integridad tipo</v>
          </cell>
          <cell r="C151" t="str">
            <v>h</v>
          </cell>
          <cell r="D151">
            <v>95000</v>
          </cell>
        </row>
        <row r="152">
          <cell r="A152" t="str">
            <v>E00101330</v>
          </cell>
          <cell r="B152" t="str">
            <v>Taco metálico o puntal (escamas en concreto)</v>
          </cell>
          <cell r="C152" t="str">
            <v>h</v>
          </cell>
          <cell r="D152">
            <v>58.698680289484898</v>
          </cell>
        </row>
        <row r="153">
          <cell r="A153" t="str">
            <v>E00101331</v>
          </cell>
          <cell r="B153" t="str">
            <v>Tablestaca metalica 2 pza h=3.5,  l=2.5 mts</v>
          </cell>
          <cell r="C153" t="str">
            <v>h</v>
          </cell>
          <cell r="D153">
            <v>6500</v>
          </cell>
        </row>
        <row r="154">
          <cell r="A154" t="str">
            <v>E00101332</v>
          </cell>
          <cell r="B154" t="str">
            <v>Tablero en madera de 1.40 x 0.7o mts</v>
          </cell>
          <cell r="C154" t="str">
            <v>h</v>
          </cell>
          <cell r="D154">
            <v>75</v>
          </cell>
        </row>
        <row r="155">
          <cell r="A155" t="str">
            <v>E00101333</v>
          </cell>
          <cell r="B155" t="str">
            <v>Taboln para andamio de 4.0 mts</v>
          </cell>
          <cell r="C155" t="str">
            <v>h</v>
          </cell>
          <cell r="D155">
            <v>250</v>
          </cell>
        </row>
        <row r="156">
          <cell r="A156" t="str">
            <v>E00101340</v>
          </cell>
          <cell r="B156" t="str">
            <v>Taladro de 1/2´´, pulidora, lijadora y circular para corte extremo superior</v>
          </cell>
          <cell r="C156" t="str">
            <v>h</v>
          </cell>
          <cell r="D156">
            <v>2000</v>
          </cell>
        </row>
        <row r="157">
          <cell r="A157" t="str">
            <v>E00101350</v>
          </cell>
          <cell r="B157" t="str">
            <v xml:space="preserve">Taladro de 1/2´´, pulidora, lijadora y circular
</v>
          </cell>
          <cell r="C157" t="str">
            <v>h</v>
          </cell>
          <cell r="D157">
            <v>2000</v>
          </cell>
        </row>
        <row r="158">
          <cell r="A158" t="str">
            <v>E00101360</v>
          </cell>
          <cell r="B158" t="str">
            <v>Taladro industrial</v>
          </cell>
          <cell r="C158" t="str">
            <v>h</v>
          </cell>
          <cell r="D158">
            <v>4500</v>
          </cell>
        </row>
        <row r="159">
          <cell r="A159" t="str">
            <v>E00101361</v>
          </cell>
          <cell r="B159" t="str">
            <v>Taladro tipo rotomartillo</v>
          </cell>
          <cell r="C159" t="str">
            <v>h</v>
          </cell>
          <cell r="D159">
            <v>14212.5</v>
          </cell>
        </row>
        <row r="160">
          <cell r="A160" t="str">
            <v>E00101370</v>
          </cell>
          <cell r="B160" t="str">
            <v>Tara (Recebo, Agua, Etc.)</v>
          </cell>
          <cell r="C160" t="str">
            <v>u</v>
          </cell>
          <cell r="D160">
            <v>241131.07437207326</v>
          </cell>
        </row>
        <row r="161">
          <cell r="A161" t="str">
            <v>E00101380</v>
          </cell>
          <cell r="B161" t="str">
            <v>Tarifa de transporte</v>
          </cell>
          <cell r="C161" t="str">
            <v>h</v>
          </cell>
          <cell r="D161">
            <v>65331.127224350799</v>
          </cell>
        </row>
        <row r="162">
          <cell r="A162" t="str">
            <v>E00101390</v>
          </cell>
          <cell r="B162" t="str">
            <v>Tarifa de transporte (agregados pétreos)</v>
          </cell>
          <cell r="C162" t="str">
            <v>m3k</v>
          </cell>
          <cell r="D162">
            <v>1125</v>
          </cell>
        </row>
        <row r="163">
          <cell r="A163" t="str">
            <v>E00101400</v>
          </cell>
          <cell r="B163" t="str">
            <v xml:space="preserve">Tarifa de transporte de concreto hidráulico en mixer </v>
          </cell>
          <cell r="C163" t="str">
            <v>m3k</v>
          </cell>
          <cell r="D163">
            <v>1250</v>
          </cell>
        </row>
        <row r="164">
          <cell r="A164" t="str">
            <v>E00101410</v>
          </cell>
          <cell r="B164" t="str">
            <v xml:space="preserve">Tarifa de transporte de estructuras metálicas 
</v>
          </cell>
          <cell r="C164" t="str">
            <v>kgk</v>
          </cell>
          <cell r="D164">
            <v>0.31244146445295873</v>
          </cell>
        </row>
        <row r="165">
          <cell r="A165" t="str">
            <v>E00101420</v>
          </cell>
          <cell r="B165" t="str">
            <v xml:space="preserve">Tarifa de transporte de estructuras metálicas en obra
</v>
          </cell>
          <cell r="C165" t="str">
            <v>kgk</v>
          </cell>
          <cell r="D165">
            <v>0.37291400595998303</v>
          </cell>
        </row>
        <row r="166">
          <cell r="A166" t="str">
            <v>E00101430</v>
          </cell>
          <cell r="B166" t="str">
            <v xml:space="preserve">Tarifa de transporte de mezclas para bacheo 
</v>
          </cell>
          <cell r="C166" t="str">
            <v>m3k</v>
          </cell>
          <cell r="D166">
            <v>1254.3617709663688</v>
          </cell>
        </row>
        <row r="167">
          <cell r="A167" t="str">
            <v>E00101440</v>
          </cell>
          <cell r="B167" t="str">
            <v xml:space="preserve">Tarifa de transporte de mezclas
</v>
          </cell>
          <cell r="C167" t="str">
            <v>m3k</v>
          </cell>
          <cell r="D167">
            <v>940.77132822477665</v>
          </cell>
        </row>
        <row r="168">
          <cell r="A168" t="str">
            <v>E00101450</v>
          </cell>
          <cell r="B168" t="str">
            <v>Tarifa de Transporte de Postes</v>
          </cell>
          <cell r="C168" t="str">
            <v>h</v>
          </cell>
          <cell r="D168">
            <v>53348.8660387399</v>
          </cell>
        </row>
        <row r="169">
          <cell r="A169" t="str">
            <v>E00101460</v>
          </cell>
          <cell r="B169" t="str">
            <v>Tarifa de transporte para agregados de mezclas asfálticas</v>
          </cell>
          <cell r="C169" t="str">
            <v>m3k</v>
          </cell>
          <cell r="D169">
            <v>1125</v>
          </cell>
        </row>
        <row r="170">
          <cell r="A170" t="str">
            <v>E00101470</v>
          </cell>
          <cell r="B170" t="str">
            <v>Tarifa de Trasporte de especies vegetales</v>
          </cell>
          <cell r="C170" t="str">
            <v>h</v>
          </cell>
          <cell r="D170">
            <v>47120.788910174553</v>
          </cell>
        </row>
        <row r="171">
          <cell r="A171" t="str">
            <v>E00101480</v>
          </cell>
          <cell r="B171" t="str">
            <v>Terminadora de asfalto (Finisher), potencia 130 HP, peso 15 ton.</v>
          </cell>
          <cell r="C171" t="str">
            <v>h</v>
          </cell>
          <cell r="D171">
            <v>170000</v>
          </cell>
        </row>
        <row r="172">
          <cell r="A172" t="str">
            <v>E00101490</v>
          </cell>
          <cell r="B172" t="str">
            <v>Terminadora de asfalto (Finisher), potencia en el volante 174 HP, R=20M3/H, velocidad de desplazamiento 114 m/min</v>
          </cell>
          <cell r="C172" t="str">
            <v>h</v>
          </cell>
          <cell r="D172">
            <v>280000</v>
          </cell>
        </row>
        <row r="173">
          <cell r="A173" t="str">
            <v>E00101500</v>
          </cell>
          <cell r="B173" t="str">
            <v>Vehículo delineador</v>
          </cell>
          <cell r="C173" t="str">
            <v>h</v>
          </cell>
          <cell r="D173">
            <v>82953.00723712219</v>
          </cell>
        </row>
        <row r="174">
          <cell r="A174" t="str">
            <v>E00101510</v>
          </cell>
          <cell r="B174" t="str">
            <v>Vehículo delineador R=1500 M/H</v>
          </cell>
          <cell r="C174" t="str">
            <v>h</v>
          </cell>
          <cell r="D174">
            <v>92014.767188165191</v>
          </cell>
        </row>
        <row r="175">
          <cell r="A175" t="str">
            <v>E00101520</v>
          </cell>
          <cell r="B175" t="str">
            <v>Vibrador de concreto (incluye operario)</v>
          </cell>
          <cell r="C175" t="str">
            <v>h</v>
          </cell>
          <cell r="D175">
            <v>13500</v>
          </cell>
        </row>
        <row r="176">
          <cell r="A176" t="str">
            <v>E00101530</v>
          </cell>
          <cell r="B176" t="str">
            <v>Vibrador de concreto, Motor de 3 hp a 18.000 rpm Mangueras de 4 mt</v>
          </cell>
          <cell r="C176" t="str">
            <v>h</v>
          </cell>
          <cell r="D176">
            <v>5345</v>
          </cell>
        </row>
        <row r="177">
          <cell r="A177" t="str">
            <v>E00101540</v>
          </cell>
          <cell r="B177" t="str">
            <v>Vibrocompactador, tipo benitìn, de peso 700 kg a 1.5 toneladas</v>
          </cell>
          <cell r="C177" t="str">
            <v>h</v>
          </cell>
          <cell r="D177">
            <v>69000</v>
          </cell>
        </row>
        <row r="178">
          <cell r="A178" t="str">
            <v>E00101550</v>
          </cell>
          <cell r="B178" t="str">
            <v xml:space="preserve">Vibrocompatador Dynapac (10 ton)
</v>
          </cell>
          <cell r="C178" t="str">
            <v>h</v>
          </cell>
          <cell r="D178">
            <v>180000</v>
          </cell>
        </row>
        <row r="179">
          <cell r="A179" t="str">
            <v>E00101560</v>
          </cell>
          <cell r="B179" t="str">
            <v xml:space="preserve">Vibrocompatador Dynapac C15
</v>
          </cell>
          <cell r="C179" t="str">
            <v>h</v>
          </cell>
          <cell r="D179">
            <v>140000</v>
          </cell>
        </row>
        <row r="180">
          <cell r="A180" t="str">
            <v>E00101570</v>
          </cell>
          <cell r="B180" t="str">
            <v xml:space="preserve">Vibrocompatador, potencia 153 HP, peso 10 Ton. </v>
          </cell>
          <cell r="C180" t="str">
            <v>h</v>
          </cell>
          <cell r="D180">
            <v>180000</v>
          </cell>
        </row>
        <row r="181">
          <cell r="A181" t="str">
            <v>E00101580</v>
          </cell>
          <cell r="B181" t="str">
            <v>Volqueta 8 m3</v>
          </cell>
          <cell r="C181" t="str">
            <v>h</v>
          </cell>
          <cell r="D181">
            <v>65340</v>
          </cell>
        </row>
        <row r="182">
          <cell r="A182" t="str">
            <v>E00101581</v>
          </cell>
          <cell r="B182" t="str">
            <v>Volqueta de 6 m3</v>
          </cell>
          <cell r="C182" t="str">
            <v>h</v>
          </cell>
          <cell r="D182">
            <v>45000</v>
          </cell>
        </row>
        <row r="183">
          <cell r="A183" t="str">
            <v>E00101590</v>
          </cell>
          <cell r="B183" t="str">
            <v>Equipo de soldadura</v>
          </cell>
          <cell r="C183" t="str">
            <v>h</v>
          </cell>
          <cell r="D183">
            <v>9400</v>
          </cell>
        </row>
        <row r="184">
          <cell r="A184" t="str">
            <v>E00101600</v>
          </cell>
          <cell r="B184" t="str">
            <v>Herramienta menor</v>
          </cell>
          <cell r="C184" t="str">
            <v>% s.m.o.</v>
          </cell>
          <cell r="D184">
            <v>0.05</v>
          </cell>
        </row>
        <row r="185">
          <cell r="A185" t="str">
            <v>E00101601</v>
          </cell>
          <cell r="B185" t="str">
            <v>Acarreo horizontal</v>
          </cell>
          <cell r="C185" t="str">
            <v>% s.m.o.</v>
          </cell>
          <cell r="D185">
            <v>0.1</v>
          </cell>
        </row>
        <row r="186">
          <cell r="A186" t="str">
            <v>E00101602</v>
          </cell>
          <cell r="B186" t="str">
            <v>Manejo de tuberias</v>
          </cell>
          <cell r="C186" t="str">
            <v>% s.m.o.</v>
          </cell>
          <cell r="D186">
            <v>0.1</v>
          </cell>
        </row>
        <row r="187">
          <cell r="A187" t="str">
            <v>E00101603</v>
          </cell>
          <cell r="B187" t="str">
            <v>Control de aguas</v>
          </cell>
          <cell r="C187" t="str">
            <v>% s.m.o.</v>
          </cell>
          <cell r="D187">
            <v>0.15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row r="16">
          <cell r="A16" t="str">
            <v>E00101520</v>
          </cell>
        </row>
      </sheetData>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row r="27">
          <cell r="E27">
            <v>1283.4799629738213</v>
          </cell>
        </row>
      </sheetData>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6.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8.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9.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0.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1.bin"/><Relationship Id="rId4" Type="http://schemas.openxmlformats.org/officeDocument/2006/relationships/comments" Target="../comments12.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2.bin"/><Relationship Id="rId4" Type="http://schemas.openxmlformats.org/officeDocument/2006/relationships/comments" Target="../comments13.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3.bin"/><Relationship Id="rId4" Type="http://schemas.openxmlformats.org/officeDocument/2006/relationships/comments" Target="../comments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HD72"/>
  <sheetViews>
    <sheetView tabSelected="1" view="pageBreakPreview" topLeftCell="A32" zoomScale="110" zoomScaleNormal="80" zoomScaleSheetLayoutView="110" zoomScalePageLayoutView="80" workbookViewId="0">
      <selection activeCell="E45" sqref="E45"/>
    </sheetView>
  </sheetViews>
  <sheetFormatPr baseColWidth="10" defaultColWidth="10.85546875" defaultRowHeight="15" x14ac:dyDescent="0.25"/>
  <cols>
    <col min="1" max="1" width="14.7109375" style="2" customWidth="1"/>
    <col min="2" max="2" width="58.5703125" style="2" customWidth="1"/>
    <col min="3" max="3" width="10.7109375" style="3" customWidth="1"/>
    <col min="4" max="4" width="10.7109375" style="2" customWidth="1"/>
    <col min="5" max="5" width="19.140625" style="2" customWidth="1"/>
    <col min="6" max="6" width="23" style="2" bestFit="1" customWidth="1"/>
    <col min="7" max="7" width="19.28515625" style="2" bestFit="1" customWidth="1"/>
    <col min="8" max="8" width="27" style="2" customWidth="1"/>
    <col min="9" max="11" width="9.7109375" style="2" customWidth="1"/>
    <col min="12" max="16384" width="10.85546875" style="2"/>
  </cols>
  <sheetData>
    <row r="1" spans="1:9" ht="16.5" x14ac:dyDescent="0.25">
      <c r="A1" s="36"/>
      <c r="B1" s="37"/>
      <c r="C1" s="33"/>
      <c r="D1" s="37"/>
      <c r="E1" s="37"/>
      <c r="F1" s="42"/>
      <c r="G1" s="39"/>
    </row>
    <row r="2" spans="1:9" ht="16.5" x14ac:dyDescent="0.25">
      <c r="A2" s="36"/>
      <c r="B2" s="37"/>
      <c r="C2" s="33"/>
      <c r="D2" s="37"/>
      <c r="E2" s="37"/>
      <c r="F2" s="42"/>
      <c r="G2" s="39"/>
    </row>
    <row r="3" spans="1:9" ht="16.5" x14ac:dyDescent="0.25">
      <c r="A3" s="36"/>
      <c r="B3" s="39"/>
      <c r="C3" s="39"/>
      <c r="D3" s="39"/>
      <c r="E3" s="39"/>
      <c r="F3" s="38"/>
      <c r="G3" s="39"/>
    </row>
    <row r="4" spans="1:9" ht="23.25" x14ac:dyDescent="0.25">
      <c r="A4" s="566" t="s">
        <v>38</v>
      </c>
      <c r="B4" s="567"/>
      <c r="C4" s="567"/>
      <c r="D4" s="567"/>
      <c r="E4" s="567"/>
      <c r="F4" s="568"/>
      <c r="G4" s="43"/>
    </row>
    <row r="5" spans="1:9" ht="18.75" x14ac:dyDescent="0.25">
      <c r="A5" s="569" t="s">
        <v>39</v>
      </c>
      <c r="B5" s="570"/>
      <c r="C5" s="570"/>
      <c r="D5" s="570"/>
      <c r="E5" s="570"/>
      <c r="F5" s="571"/>
      <c r="G5" s="44"/>
    </row>
    <row r="6" spans="1:9" ht="16.5" x14ac:dyDescent="0.25">
      <c r="A6" s="578" t="s">
        <v>56</v>
      </c>
      <c r="B6" s="578"/>
      <c r="C6" s="578"/>
      <c r="D6" s="578"/>
      <c r="E6" s="578"/>
      <c r="F6" s="578"/>
      <c r="G6" s="39"/>
    </row>
    <row r="7" spans="1:9" ht="51" customHeight="1" thickBot="1" x14ac:dyDescent="0.4">
      <c r="A7" s="94" t="s">
        <v>55</v>
      </c>
      <c r="B7" s="572" t="s">
        <v>65</v>
      </c>
      <c r="C7" s="573"/>
      <c r="D7" s="573"/>
      <c r="E7" s="573"/>
      <c r="F7" s="574"/>
      <c r="G7" s="45"/>
    </row>
    <row r="8" spans="1:9" ht="19.5" thickBot="1" x14ac:dyDescent="0.3">
      <c r="A8" s="575" t="s">
        <v>27</v>
      </c>
      <c r="B8" s="576"/>
      <c r="C8" s="576"/>
      <c r="D8" s="576"/>
      <c r="E8" s="576"/>
      <c r="F8" s="577"/>
      <c r="G8" s="46"/>
    </row>
    <row r="9" spans="1:9" ht="15.75" x14ac:dyDescent="0.25">
      <c r="A9" s="99" t="s">
        <v>0</v>
      </c>
      <c r="B9" s="100" t="s">
        <v>1</v>
      </c>
      <c r="C9" s="100" t="s">
        <v>2</v>
      </c>
      <c r="D9" s="100" t="s">
        <v>3</v>
      </c>
      <c r="E9" s="100" t="s">
        <v>4</v>
      </c>
      <c r="F9" s="101" t="s">
        <v>5</v>
      </c>
      <c r="G9" s="40"/>
    </row>
    <row r="10" spans="1:9" ht="39.75" customHeight="1" x14ac:dyDescent="0.25">
      <c r="A10" s="91">
        <v>1</v>
      </c>
      <c r="B10" s="557" t="s">
        <v>277</v>
      </c>
      <c r="C10" s="558"/>
      <c r="D10" s="558"/>
      <c r="E10" s="558"/>
      <c r="F10" s="559"/>
      <c r="G10" s="41"/>
    </row>
    <row r="11" spans="1:9" ht="16.5" x14ac:dyDescent="0.25">
      <c r="A11" s="95" t="s">
        <v>6</v>
      </c>
      <c r="B11" s="92" t="s">
        <v>255</v>
      </c>
      <c r="C11" s="97" t="s">
        <v>57</v>
      </c>
      <c r="D11" s="93">
        <v>3</v>
      </c>
      <c r="E11" s="339">
        <f>+'1.1'!H32</f>
        <v>1150866.5</v>
      </c>
      <c r="F11" s="339">
        <f>+D11*E11</f>
        <v>3452599.5</v>
      </c>
      <c r="G11" s="253">
        <f>+F11*1.3095</f>
        <v>4521179.0452500004</v>
      </c>
      <c r="I11" s="4"/>
    </row>
    <row r="12" spans="1:9" ht="16.5" x14ac:dyDescent="0.25">
      <c r="A12" s="95" t="s">
        <v>24</v>
      </c>
      <c r="B12" s="92" t="s">
        <v>253</v>
      </c>
      <c r="C12" s="96" t="s">
        <v>57</v>
      </c>
      <c r="D12" s="97">
        <v>1</v>
      </c>
      <c r="E12" s="102">
        <f>+'1.2'!I29</f>
        <v>6510000</v>
      </c>
      <c r="F12" s="339">
        <f t="shared" ref="F12:F13" si="0">+D12*E12</f>
        <v>6510000</v>
      </c>
      <c r="G12" s="253">
        <f t="shared" ref="G12:G14" si="1">+F12*1.3095</f>
        <v>8524845</v>
      </c>
      <c r="I12" s="4"/>
    </row>
    <row r="13" spans="1:9" ht="16.5" x14ac:dyDescent="0.25">
      <c r="A13" s="95" t="s">
        <v>122</v>
      </c>
      <c r="B13" s="92" t="s">
        <v>254</v>
      </c>
      <c r="C13" s="96" t="s">
        <v>57</v>
      </c>
      <c r="D13" s="235">
        <v>2</v>
      </c>
      <c r="E13" s="337">
        <f>+'1.3'!H36</f>
        <v>1825300</v>
      </c>
      <c r="F13" s="339">
        <f t="shared" si="0"/>
        <v>3650600</v>
      </c>
      <c r="G13" s="253">
        <f t="shared" si="1"/>
        <v>4780460.7</v>
      </c>
      <c r="I13" s="4"/>
    </row>
    <row r="14" spans="1:9" ht="16.5" x14ac:dyDescent="0.25">
      <c r="A14" s="560" t="s">
        <v>167</v>
      </c>
      <c r="B14" s="561"/>
      <c r="C14" s="561"/>
      <c r="D14" s="561"/>
      <c r="E14" s="562"/>
      <c r="F14" s="260">
        <f>+F11+F12+F13</f>
        <v>13613199.5</v>
      </c>
      <c r="G14" s="253">
        <f t="shared" si="1"/>
        <v>17826484.745250002</v>
      </c>
      <c r="I14" s="4"/>
    </row>
    <row r="15" spans="1:9" ht="16.5" x14ac:dyDescent="0.25">
      <c r="A15" s="208"/>
      <c r="B15" s="209"/>
      <c r="C15" s="209"/>
      <c r="D15" s="209"/>
      <c r="E15" s="209"/>
      <c r="F15" s="237"/>
      <c r="G15" s="41"/>
      <c r="I15" s="4"/>
    </row>
    <row r="16" spans="1:9" ht="34.5" customHeight="1" x14ac:dyDescent="0.25">
      <c r="A16" s="91">
        <v>2</v>
      </c>
      <c r="B16" s="557" t="s">
        <v>335</v>
      </c>
      <c r="C16" s="558"/>
      <c r="D16" s="558"/>
      <c r="E16" s="558"/>
      <c r="F16" s="559"/>
      <c r="G16" s="41"/>
      <c r="I16" s="4"/>
    </row>
    <row r="17" spans="1:9" ht="16.5" x14ac:dyDescent="0.25">
      <c r="A17" s="338" t="s">
        <v>7</v>
      </c>
      <c r="B17" s="92" t="s">
        <v>107</v>
      </c>
      <c r="C17" s="97" t="s">
        <v>57</v>
      </c>
      <c r="D17" s="97">
        <v>891</v>
      </c>
      <c r="E17" s="228">
        <f>+'2.1'!F47</f>
        <v>129368.76276425591</v>
      </c>
      <c r="F17" s="98">
        <f>+D17*E17</f>
        <v>115267567.62295201</v>
      </c>
      <c r="G17" s="257">
        <f>+F17*1.3095</f>
        <v>150942879.80225566</v>
      </c>
      <c r="I17" s="4"/>
    </row>
    <row r="18" spans="1:9" ht="16.5" x14ac:dyDescent="0.25">
      <c r="A18" s="338" t="s">
        <v>40</v>
      </c>
      <c r="B18" s="92" t="s">
        <v>108</v>
      </c>
      <c r="C18" s="97" t="s">
        <v>57</v>
      </c>
      <c r="D18" s="97">
        <f>1840*1.55</f>
        <v>2852</v>
      </c>
      <c r="E18" s="228">
        <f>+'2.2'!F47</f>
        <v>8306.6127642559004</v>
      </c>
      <c r="F18" s="98">
        <f t="shared" ref="F18:F33" si="2">+D18*E18</f>
        <v>23690459.603657827</v>
      </c>
      <c r="G18" s="257">
        <f t="shared" ref="G18:G33" si="3">+F18*1.3095</f>
        <v>31022656.850989927</v>
      </c>
      <c r="I18" s="4"/>
    </row>
    <row r="19" spans="1:9" ht="16.5" x14ac:dyDescent="0.25">
      <c r="A19" s="338" t="s">
        <v>58</v>
      </c>
      <c r="B19" s="92" t="s">
        <v>109</v>
      </c>
      <c r="C19" s="97" t="s">
        <v>57</v>
      </c>
      <c r="D19" s="97">
        <f>1840*1.55</f>
        <v>2852</v>
      </c>
      <c r="E19" s="228">
        <f>+'2.3'!F47</f>
        <v>8306.6127642559004</v>
      </c>
      <c r="F19" s="98">
        <f t="shared" si="2"/>
        <v>23690459.603657827</v>
      </c>
      <c r="G19" s="257">
        <f t="shared" si="3"/>
        <v>31022656.850989927</v>
      </c>
      <c r="I19" s="4"/>
    </row>
    <row r="20" spans="1:9" ht="16.5" x14ac:dyDescent="0.25">
      <c r="A20" s="338" t="s">
        <v>41</v>
      </c>
      <c r="B20" s="92" t="s">
        <v>110</v>
      </c>
      <c r="C20" s="97" t="s">
        <v>57</v>
      </c>
      <c r="D20" s="97">
        <f>1840*1.55</f>
        <v>2852</v>
      </c>
      <c r="E20" s="228">
        <f>+'2.4'!F47</f>
        <v>8306.6127642559004</v>
      </c>
      <c r="F20" s="98">
        <f t="shared" si="2"/>
        <v>23690459.603657827</v>
      </c>
      <c r="G20" s="257">
        <f t="shared" si="3"/>
        <v>31022656.850989927</v>
      </c>
      <c r="I20" s="4"/>
    </row>
    <row r="21" spans="1:9" ht="16.5" x14ac:dyDescent="0.25">
      <c r="A21" s="338" t="s">
        <v>59</v>
      </c>
      <c r="B21" s="92" t="s">
        <v>111</v>
      </c>
      <c r="C21" s="97" t="s">
        <v>57</v>
      </c>
      <c r="D21" s="97">
        <f>1840*1.55</f>
        <v>2852</v>
      </c>
      <c r="E21" s="228">
        <f>+'2.5'!F48</f>
        <v>8306.6127642559004</v>
      </c>
      <c r="F21" s="98">
        <f t="shared" si="2"/>
        <v>23690459.603657827</v>
      </c>
      <c r="G21" s="257">
        <f t="shared" si="3"/>
        <v>31022656.850989927</v>
      </c>
      <c r="I21" s="4"/>
    </row>
    <row r="22" spans="1:9" ht="16.5" x14ac:dyDescent="0.25">
      <c r="A22" s="338" t="s">
        <v>60</v>
      </c>
      <c r="B22" s="92" t="s">
        <v>336</v>
      </c>
      <c r="C22" s="97" t="s">
        <v>57</v>
      </c>
      <c r="D22" s="97">
        <f>1840*1.55</f>
        <v>2852</v>
      </c>
      <c r="E22" s="228">
        <f>+'2.6'!F46</f>
        <v>8306.6127642559004</v>
      </c>
      <c r="F22" s="98">
        <f t="shared" si="2"/>
        <v>23690459.603657827</v>
      </c>
      <c r="G22" s="257">
        <f t="shared" si="3"/>
        <v>31022656.850989927</v>
      </c>
      <c r="I22" s="4"/>
    </row>
    <row r="23" spans="1:9" ht="16.5" x14ac:dyDescent="0.25">
      <c r="A23" s="338" t="s">
        <v>42</v>
      </c>
      <c r="B23" s="92" t="s">
        <v>112</v>
      </c>
      <c r="C23" s="97" t="s">
        <v>57</v>
      </c>
      <c r="D23" s="428">
        <f>750*1.55</f>
        <v>1162.5</v>
      </c>
      <c r="E23" s="228">
        <f>+'2.7'!F47</f>
        <v>22391.012764255902</v>
      </c>
      <c r="F23" s="98">
        <f t="shared" si="2"/>
        <v>26029552.338447485</v>
      </c>
      <c r="G23" s="257">
        <f t="shared" si="3"/>
        <v>34085698.787196986</v>
      </c>
      <c r="I23" s="4"/>
    </row>
    <row r="24" spans="1:9" ht="16.5" x14ac:dyDescent="0.25">
      <c r="A24" s="338" t="s">
        <v>61</v>
      </c>
      <c r="B24" s="92" t="s">
        <v>113</v>
      </c>
      <c r="C24" s="97" t="s">
        <v>57</v>
      </c>
      <c r="D24" s="97">
        <f>1840*1.55</f>
        <v>2852</v>
      </c>
      <c r="E24" s="228">
        <f>+'2.8'!F47</f>
        <v>8282.4127642559015</v>
      </c>
      <c r="F24" s="98">
        <f t="shared" si="2"/>
        <v>23621441.203657832</v>
      </c>
      <c r="G24" s="257">
        <f t="shared" si="3"/>
        <v>30932277.256189935</v>
      </c>
      <c r="I24" s="4"/>
    </row>
    <row r="25" spans="1:9" ht="16.5" x14ac:dyDescent="0.25">
      <c r="A25" s="338" t="s">
        <v>166</v>
      </c>
      <c r="B25" s="92" t="s">
        <v>114</v>
      </c>
      <c r="C25" s="97" t="s">
        <v>57</v>
      </c>
      <c r="D25" s="97">
        <f>1840*1.55</f>
        <v>2852</v>
      </c>
      <c r="E25" s="228">
        <f>+'2.9'!F57</f>
        <v>9274.6127642559004</v>
      </c>
      <c r="F25" s="98">
        <f t="shared" si="2"/>
        <v>26451195.603657827</v>
      </c>
      <c r="G25" s="257">
        <f t="shared" si="3"/>
        <v>34637840.642989926</v>
      </c>
      <c r="I25" s="4"/>
    </row>
    <row r="26" spans="1:9" ht="16.5" x14ac:dyDescent="0.25">
      <c r="A26" s="338" t="s">
        <v>256</v>
      </c>
      <c r="B26" s="92" t="s">
        <v>160</v>
      </c>
      <c r="C26" s="96" t="s">
        <v>62</v>
      </c>
      <c r="D26" s="97">
        <v>288</v>
      </c>
      <c r="E26" s="228">
        <f>+'2.10'!H39</f>
        <v>250984</v>
      </c>
      <c r="F26" s="98">
        <f t="shared" si="2"/>
        <v>72283392</v>
      </c>
      <c r="G26" s="257">
        <f t="shared" si="3"/>
        <v>94655101.824000001</v>
      </c>
      <c r="I26" s="4"/>
    </row>
    <row r="27" spans="1:9" ht="16.5" x14ac:dyDescent="0.25">
      <c r="A27" s="338" t="s">
        <v>257</v>
      </c>
      <c r="B27" s="92" t="s">
        <v>334</v>
      </c>
      <c r="C27" s="96" t="s">
        <v>57</v>
      </c>
      <c r="D27" s="97">
        <v>1</v>
      </c>
      <c r="E27" s="228">
        <f>+'2.11'!H39</f>
        <v>20054844</v>
      </c>
      <c r="F27" s="98">
        <f t="shared" si="2"/>
        <v>20054844</v>
      </c>
      <c r="G27" s="257">
        <f t="shared" si="3"/>
        <v>26261818.218000002</v>
      </c>
      <c r="I27" s="4"/>
    </row>
    <row r="28" spans="1:9" ht="16.5" x14ac:dyDescent="0.25">
      <c r="A28" s="338" t="s">
        <v>258</v>
      </c>
      <c r="B28" s="92" t="s">
        <v>159</v>
      </c>
      <c r="C28" s="96" t="s">
        <v>20</v>
      </c>
      <c r="D28" s="97">
        <v>15</v>
      </c>
      <c r="E28" s="102">
        <f>+'2.12'!H35</f>
        <v>230000</v>
      </c>
      <c r="F28" s="98">
        <f t="shared" si="2"/>
        <v>3450000</v>
      </c>
      <c r="G28" s="257">
        <f t="shared" si="3"/>
        <v>4517775</v>
      </c>
      <c r="I28" s="4"/>
    </row>
    <row r="29" spans="1:9" ht="19.5" customHeight="1" x14ac:dyDescent="0.25">
      <c r="A29" s="338" t="s">
        <v>259</v>
      </c>
      <c r="B29" s="92" t="s">
        <v>161</v>
      </c>
      <c r="C29" s="96" t="s">
        <v>21</v>
      </c>
      <c r="D29" s="97">
        <v>1657</v>
      </c>
      <c r="E29" s="228">
        <f>+'2.13'!H41</f>
        <v>10917</v>
      </c>
      <c r="F29" s="98">
        <f t="shared" si="2"/>
        <v>18089469</v>
      </c>
      <c r="G29" s="257">
        <f t="shared" si="3"/>
        <v>23688159.655500002</v>
      </c>
      <c r="I29" s="4"/>
    </row>
    <row r="30" spans="1:9" ht="16.5" x14ac:dyDescent="0.25">
      <c r="A30" s="338" t="s">
        <v>260</v>
      </c>
      <c r="B30" s="92" t="s">
        <v>162</v>
      </c>
      <c r="C30" s="96" t="s">
        <v>70</v>
      </c>
      <c r="D30" s="97">
        <v>2465.13</v>
      </c>
      <c r="E30" s="228">
        <f>+'2.14'!H38</f>
        <v>10748</v>
      </c>
      <c r="F30" s="98">
        <f t="shared" si="2"/>
        <v>26495217.240000002</v>
      </c>
      <c r="G30" s="257">
        <f t="shared" si="3"/>
        <v>34695486.975780003</v>
      </c>
      <c r="H30"/>
      <c r="I30" s="4"/>
    </row>
    <row r="31" spans="1:9" ht="33" x14ac:dyDescent="0.25">
      <c r="A31" s="338" t="s">
        <v>261</v>
      </c>
      <c r="B31" s="92" t="s">
        <v>163</v>
      </c>
      <c r="C31" s="96" t="s">
        <v>70</v>
      </c>
      <c r="D31" s="97">
        <v>2465.13</v>
      </c>
      <c r="E31" s="228">
        <f>+'2.15'!H39</f>
        <v>60812</v>
      </c>
      <c r="F31" s="98">
        <f t="shared" si="2"/>
        <v>149909485.56</v>
      </c>
      <c r="G31" s="257">
        <f t="shared" si="3"/>
        <v>196306471.34082001</v>
      </c>
      <c r="I31" s="4"/>
    </row>
    <row r="32" spans="1:9" ht="16.5" x14ac:dyDescent="0.25">
      <c r="A32" s="338" t="s">
        <v>262</v>
      </c>
      <c r="B32" s="92" t="s">
        <v>164</v>
      </c>
      <c r="C32" s="96" t="s">
        <v>20</v>
      </c>
      <c r="D32" s="97">
        <v>132.56</v>
      </c>
      <c r="E32" s="228">
        <f>+'2.16'!H38</f>
        <v>40855</v>
      </c>
      <c r="F32" s="98">
        <f t="shared" si="2"/>
        <v>5415738.7999999998</v>
      </c>
      <c r="G32" s="257">
        <f>+F32*1.3095</f>
        <v>7091909.9586000005</v>
      </c>
      <c r="I32" s="4"/>
    </row>
    <row r="33" spans="1:9" ht="16.5" x14ac:dyDescent="0.25">
      <c r="A33" s="338" t="s">
        <v>263</v>
      </c>
      <c r="B33" s="92" t="s">
        <v>165</v>
      </c>
      <c r="C33" s="96" t="s">
        <v>20</v>
      </c>
      <c r="D33" s="235">
        <v>546</v>
      </c>
      <c r="E33" s="238">
        <f>+'2.17'!H39</f>
        <v>31814</v>
      </c>
      <c r="F33" s="98">
        <f t="shared" si="2"/>
        <v>17370444</v>
      </c>
      <c r="G33" s="257">
        <f t="shared" si="3"/>
        <v>22746596.418000001</v>
      </c>
      <c r="I33" s="4"/>
    </row>
    <row r="34" spans="1:9" ht="16.5" x14ac:dyDescent="0.25">
      <c r="A34" s="560" t="s">
        <v>168</v>
      </c>
      <c r="B34" s="561"/>
      <c r="C34" s="561"/>
      <c r="D34" s="561"/>
      <c r="E34" s="562"/>
      <c r="F34" s="254">
        <f>+SUM(F17:F33)</f>
        <v>622890645.38700438</v>
      </c>
      <c r="G34" s="257">
        <f>+F34*1.3095</f>
        <v>815675300.13428235</v>
      </c>
      <c r="I34" s="4"/>
    </row>
    <row r="35" spans="1:9" ht="17.25" thickBot="1" x14ac:dyDescent="0.3">
      <c r="A35" s="258"/>
      <c r="B35" s="561" t="s">
        <v>169</v>
      </c>
      <c r="C35" s="561"/>
      <c r="D35" s="561"/>
      <c r="E35" s="565"/>
      <c r="F35" s="259">
        <f>+F34+F14</f>
        <v>636503844.88700438</v>
      </c>
      <c r="G35" s="41"/>
      <c r="H35" s="430"/>
      <c r="I35" s="4"/>
    </row>
    <row r="36" spans="1:9" ht="19.5" customHeight="1" x14ac:dyDescent="0.25">
      <c r="A36" s="563" t="s">
        <v>8</v>
      </c>
      <c r="B36" s="563"/>
      <c r="C36" s="563"/>
      <c r="D36" s="563"/>
      <c r="E36" s="424">
        <v>0.24</v>
      </c>
      <c r="F36" s="239">
        <f>+E36*F35</f>
        <v>152760922.77288103</v>
      </c>
    </row>
    <row r="37" spans="1:9" ht="19.5" customHeight="1" x14ac:dyDescent="0.25">
      <c r="A37" s="564" t="s">
        <v>9</v>
      </c>
      <c r="B37" s="564"/>
      <c r="C37" s="564"/>
      <c r="D37" s="564"/>
      <c r="E37" s="425">
        <v>0.01</v>
      </c>
      <c r="F37" s="240">
        <f>+E37*F35</f>
        <v>6365038.4488700442</v>
      </c>
    </row>
    <row r="38" spans="1:9" ht="19.5" customHeight="1" x14ac:dyDescent="0.25">
      <c r="A38" s="579" t="s">
        <v>10</v>
      </c>
      <c r="B38" s="579"/>
      <c r="C38" s="579"/>
      <c r="D38" s="579"/>
      <c r="E38" s="425">
        <v>0.05</v>
      </c>
      <c r="F38" s="240">
        <f>+E38*F35</f>
        <v>31825192.244350221</v>
      </c>
    </row>
    <row r="39" spans="1:9" ht="19.5" customHeight="1" thickBot="1" x14ac:dyDescent="0.3">
      <c r="A39" s="591" t="s">
        <v>342</v>
      </c>
      <c r="B39" s="591"/>
      <c r="C39" s="591"/>
      <c r="D39" s="591"/>
      <c r="E39" s="540">
        <v>0.19</v>
      </c>
      <c r="F39" s="536">
        <f>+F38*E39</f>
        <v>6046786.5264265416</v>
      </c>
    </row>
    <row r="40" spans="1:9" ht="19.5" customHeight="1" thickBot="1" x14ac:dyDescent="0.3">
      <c r="A40" s="580" t="s">
        <v>23</v>
      </c>
      <c r="B40" s="581"/>
      <c r="C40" s="581"/>
      <c r="D40" s="582"/>
      <c r="E40" s="426">
        <f>E36+E37+E38</f>
        <v>0.3</v>
      </c>
      <c r="F40" s="104">
        <f>+F36+F37+F38</f>
        <v>190951153.46610129</v>
      </c>
    </row>
    <row r="41" spans="1:9" ht="19.5" customHeight="1" thickBot="1" x14ac:dyDescent="0.3">
      <c r="A41" s="588" t="s">
        <v>130</v>
      </c>
      <c r="B41" s="589"/>
      <c r="C41" s="589"/>
      <c r="D41" s="589"/>
      <c r="E41" s="590"/>
      <c r="F41" s="241">
        <f>+F35+F40+F39</f>
        <v>833501784.87953222</v>
      </c>
      <c r="G41" s="427">
        <f>+G34+G14</f>
        <v>833501784.87953234</v>
      </c>
    </row>
    <row r="42" spans="1:9" ht="19.5" customHeight="1" thickBot="1" x14ac:dyDescent="0.3">
      <c r="A42" s="585"/>
      <c r="B42" s="586"/>
      <c r="C42" s="586"/>
      <c r="D42" s="586"/>
      <c r="E42" s="587"/>
      <c r="F42" s="104"/>
      <c r="G42" s="430">
        <f>+F41-F39</f>
        <v>827454998.35310566</v>
      </c>
    </row>
    <row r="43" spans="1:9" s="35" customFormat="1" ht="23.25" customHeight="1" thickBot="1" x14ac:dyDescent="0.3">
      <c r="A43" s="585" t="s">
        <v>35</v>
      </c>
      <c r="B43" s="586"/>
      <c r="C43" s="586"/>
      <c r="D43" s="586"/>
      <c r="E43" s="587"/>
      <c r="F43" s="104">
        <f>+F41+F42</f>
        <v>833501784.87953222</v>
      </c>
    </row>
    <row r="44" spans="1:9" ht="16.5" x14ac:dyDescent="0.25">
      <c r="A44" s="1"/>
      <c r="B44" s="1"/>
      <c r="C44" s="1"/>
      <c r="D44" s="1"/>
      <c r="E44" s="1"/>
      <c r="F44" s="1"/>
      <c r="G44" s="1"/>
    </row>
    <row r="45" spans="1:9" ht="16.5" x14ac:dyDescent="0.25">
      <c r="A45" s="1"/>
      <c r="B45" s="1"/>
      <c r="C45" s="1"/>
      <c r="D45" s="1"/>
      <c r="E45" s="1"/>
      <c r="F45" s="1"/>
      <c r="G45" s="1"/>
    </row>
    <row r="46" spans="1:9" s="5" customFormat="1" ht="16.899999999999999" customHeight="1" x14ac:dyDescent="0.25">
      <c r="A46" s="583"/>
      <c r="B46" s="583"/>
      <c r="C46" s="583"/>
      <c r="D46" s="583"/>
      <c r="E46" s="583"/>
      <c r="F46" s="583"/>
      <c r="G46" s="6"/>
      <c r="H46" s="6"/>
      <c r="I46" s="6"/>
    </row>
    <row r="47" spans="1:9" s="5" customFormat="1" ht="16.5" x14ac:dyDescent="0.25">
      <c r="A47" s="7"/>
      <c r="B47" s="7"/>
      <c r="C47" s="8"/>
      <c r="D47" s="8"/>
      <c r="E47" s="8"/>
      <c r="F47" s="9"/>
      <c r="G47" s="10"/>
      <c r="H47" s="11"/>
      <c r="I47" s="11"/>
    </row>
    <row r="48" spans="1:9" s="5" customFormat="1" ht="16.5" x14ac:dyDescent="0.25">
      <c r="A48" s="7"/>
      <c r="B48" s="7"/>
      <c r="C48" s="8"/>
      <c r="D48" s="8"/>
      <c r="E48" s="8"/>
      <c r="F48" s="12"/>
      <c r="G48" s="11"/>
      <c r="H48" s="11"/>
      <c r="I48" s="11"/>
    </row>
    <row r="49" spans="1:212" s="14" customFormat="1" ht="18" x14ac:dyDescent="0.25">
      <c r="A49" s="584" t="s">
        <v>45</v>
      </c>
      <c r="B49" s="584"/>
      <c r="C49" s="584"/>
      <c r="D49" s="584"/>
      <c r="E49" s="584"/>
      <c r="F49" s="584"/>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c r="DL49" s="13"/>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c r="EN49" s="13"/>
      <c r="EO49" s="13"/>
      <c r="EP49" s="13"/>
      <c r="EQ49" s="13"/>
      <c r="ER49" s="13"/>
      <c r="ES49" s="13"/>
      <c r="ET49" s="13"/>
      <c r="EU49" s="13"/>
      <c r="EV49" s="13"/>
      <c r="EW49" s="13"/>
      <c r="EX49" s="13"/>
      <c r="EY49" s="13"/>
      <c r="EZ49" s="13"/>
      <c r="FA49" s="13"/>
      <c r="FB49" s="13"/>
      <c r="FC49" s="13"/>
      <c r="FD49" s="13"/>
      <c r="FE49" s="13"/>
      <c r="FF49" s="13"/>
      <c r="FG49" s="13"/>
      <c r="FH49" s="13"/>
      <c r="FI49" s="13"/>
      <c r="FJ49" s="13"/>
      <c r="FK49" s="13"/>
      <c r="FL49" s="13"/>
      <c r="FM49" s="13"/>
      <c r="FN49" s="13"/>
      <c r="FO49" s="13"/>
      <c r="FP49" s="13"/>
      <c r="FQ49" s="13"/>
      <c r="FR49" s="13"/>
      <c r="FS49" s="13"/>
      <c r="FT49" s="13"/>
      <c r="FU49" s="13"/>
      <c r="FV49" s="13"/>
      <c r="FW49" s="13"/>
      <c r="FX49" s="13"/>
      <c r="FY49" s="13"/>
      <c r="FZ49" s="13"/>
      <c r="GA49" s="13"/>
      <c r="GB49" s="13"/>
      <c r="GC49" s="13"/>
      <c r="GD49" s="13"/>
      <c r="GE49" s="13"/>
      <c r="GF49" s="13"/>
      <c r="GG49" s="13"/>
      <c r="GH49" s="13"/>
      <c r="GI49" s="13"/>
      <c r="GJ49" s="13"/>
      <c r="GK49" s="13"/>
      <c r="GL49" s="13"/>
      <c r="GM49" s="13"/>
      <c r="GN49" s="13"/>
      <c r="GO49" s="13"/>
      <c r="GP49" s="13"/>
      <c r="GQ49" s="13"/>
      <c r="GR49" s="13"/>
      <c r="GS49" s="13"/>
      <c r="GT49" s="13"/>
      <c r="GU49" s="13"/>
      <c r="GV49" s="13"/>
      <c r="GW49" s="13"/>
      <c r="GX49" s="13"/>
      <c r="GY49" s="13"/>
      <c r="GZ49" s="13"/>
      <c r="HA49" s="13"/>
      <c r="HB49" s="13"/>
      <c r="HC49" s="13"/>
      <c r="HD49" s="13"/>
    </row>
    <row r="50" spans="1:212" s="14" customFormat="1" ht="18" x14ac:dyDescent="0.25">
      <c r="A50" s="592" t="s">
        <v>36</v>
      </c>
      <c r="B50" s="592"/>
      <c r="C50" s="592"/>
      <c r="D50" s="592"/>
      <c r="E50" s="592"/>
      <c r="F50" s="592"/>
      <c r="G50" s="5"/>
      <c r="H50" s="5"/>
      <c r="I50" s="5"/>
      <c r="J50" s="5"/>
      <c r="K50" s="5"/>
      <c r="L50" s="5"/>
      <c r="M50" s="5"/>
      <c r="N50" s="5"/>
      <c r="O50" s="5"/>
      <c r="P50" s="5"/>
      <c r="Q50" s="5"/>
      <c r="R50" s="5"/>
      <c r="S50" s="5"/>
      <c r="T50" s="5"/>
      <c r="U50" s="5"/>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c r="CP50" s="5"/>
      <c r="CQ50" s="5"/>
      <c r="CR50" s="5"/>
      <c r="CS50" s="5"/>
      <c r="CT50" s="5"/>
      <c r="CU50" s="5"/>
      <c r="CV50" s="5"/>
      <c r="CW50" s="5"/>
      <c r="CX50" s="5"/>
      <c r="CY50" s="5"/>
      <c r="CZ50" s="5"/>
      <c r="DA50" s="5"/>
      <c r="DB50" s="5"/>
      <c r="DC50" s="5"/>
      <c r="DD50" s="5"/>
      <c r="DE50" s="5"/>
      <c r="DF50" s="5"/>
      <c r="DG50" s="5"/>
      <c r="DH50" s="5"/>
      <c r="DI50" s="5"/>
      <c r="DJ50" s="5"/>
      <c r="DK50" s="5"/>
      <c r="DL50" s="5"/>
      <c r="DM50" s="5"/>
      <c r="DN50" s="5"/>
      <c r="DO50" s="5"/>
      <c r="DP50" s="5"/>
      <c r="DQ50" s="5"/>
      <c r="DR50" s="5"/>
      <c r="DS50" s="5"/>
      <c r="DT50" s="5"/>
      <c r="DU50" s="5"/>
      <c r="DV50" s="5"/>
      <c r="DW50" s="5"/>
      <c r="DX50" s="5"/>
      <c r="DY50" s="5"/>
      <c r="DZ50" s="5"/>
      <c r="EA50" s="5"/>
      <c r="EB50" s="5"/>
      <c r="EC50" s="5"/>
      <c r="ED50" s="5"/>
      <c r="EE50" s="5"/>
      <c r="EF50" s="5"/>
      <c r="EG50" s="5"/>
      <c r="EH50" s="5"/>
      <c r="EI50" s="5"/>
      <c r="EJ50" s="5"/>
      <c r="EK50" s="5"/>
      <c r="EL50" s="5"/>
      <c r="EM50" s="5"/>
      <c r="EN50" s="5"/>
      <c r="EO50" s="5"/>
      <c r="EP50" s="5"/>
      <c r="EQ50" s="5"/>
      <c r="ER50" s="5"/>
      <c r="ES50" s="5"/>
      <c r="ET50" s="5"/>
      <c r="EU50" s="5"/>
      <c r="EV50" s="5"/>
      <c r="EW50" s="5"/>
      <c r="EX50" s="5"/>
      <c r="EY50" s="5"/>
      <c r="EZ50" s="5"/>
      <c r="FA50" s="5"/>
      <c r="FB50" s="5"/>
      <c r="FC50" s="5"/>
      <c r="FD50" s="5"/>
      <c r="FE50" s="5"/>
      <c r="FF50" s="5"/>
      <c r="FG50" s="5"/>
      <c r="FH50" s="5"/>
      <c r="FI50" s="5"/>
      <c r="FJ50" s="5"/>
      <c r="FK50" s="5"/>
      <c r="FL50" s="5"/>
      <c r="FM50" s="5"/>
      <c r="FN50" s="5"/>
      <c r="FO50" s="5"/>
      <c r="FP50" s="5"/>
      <c r="FQ50" s="5"/>
      <c r="FR50" s="5"/>
      <c r="FS50" s="5"/>
      <c r="FT50" s="5"/>
      <c r="FU50" s="5"/>
      <c r="FV50" s="5"/>
      <c r="FW50" s="5"/>
      <c r="FX50" s="5"/>
      <c r="FY50" s="5"/>
      <c r="FZ50" s="5"/>
      <c r="GA50" s="5"/>
      <c r="GB50" s="5"/>
      <c r="GC50" s="5"/>
      <c r="GD50" s="5"/>
      <c r="GE50" s="5"/>
      <c r="GF50" s="5"/>
      <c r="GG50" s="5"/>
      <c r="GH50" s="5"/>
      <c r="GI50" s="5"/>
      <c r="GJ50" s="5"/>
      <c r="GK50" s="5"/>
      <c r="GL50" s="5"/>
      <c r="GM50" s="5"/>
      <c r="GN50" s="5"/>
      <c r="GO50" s="5"/>
      <c r="GP50" s="5"/>
      <c r="GQ50" s="5"/>
      <c r="GR50" s="5"/>
      <c r="GS50" s="5"/>
      <c r="GT50" s="5"/>
      <c r="GU50" s="5"/>
      <c r="GV50" s="5"/>
      <c r="GW50" s="5"/>
      <c r="GX50" s="5"/>
      <c r="GY50" s="5"/>
      <c r="GZ50" s="5"/>
      <c r="HA50" s="5"/>
      <c r="HB50" s="5"/>
      <c r="HC50" s="5"/>
      <c r="HD50" s="5"/>
    </row>
    <row r="51" spans="1:212" s="14" customFormat="1" ht="18" x14ac:dyDescent="0.25">
      <c r="A51" s="594" t="s">
        <v>37</v>
      </c>
      <c r="B51" s="594"/>
      <c r="C51" s="594"/>
      <c r="D51" s="594"/>
      <c r="E51" s="594"/>
      <c r="F51" s="594"/>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c r="AL51" s="5"/>
      <c r="AM51" s="5"/>
      <c r="AN51" s="5"/>
      <c r="AO51" s="5"/>
      <c r="AP51" s="5"/>
      <c r="AQ51" s="5"/>
      <c r="AR51" s="5"/>
      <c r="AS51" s="5"/>
      <c r="AT51" s="5"/>
      <c r="AU51" s="5"/>
      <c r="AV51" s="5"/>
      <c r="AW51" s="5"/>
      <c r="AX51" s="5"/>
      <c r="AY51" s="5"/>
      <c r="AZ51" s="5"/>
      <c r="BA51" s="5"/>
      <c r="BB51" s="5"/>
      <c r="BC51" s="5"/>
      <c r="BD51" s="5"/>
      <c r="BE51" s="5"/>
      <c r="BF51" s="5"/>
      <c r="BG51" s="5"/>
      <c r="BH51" s="5"/>
      <c r="BI51" s="5"/>
      <c r="BJ51" s="5"/>
      <c r="BK51" s="5"/>
      <c r="BL51" s="5"/>
      <c r="BM51" s="5"/>
      <c r="BN51" s="5"/>
      <c r="BO51" s="5"/>
      <c r="BP51" s="5"/>
      <c r="BQ51" s="5"/>
      <c r="BR51" s="5"/>
      <c r="BS51" s="5"/>
      <c r="BT51" s="5"/>
      <c r="BU51" s="5"/>
      <c r="BV51" s="5"/>
      <c r="BW51" s="5"/>
      <c r="BX51" s="5"/>
      <c r="BY51" s="5"/>
      <c r="BZ51" s="5"/>
      <c r="CA51" s="5"/>
      <c r="CB51" s="5"/>
      <c r="CC51" s="5"/>
      <c r="CD51" s="5"/>
      <c r="CE51" s="5"/>
      <c r="CF51" s="5"/>
      <c r="CG51" s="5"/>
      <c r="CH51" s="5"/>
      <c r="CI51" s="5"/>
      <c r="CJ51" s="5"/>
      <c r="CK51" s="5"/>
      <c r="CL51" s="5"/>
      <c r="CM51" s="5"/>
      <c r="CN51" s="5"/>
      <c r="CO51" s="5"/>
      <c r="CP51" s="5"/>
      <c r="CQ51" s="5"/>
      <c r="CR51" s="5"/>
      <c r="CS51" s="5"/>
      <c r="CT51" s="5"/>
      <c r="CU51" s="5"/>
      <c r="CV51" s="5"/>
      <c r="CW51" s="5"/>
      <c r="CX51" s="5"/>
      <c r="CY51" s="5"/>
      <c r="CZ51" s="5"/>
      <c r="DA51" s="5"/>
      <c r="DB51" s="5"/>
      <c r="DC51" s="5"/>
      <c r="DD51" s="5"/>
      <c r="DE51" s="5"/>
      <c r="DF51" s="5"/>
      <c r="DG51" s="5"/>
      <c r="DH51" s="5"/>
      <c r="DI51" s="5"/>
      <c r="DJ51" s="5"/>
      <c r="DK51" s="5"/>
      <c r="DL51" s="5"/>
      <c r="DM51" s="5"/>
      <c r="DN51" s="5"/>
      <c r="DO51" s="5"/>
      <c r="DP51" s="5"/>
      <c r="DQ51" s="5"/>
      <c r="DR51" s="5"/>
      <c r="DS51" s="5"/>
      <c r="DT51" s="5"/>
      <c r="DU51" s="5"/>
      <c r="DV51" s="5"/>
      <c r="DW51" s="5"/>
      <c r="DX51" s="5"/>
      <c r="DY51" s="5"/>
      <c r="DZ51" s="5"/>
      <c r="EA51" s="5"/>
      <c r="EB51" s="5"/>
      <c r="EC51" s="5"/>
      <c r="ED51" s="5"/>
      <c r="EE51" s="5"/>
      <c r="EF51" s="5"/>
      <c r="EG51" s="5"/>
      <c r="EH51" s="5"/>
      <c r="EI51" s="5"/>
      <c r="EJ51" s="5"/>
      <c r="EK51" s="5"/>
      <c r="EL51" s="5"/>
      <c r="EM51" s="5"/>
      <c r="EN51" s="5"/>
      <c r="EO51" s="5"/>
      <c r="EP51" s="5"/>
      <c r="EQ51" s="5"/>
      <c r="ER51" s="5"/>
      <c r="ES51" s="5"/>
      <c r="ET51" s="5"/>
      <c r="EU51" s="5"/>
      <c r="EV51" s="5"/>
      <c r="EW51" s="5"/>
      <c r="EX51" s="5"/>
      <c r="EY51" s="5"/>
      <c r="EZ51" s="5"/>
      <c r="FA51" s="5"/>
      <c r="FB51" s="5"/>
      <c r="FC51" s="5"/>
      <c r="FD51" s="5"/>
      <c r="FE51" s="5"/>
      <c r="FF51" s="5"/>
      <c r="FG51" s="5"/>
      <c r="FH51" s="5"/>
      <c r="FI51" s="5"/>
      <c r="FJ51" s="5"/>
      <c r="FK51" s="5"/>
      <c r="FL51" s="5"/>
      <c r="FM51" s="5"/>
      <c r="FN51" s="5"/>
      <c r="FO51" s="5"/>
      <c r="FP51" s="5"/>
      <c r="FQ51" s="5"/>
      <c r="FR51" s="5"/>
      <c r="FS51" s="5"/>
      <c r="FT51" s="5"/>
      <c r="FU51" s="5"/>
      <c r="FV51" s="5"/>
      <c r="FW51" s="5"/>
      <c r="FX51" s="5"/>
      <c r="FY51" s="5"/>
      <c r="FZ51" s="5"/>
      <c r="GA51" s="5"/>
      <c r="GB51" s="5"/>
      <c r="GC51" s="5"/>
      <c r="GD51" s="5"/>
      <c r="GE51" s="5"/>
      <c r="GF51" s="5"/>
      <c r="GG51" s="5"/>
      <c r="GH51" s="5"/>
      <c r="GI51" s="5"/>
      <c r="GJ51" s="5"/>
      <c r="GK51" s="5"/>
      <c r="GL51" s="5"/>
      <c r="GM51" s="5"/>
      <c r="GN51" s="5"/>
      <c r="GO51" s="5"/>
      <c r="GP51" s="5"/>
      <c r="GQ51" s="5"/>
      <c r="GR51" s="5"/>
      <c r="GS51" s="5"/>
      <c r="GT51" s="5"/>
      <c r="GU51" s="5"/>
      <c r="GV51" s="5"/>
      <c r="GW51" s="5"/>
      <c r="GX51" s="5"/>
      <c r="GY51" s="5"/>
      <c r="GZ51" s="5"/>
      <c r="HA51" s="5"/>
      <c r="HB51" s="5"/>
      <c r="HC51" s="5"/>
      <c r="HD51" s="5"/>
    </row>
    <row r="52" spans="1:212" s="14" customFormat="1" ht="18" x14ac:dyDescent="0.25">
      <c r="A52" s="15"/>
      <c r="B52" s="16"/>
      <c r="C52" s="32"/>
      <c r="D52" s="17"/>
      <c r="E52" s="18"/>
      <c r="F52" s="19"/>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c r="CP52" s="5"/>
      <c r="CQ52" s="5"/>
      <c r="CR52" s="5"/>
      <c r="CS52" s="5"/>
      <c r="CT52" s="5"/>
      <c r="CU52" s="5"/>
      <c r="CV52" s="5"/>
      <c r="CW52" s="5"/>
      <c r="CX52" s="5"/>
      <c r="CY52" s="5"/>
      <c r="CZ52" s="5"/>
      <c r="DA52" s="5"/>
      <c r="DB52" s="5"/>
      <c r="DC52" s="5"/>
      <c r="DD52" s="5"/>
      <c r="DE52" s="5"/>
      <c r="DF52" s="5"/>
      <c r="DG52" s="5"/>
      <c r="DH52" s="5"/>
      <c r="DI52" s="5"/>
      <c r="DJ52" s="5"/>
      <c r="DK52" s="5"/>
      <c r="DL52" s="5"/>
      <c r="DM52" s="5"/>
      <c r="DN52" s="5"/>
      <c r="DO52" s="5"/>
      <c r="DP52" s="5"/>
      <c r="DQ52" s="5"/>
      <c r="DR52" s="5"/>
      <c r="DS52" s="5"/>
      <c r="DT52" s="5"/>
      <c r="DU52" s="5"/>
      <c r="DV52" s="5"/>
      <c r="DW52" s="5"/>
      <c r="DX52" s="5"/>
      <c r="DY52" s="5"/>
      <c r="DZ52" s="5"/>
      <c r="EA52" s="5"/>
      <c r="EB52" s="5"/>
      <c r="EC52" s="5"/>
      <c r="ED52" s="5"/>
      <c r="EE52" s="5"/>
      <c r="EF52" s="5"/>
      <c r="EG52" s="5"/>
      <c r="EH52" s="5"/>
      <c r="EI52" s="5"/>
      <c r="EJ52" s="5"/>
      <c r="EK52" s="5"/>
      <c r="EL52" s="5"/>
      <c r="EM52" s="5"/>
      <c r="EN52" s="5"/>
      <c r="EO52" s="5"/>
      <c r="EP52" s="5"/>
      <c r="EQ52" s="5"/>
      <c r="ER52" s="5"/>
      <c r="ES52" s="5"/>
      <c r="ET52" s="5"/>
      <c r="EU52" s="5"/>
      <c r="EV52" s="5"/>
      <c r="EW52" s="5"/>
      <c r="EX52" s="5"/>
      <c r="EY52" s="5"/>
      <c r="EZ52" s="5"/>
      <c r="FA52" s="5"/>
      <c r="FB52" s="5"/>
      <c r="FC52" s="5"/>
      <c r="FD52" s="5"/>
      <c r="FE52" s="5"/>
      <c r="FF52" s="5"/>
      <c r="FG52" s="5"/>
      <c r="FH52" s="5"/>
      <c r="FI52" s="5"/>
      <c r="FJ52" s="5"/>
      <c r="FK52" s="5"/>
      <c r="FL52" s="5"/>
      <c r="FM52" s="5"/>
      <c r="FN52" s="5"/>
      <c r="FO52" s="5"/>
      <c r="FP52" s="5"/>
      <c r="FQ52" s="5"/>
      <c r="FR52" s="5"/>
      <c r="FS52" s="5"/>
      <c r="FT52" s="5"/>
      <c r="FU52" s="5"/>
      <c r="FV52" s="5"/>
      <c r="FW52" s="5"/>
      <c r="FX52" s="5"/>
      <c r="FY52" s="5"/>
      <c r="FZ52" s="5"/>
      <c r="GA52" s="5"/>
      <c r="GB52" s="5"/>
      <c r="GC52" s="5"/>
      <c r="GD52" s="5"/>
      <c r="GE52" s="5"/>
      <c r="GF52" s="5"/>
      <c r="GG52" s="5"/>
      <c r="GH52" s="5"/>
      <c r="GI52" s="5"/>
      <c r="GJ52" s="5"/>
      <c r="GK52" s="5"/>
      <c r="GL52" s="5"/>
      <c r="GM52" s="5"/>
      <c r="GN52" s="5"/>
      <c r="GO52" s="5"/>
      <c r="GP52" s="5"/>
      <c r="GQ52" s="5"/>
      <c r="GR52" s="5"/>
      <c r="GS52" s="5"/>
      <c r="GT52" s="5"/>
      <c r="GU52" s="5"/>
      <c r="GV52" s="5"/>
      <c r="GW52" s="5"/>
      <c r="GX52" s="5"/>
      <c r="GY52" s="5"/>
      <c r="GZ52" s="5"/>
      <c r="HA52" s="5"/>
      <c r="HB52" s="5"/>
      <c r="HC52" s="5"/>
      <c r="HD52" s="5"/>
    </row>
    <row r="53" spans="1:212" s="14" customFormat="1" ht="18" x14ac:dyDescent="0.25">
      <c r="A53" s="593"/>
      <c r="B53" s="593"/>
      <c r="C53" s="593"/>
      <c r="D53" s="593"/>
      <c r="E53" s="593"/>
      <c r="F53" s="593"/>
      <c r="G53" s="5"/>
      <c r="H53" s="5"/>
      <c r="I53" s="5"/>
      <c r="J53" s="5"/>
      <c r="K53" s="5"/>
      <c r="L53" s="5"/>
      <c r="M53" s="5"/>
      <c r="N53" s="5"/>
      <c r="O53" s="5"/>
      <c r="P53" s="5"/>
      <c r="Q53" s="5"/>
      <c r="R53" s="5"/>
      <c r="S53" s="5"/>
      <c r="T53" s="5"/>
      <c r="U53" s="5"/>
      <c r="V53" s="5"/>
      <c r="W53" s="5"/>
      <c r="X53" s="5"/>
      <c r="Y53" s="5"/>
      <c r="Z53" s="5"/>
      <c r="AA53" s="5"/>
      <c r="AB53" s="5"/>
      <c r="AC53" s="5"/>
      <c r="AD53" s="5"/>
      <c r="AE53" s="5"/>
      <c r="AF53" s="5"/>
      <c r="AG53" s="5"/>
      <c r="AH53" s="5"/>
      <c r="AI53" s="5"/>
      <c r="AJ53" s="5"/>
      <c r="AK53" s="5"/>
      <c r="AL53" s="5"/>
      <c r="AM53" s="5"/>
      <c r="AN53" s="5"/>
      <c r="AO53" s="5"/>
      <c r="AP53" s="5"/>
      <c r="AQ53" s="5"/>
      <c r="AR53" s="5"/>
      <c r="AS53" s="5"/>
      <c r="AT53" s="5"/>
      <c r="AU53" s="5"/>
      <c r="AV53" s="5"/>
      <c r="AW53" s="5"/>
      <c r="AX53" s="5"/>
      <c r="AY53" s="5"/>
      <c r="AZ53" s="5"/>
      <c r="BA53" s="5"/>
      <c r="BB53" s="5"/>
      <c r="BC53" s="5"/>
      <c r="BD53" s="5"/>
      <c r="BE53" s="5"/>
      <c r="BF53" s="5"/>
      <c r="BG53" s="5"/>
      <c r="BH53" s="5"/>
      <c r="BI53" s="5"/>
      <c r="BJ53" s="5"/>
      <c r="BK53" s="5"/>
      <c r="BL53" s="5"/>
      <c r="BM53" s="5"/>
      <c r="BN53" s="5"/>
      <c r="BO53" s="5"/>
      <c r="BP53" s="5"/>
      <c r="BQ53" s="5"/>
      <c r="BR53" s="5"/>
      <c r="BS53" s="5"/>
      <c r="BT53" s="5"/>
      <c r="BU53" s="5"/>
      <c r="BV53" s="5"/>
      <c r="BW53" s="5"/>
      <c r="BX53" s="5"/>
      <c r="BY53" s="5"/>
      <c r="BZ53" s="5"/>
      <c r="CA53" s="5"/>
      <c r="CB53" s="5"/>
      <c r="CC53" s="5"/>
      <c r="CD53" s="5"/>
      <c r="CE53" s="5"/>
      <c r="CF53" s="5"/>
      <c r="CG53" s="5"/>
      <c r="CH53" s="5"/>
      <c r="CI53" s="5"/>
      <c r="CJ53" s="5"/>
      <c r="CK53" s="5"/>
      <c r="CL53" s="5"/>
      <c r="CM53" s="5"/>
      <c r="CN53" s="5"/>
      <c r="CO53" s="5"/>
      <c r="CP53" s="5"/>
      <c r="CQ53" s="5"/>
      <c r="CR53" s="5"/>
      <c r="CS53" s="5"/>
      <c r="CT53" s="5"/>
      <c r="CU53" s="5"/>
      <c r="CV53" s="5"/>
      <c r="CW53" s="5"/>
      <c r="CX53" s="5"/>
      <c r="CY53" s="5"/>
      <c r="CZ53" s="5"/>
      <c r="DA53" s="5"/>
      <c r="DB53" s="5"/>
      <c r="DC53" s="5"/>
      <c r="DD53" s="5"/>
      <c r="DE53" s="5"/>
      <c r="DF53" s="5"/>
      <c r="DG53" s="5"/>
      <c r="DH53" s="5"/>
      <c r="DI53" s="5"/>
      <c r="DJ53" s="5"/>
      <c r="DK53" s="5"/>
      <c r="DL53" s="5"/>
      <c r="DM53" s="5"/>
      <c r="DN53" s="5"/>
      <c r="DO53" s="5"/>
      <c r="DP53" s="5"/>
      <c r="DQ53" s="5"/>
      <c r="DR53" s="5"/>
      <c r="DS53" s="5"/>
      <c r="DT53" s="5"/>
      <c r="DU53" s="5"/>
      <c r="DV53" s="5"/>
      <c r="DW53" s="5"/>
      <c r="DX53" s="5"/>
      <c r="DY53" s="5"/>
      <c r="DZ53" s="5"/>
      <c r="EA53" s="5"/>
      <c r="EB53" s="5"/>
      <c r="EC53" s="5"/>
      <c r="ED53" s="5"/>
      <c r="EE53" s="5"/>
      <c r="EF53" s="5"/>
      <c r="EG53" s="5"/>
      <c r="EH53" s="5"/>
      <c r="EI53" s="5"/>
      <c r="EJ53" s="5"/>
      <c r="EK53" s="5"/>
      <c r="EL53" s="5"/>
      <c r="EM53" s="5"/>
      <c r="EN53" s="5"/>
      <c r="EO53" s="5"/>
      <c r="EP53" s="5"/>
      <c r="EQ53" s="5"/>
      <c r="ER53" s="5"/>
      <c r="ES53" s="5"/>
      <c r="ET53" s="5"/>
      <c r="EU53" s="5"/>
      <c r="EV53" s="5"/>
      <c r="EW53" s="5"/>
      <c r="EX53" s="5"/>
      <c r="EY53" s="5"/>
      <c r="EZ53" s="5"/>
      <c r="FA53" s="5"/>
      <c r="FB53" s="5"/>
      <c r="FC53" s="5"/>
      <c r="FD53" s="5"/>
      <c r="FE53" s="5"/>
      <c r="FF53" s="5"/>
      <c r="FG53" s="5"/>
      <c r="FH53" s="5"/>
      <c r="FI53" s="5"/>
      <c r="FJ53" s="5"/>
      <c r="FK53" s="5"/>
      <c r="FL53" s="5"/>
      <c r="FM53" s="5"/>
      <c r="FN53" s="5"/>
      <c r="FO53" s="5"/>
      <c r="FP53" s="5"/>
      <c r="FQ53" s="5"/>
      <c r="FR53" s="5"/>
      <c r="FS53" s="5"/>
      <c r="FT53" s="5"/>
      <c r="FU53" s="5"/>
      <c r="FV53" s="5"/>
      <c r="FW53" s="5"/>
      <c r="FX53" s="5"/>
      <c r="FY53" s="5"/>
      <c r="FZ53" s="5"/>
      <c r="GA53" s="5"/>
      <c r="GB53" s="5"/>
      <c r="GC53" s="5"/>
      <c r="GD53" s="5"/>
      <c r="GE53" s="5"/>
      <c r="GF53" s="5"/>
      <c r="GG53" s="5"/>
      <c r="GH53" s="5"/>
      <c r="GI53" s="5"/>
      <c r="GJ53" s="5"/>
      <c r="GK53" s="5"/>
      <c r="GL53" s="5"/>
      <c r="GM53" s="5"/>
      <c r="GN53" s="5"/>
      <c r="GO53" s="5"/>
      <c r="GP53" s="5"/>
      <c r="GQ53" s="5"/>
      <c r="GR53" s="5"/>
      <c r="GS53" s="5"/>
      <c r="GT53" s="5"/>
      <c r="GU53" s="5"/>
      <c r="GV53" s="5"/>
      <c r="GW53" s="5"/>
      <c r="GX53" s="5"/>
      <c r="GY53" s="5"/>
      <c r="GZ53" s="5"/>
      <c r="HA53" s="5"/>
      <c r="HB53" s="5"/>
      <c r="HC53" s="5"/>
      <c r="HD53" s="5"/>
    </row>
    <row r="54" spans="1:212" s="14" customFormat="1" ht="18" x14ac:dyDescent="0.25">
      <c r="A54" s="593"/>
      <c r="B54" s="593"/>
      <c r="C54" s="593"/>
      <c r="D54" s="593"/>
      <c r="E54" s="593"/>
      <c r="F54" s="593"/>
      <c r="G54" s="5"/>
      <c r="H54" s="5"/>
      <c r="I54" s="5"/>
      <c r="J54" s="5"/>
      <c r="K54" s="5"/>
      <c r="L54" s="5"/>
      <c r="M54" s="5"/>
      <c r="N54" s="5"/>
      <c r="O54" s="5"/>
      <c r="P54" s="5"/>
      <c r="Q54" s="5"/>
      <c r="R54" s="5"/>
      <c r="S54" s="5"/>
      <c r="T54" s="5"/>
      <c r="U54" s="5"/>
      <c r="V54" s="5"/>
      <c r="W54" s="5"/>
      <c r="X54" s="5"/>
      <c r="Y54" s="5"/>
      <c r="Z54" s="5"/>
      <c r="AA54" s="5"/>
      <c r="AB54" s="5"/>
      <c r="AC54" s="5"/>
      <c r="AD54" s="5"/>
      <c r="AE54" s="5"/>
      <c r="AF54" s="5"/>
      <c r="AG54" s="5"/>
      <c r="AH54" s="5"/>
      <c r="AI54" s="5"/>
      <c r="AJ54" s="5"/>
      <c r="AK54" s="5"/>
      <c r="AL54" s="5"/>
      <c r="AM54" s="5"/>
      <c r="AN54" s="5"/>
      <c r="AO54" s="5"/>
      <c r="AP54" s="5"/>
      <c r="AQ54" s="5"/>
      <c r="AR54" s="5"/>
      <c r="AS54" s="5"/>
      <c r="AT54" s="5"/>
      <c r="AU54" s="5"/>
      <c r="AV54" s="5"/>
      <c r="AW54" s="5"/>
      <c r="AX54" s="5"/>
      <c r="AY54" s="5"/>
      <c r="AZ54" s="5"/>
      <c r="BA54" s="5"/>
      <c r="BB54" s="5"/>
      <c r="BC54" s="5"/>
      <c r="BD54" s="5"/>
      <c r="BE54" s="5"/>
      <c r="BF54" s="5"/>
      <c r="BG54" s="5"/>
      <c r="BH54" s="5"/>
      <c r="BI54" s="5"/>
      <c r="BJ54" s="5"/>
      <c r="BK54" s="5"/>
      <c r="BL54" s="5"/>
      <c r="BM54" s="5"/>
      <c r="BN54" s="5"/>
      <c r="BO54" s="5"/>
      <c r="BP54" s="5"/>
      <c r="BQ54" s="5"/>
      <c r="BR54" s="5"/>
      <c r="BS54" s="5"/>
      <c r="BT54" s="5"/>
      <c r="BU54" s="5"/>
      <c r="BV54" s="5"/>
      <c r="BW54" s="5"/>
      <c r="BX54" s="5"/>
      <c r="BY54" s="5"/>
      <c r="BZ54" s="5"/>
      <c r="CA54" s="5"/>
      <c r="CB54" s="5"/>
      <c r="CC54" s="5"/>
      <c r="CD54" s="5"/>
      <c r="CE54" s="5"/>
      <c r="CF54" s="5"/>
      <c r="CG54" s="5"/>
      <c r="CH54" s="5"/>
      <c r="CI54" s="5"/>
      <c r="CJ54" s="5"/>
      <c r="CK54" s="5"/>
      <c r="CL54" s="5"/>
      <c r="CM54" s="5"/>
      <c r="CN54" s="5"/>
      <c r="CO54" s="5"/>
      <c r="CP54" s="5"/>
      <c r="CQ54" s="5"/>
      <c r="CR54" s="5"/>
      <c r="CS54" s="5"/>
      <c r="CT54" s="5"/>
      <c r="CU54" s="5"/>
      <c r="CV54" s="5"/>
      <c r="CW54" s="5"/>
      <c r="CX54" s="5"/>
      <c r="CY54" s="5"/>
      <c r="CZ54" s="5"/>
      <c r="DA54" s="5"/>
      <c r="DB54" s="5"/>
      <c r="DC54" s="5"/>
      <c r="DD54" s="5"/>
      <c r="DE54" s="5"/>
      <c r="DF54" s="5"/>
      <c r="DG54" s="5"/>
      <c r="DH54" s="5"/>
      <c r="DI54" s="5"/>
      <c r="DJ54" s="5"/>
      <c r="DK54" s="5"/>
      <c r="DL54" s="5"/>
      <c r="DM54" s="5"/>
      <c r="DN54" s="5"/>
      <c r="DO54" s="5"/>
      <c r="DP54" s="5"/>
      <c r="DQ54" s="5"/>
      <c r="DR54" s="5"/>
      <c r="DS54" s="5"/>
      <c r="DT54" s="5"/>
      <c r="DU54" s="5"/>
      <c r="DV54" s="5"/>
      <c r="DW54" s="5"/>
      <c r="DX54" s="5"/>
      <c r="DY54" s="5"/>
      <c r="DZ54" s="5"/>
      <c r="EA54" s="5"/>
      <c r="EB54" s="5"/>
      <c r="EC54" s="5"/>
      <c r="ED54" s="5"/>
      <c r="EE54" s="5"/>
      <c r="EF54" s="5"/>
      <c r="EG54" s="5"/>
      <c r="EH54" s="5"/>
      <c r="EI54" s="5"/>
      <c r="EJ54" s="5"/>
      <c r="EK54" s="5"/>
      <c r="EL54" s="5"/>
      <c r="EM54" s="5"/>
      <c r="EN54" s="5"/>
      <c r="EO54" s="5"/>
      <c r="EP54" s="5"/>
      <c r="EQ54" s="5"/>
      <c r="ER54" s="5"/>
      <c r="ES54" s="5"/>
      <c r="ET54" s="5"/>
      <c r="EU54" s="5"/>
      <c r="EV54" s="5"/>
      <c r="EW54" s="5"/>
      <c r="EX54" s="5"/>
      <c r="EY54" s="5"/>
      <c r="EZ54" s="5"/>
      <c r="FA54" s="5"/>
      <c r="FB54" s="5"/>
      <c r="FC54" s="5"/>
      <c r="FD54" s="5"/>
      <c r="FE54" s="5"/>
      <c r="FF54" s="5"/>
      <c r="FG54" s="5"/>
      <c r="FH54" s="5"/>
      <c r="FI54" s="5"/>
      <c r="FJ54" s="5"/>
      <c r="FK54" s="5"/>
      <c r="FL54" s="5"/>
      <c r="FM54" s="5"/>
      <c r="FN54" s="5"/>
      <c r="FO54" s="5"/>
      <c r="FP54" s="5"/>
      <c r="FQ54" s="5"/>
      <c r="FR54" s="5"/>
      <c r="FS54" s="5"/>
      <c r="FT54" s="5"/>
      <c r="FU54" s="5"/>
      <c r="FV54" s="5"/>
      <c r="FW54" s="5"/>
      <c r="FX54" s="5"/>
      <c r="FY54" s="5"/>
      <c r="FZ54" s="5"/>
      <c r="GA54" s="5"/>
      <c r="GB54" s="5"/>
      <c r="GC54" s="5"/>
      <c r="GD54" s="5"/>
      <c r="GE54" s="5"/>
      <c r="GF54" s="5"/>
      <c r="GG54" s="5"/>
      <c r="GH54" s="5"/>
      <c r="GI54" s="5"/>
      <c r="GJ54" s="5"/>
      <c r="GK54" s="5"/>
      <c r="GL54" s="5"/>
      <c r="GM54" s="5"/>
      <c r="GN54" s="5"/>
      <c r="GO54" s="5"/>
      <c r="GP54" s="5"/>
      <c r="GQ54" s="5"/>
      <c r="GR54" s="5"/>
      <c r="GS54" s="5"/>
      <c r="GT54" s="5"/>
      <c r="GU54" s="5"/>
      <c r="GV54" s="5"/>
      <c r="GW54" s="5"/>
      <c r="GX54" s="5"/>
      <c r="GY54" s="5"/>
      <c r="GZ54" s="5"/>
      <c r="HA54" s="5"/>
      <c r="HB54" s="5"/>
      <c r="HC54" s="5"/>
      <c r="HD54" s="5"/>
    </row>
    <row r="55" spans="1:212" s="14" customFormat="1" ht="18" x14ac:dyDescent="0.25">
      <c r="A55" s="593"/>
      <c r="B55" s="593"/>
      <c r="C55" s="593"/>
      <c r="D55" s="593"/>
      <c r="E55" s="593"/>
      <c r="F55" s="593"/>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5"/>
      <c r="BG55" s="5"/>
      <c r="BH55" s="5"/>
      <c r="BI55" s="5"/>
      <c r="BJ55" s="5"/>
      <c r="BK55" s="5"/>
      <c r="BL55" s="5"/>
      <c r="BM55" s="5"/>
      <c r="BN55" s="5"/>
      <c r="BO55" s="5"/>
      <c r="BP55" s="5"/>
      <c r="BQ55" s="5"/>
      <c r="BR55" s="5"/>
      <c r="BS55" s="5"/>
      <c r="BT55" s="5"/>
      <c r="BU55" s="5"/>
      <c r="BV55" s="5"/>
      <c r="BW55" s="5"/>
      <c r="BX55" s="5"/>
      <c r="BY55" s="5"/>
      <c r="BZ55" s="5"/>
      <c r="CA55" s="5"/>
      <c r="CB55" s="5"/>
      <c r="CC55" s="5"/>
      <c r="CD55" s="5"/>
      <c r="CE55" s="5"/>
      <c r="CF55" s="5"/>
      <c r="CG55" s="5"/>
      <c r="CH55" s="5"/>
      <c r="CI55" s="5"/>
      <c r="CJ55" s="5"/>
      <c r="CK55" s="5"/>
      <c r="CL55" s="5"/>
      <c r="CM55" s="5"/>
      <c r="CN55" s="5"/>
      <c r="CO55" s="5"/>
      <c r="CP55" s="5"/>
      <c r="CQ55" s="5"/>
      <c r="CR55" s="5"/>
      <c r="CS55" s="5"/>
      <c r="CT55" s="5"/>
      <c r="CU55" s="5"/>
      <c r="CV55" s="5"/>
      <c r="CW55" s="5"/>
      <c r="CX55" s="5"/>
      <c r="CY55" s="5"/>
      <c r="CZ55" s="5"/>
      <c r="DA55" s="5"/>
      <c r="DB55" s="5"/>
      <c r="DC55" s="5"/>
      <c r="DD55" s="5"/>
      <c r="DE55" s="5"/>
      <c r="DF55" s="5"/>
      <c r="DG55" s="5"/>
      <c r="DH55" s="5"/>
      <c r="DI55" s="5"/>
      <c r="DJ55" s="5"/>
      <c r="DK55" s="5"/>
      <c r="DL55" s="5"/>
      <c r="DM55" s="5"/>
      <c r="DN55" s="5"/>
      <c r="DO55" s="5"/>
      <c r="DP55" s="5"/>
      <c r="DQ55" s="5"/>
      <c r="DR55" s="5"/>
      <c r="DS55" s="5"/>
      <c r="DT55" s="5"/>
      <c r="DU55" s="5"/>
      <c r="DV55" s="5"/>
      <c r="DW55" s="5"/>
      <c r="DX55" s="5"/>
      <c r="DY55" s="5"/>
      <c r="DZ55" s="5"/>
      <c r="EA55" s="5"/>
      <c r="EB55" s="5"/>
      <c r="EC55" s="5"/>
      <c r="ED55" s="5"/>
      <c r="EE55" s="5"/>
      <c r="EF55" s="5"/>
      <c r="EG55" s="5"/>
      <c r="EH55" s="5"/>
      <c r="EI55" s="5"/>
      <c r="EJ55" s="5"/>
      <c r="EK55" s="5"/>
      <c r="EL55" s="5"/>
      <c r="EM55" s="5"/>
      <c r="EN55" s="5"/>
      <c r="EO55" s="5"/>
      <c r="EP55" s="5"/>
      <c r="EQ55" s="5"/>
      <c r="ER55" s="5"/>
      <c r="ES55" s="5"/>
      <c r="ET55" s="5"/>
      <c r="EU55" s="5"/>
      <c r="EV55" s="5"/>
      <c r="EW55" s="5"/>
      <c r="EX55" s="5"/>
      <c r="EY55" s="5"/>
      <c r="EZ55" s="5"/>
      <c r="FA55" s="5"/>
      <c r="FB55" s="5"/>
      <c r="FC55" s="5"/>
      <c r="FD55" s="5"/>
      <c r="FE55" s="5"/>
      <c r="FF55" s="5"/>
      <c r="FG55" s="5"/>
      <c r="FH55" s="5"/>
      <c r="FI55" s="5"/>
      <c r="FJ55" s="5"/>
      <c r="FK55" s="5"/>
      <c r="FL55" s="5"/>
      <c r="FM55" s="5"/>
      <c r="FN55" s="5"/>
      <c r="FO55" s="5"/>
      <c r="FP55" s="5"/>
      <c r="FQ55" s="5"/>
      <c r="FR55" s="5"/>
      <c r="FS55" s="5"/>
      <c r="FT55" s="5"/>
      <c r="FU55" s="5"/>
      <c r="FV55" s="5"/>
      <c r="FW55" s="5"/>
      <c r="FX55" s="5"/>
      <c r="FY55" s="5"/>
      <c r="FZ55" s="5"/>
      <c r="GA55" s="5"/>
      <c r="GB55" s="5"/>
      <c r="GC55" s="5"/>
      <c r="GD55" s="5"/>
      <c r="GE55" s="5"/>
      <c r="GF55" s="5"/>
      <c r="GG55" s="5"/>
      <c r="GH55" s="5"/>
      <c r="GI55" s="5"/>
      <c r="GJ55" s="5"/>
      <c r="GK55" s="5"/>
      <c r="GL55" s="5"/>
      <c r="GM55" s="5"/>
      <c r="GN55" s="5"/>
      <c r="GO55" s="5"/>
      <c r="GP55" s="5"/>
      <c r="GQ55" s="5"/>
      <c r="GR55" s="5"/>
      <c r="GS55" s="5"/>
      <c r="GT55" s="5"/>
      <c r="GU55" s="5"/>
      <c r="GV55" s="5"/>
      <c r="GW55" s="5"/>
      <c r="GX55" s="5"/>
      <c r="GY55" s="5"/>
      <c r="GZ55" s="5"/>
      <c r="HA55" s="5"/>
      <c r="HB55" s="5"/>
      <c r="HC55" s="5"/>
      <c r="HD55" s="5"/>
    </row>
    <row r="56" spans="1:212" s="14" customFormat="1" ht="18" x14ac:dyDescent="0.25">
      <c r="A56" s="34"/>
      <c r="B56" s="34"/>
      <c r="C56" s="34"/>
      <c r="D56" s="34"/>
      <c r="E56" s="34"/>
      <c r="F56" s="34"/>
      <c r="G56" s="5"/>
      <c r="H56" s="5"/>
      <c r="I56" s="5"/>
      <c r="J56" s="5"/>
      <c r="K56" s="5"/>
      <c r="L56" s="5"/>
      <c r="M56" s="5"/>
      <c r="N56" s="5"/>
      <c r="O56" s="5"/>
      <c r="P56" s="5"/>
      <c r="Q56" s="5"/>
      <c r="R56" s="5"/>
      <c r="S56" s="5"/>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c r="AV56" s="5"/>
      <c r="AW56" s="5"/>
      <c r="AX56" s="5"/>
      <c r="AY56" s="5"/>
      <c r="AZ56" s="5"/>
      <c r="BA56" s="5"/>
      <c r="BB56" s="5"/>
      <c r="BC56" s="5"/>
      <c r="BD56" s="5"/>
      <c r="BE56" s="5"/>
      <c r="BF56" s="5"/>
      <c r="BG56" s="5"/>
      <c r="BH56" s="5"/>
      <c r="BI56" s="5"/>
      <c r="BJ56" s="5"/>
      <c r="BK56" s="5"/>
      <c r="BL56" s="5"/>
      <c r="BM56" s="5"/>
      <c r="BN56" s="5"/>
      <c r="BO56" s="5"/>
      <c r="BP56" s="5"/>
      <c r="BQ56" s="5"/>
      <c r="BR56" s="5"/>
      <c r="BS56" s="5"/>
      <c r="BT56" s="5"/>
      <c r="BU56" s="5"/>
      <c r="BV56" s="5"/>
      <c r="BW56" s="5"/>
      <c r="BX56" s="5"/>
      <c r="BY56" s="5"/>
      <c r="BZ56" s="5"/>
      <c r="CA56" s="5"/>
      <c r="CB56" s="5"/>
      <c r="CC56" s="5"/>
      <c r="CD56" s="5"/>
      <c r="CE56" s="5"/>
      <c r="CF56" s="5"/>
      <c r="CG56" s="5"/>
      <c r="CH56" s="5"/>
      <c r="CI56" s="5"/>
      <c r="CJ56" s="5"/>
      <c r="CK56" s="5"/>
      <c r="CL56" s="5"/>
      <c r="CM56" s="5"/>
      <c r="CN56" s="5"/>
      <c r="CO56" s="5"/>
      <c r="CP56" s="5"/>
      <c r="CQ56" s="5"/>
      <c r="CR56" s="5"/>
      <c r="CS56" s="5"/>
      <c r="CT56" s="5"/>
      <c r="CU56" s="5"/>
      <c r="CV56" s="5"/>
      <c r="CW56" s="5"/>
      <c r="CX56" s="5"/>
      <c r="CY56" s="5"/>
      <c r="CZ56" s="5"/>
      <c r="DA56" s="5"/>
      <c r="DB56" s="5"/>
      <c r="DC56" s="5"/>
      <c r="DD56" s="5"/>
      <c r="DE56" s="5"/>
      <c r="DF56" s="5"/>
      <c r="DG56" s="5"/>
      <c r="DH56" s="5"/>
      <c r="DI56" s="5"/>
      <c r="DJ56" s="5"/>
      <c r="DK56" s="5"/>
      <c r="DL56" s="5"/>
      <c r="DM56" s="5"/>
      <c r="DN56" s="5"/>
      <c r="DO56" s="5"/>
      <c r="DP56" s="5"/>
      <c r="DQ56" s="5"/>
      <c r="DR56" s="5"/>
      <c r="DS56" s="5"/>
      <c r="DT56" s="5"/>
      <c r="DU56" s="5"/>
      <c r="DV56" s="5"/>
      <c r="DW56" s="5"/>
      <c r="DX56" s="5"/>
      <c r="DY56" s="5"/>
      <c r="DZ56" s="5"/>
      <c r="EA56" s="5"/>
      <c r="EB56" s="5"/>
      <c r="EC56" s="5"/>
      <c r="ED56" s="5"/>
      <c r="EE56" s="5"/>
      <c r="EF56" s="5"/>
      <c r="EG56" s="5"/>
      <c r="EH56" s="5"/>
      <c r="EI56" s="5"/>
      <c r="EJ56" s="5"/>
      <c r="EK56" s="5"/>
      <c r="EL56" s="5"/>
      <c r="EM56" s="5"/>
      <c r="EN56" s="5"/>
      <c r="EO56" s="5"/>
      <c r="EP56" s="5"/>
      <c r="EQ56" s="5"/>
      <c r="ER56" s="5"/>
      <c r="ES56" s="5"/>
      <c r="ET56" s="5"/>
      <c r="EU56" s="5"/>
      <c r="EV56" s="5"/>
      <c r="EW56" s="5"/>
      <c r="EX56" s="5"/>
      <c r="EY56" s="5"/>
      <c r="EZ56" s="5"/>
      <c r="FA56" s="5"/>
      <c r="FB56" s="5"/>
      <c r="FC56" s="5"/>
      <c r="FD56" s="5"/>
      <c r="FE56" s="5"/>
      <c r="FF56" s="5"/>
      <c r="FG56" s="5"/>
      <c r="FH56" s="5"/>
      <c r="FI56" s="5"/>
      <c r="FJ56" s="5"/>
      <c r="FK56" s="5"/>
      <c r="FL56" s="5"/>
      <c r="FM56" s="5"/>
      <c r="FN56" s="5"/>
      <c r="FO56" s="5"/>
      <c r="FP56" s="5"/>
      <c r="FQ56" s="5"/>
      <c r="FR56" s="5"/>
      <c r="FS56" s="5"/>
      <c r="FT56" s="5"/>
      <c r="FU56" s="5"/>
      <c r="FV56" s="5"/>
      <c r="FW56" s="5"/>
      <c r="FX56" s="5"/>
      <c r="FY56" s="5"/>
      <c r="FZ56" s="5"/>
      <c r="GA56" s="5"/>
      <c r="GB56" s="5"/>
      <c r="GC56" s="5"/>
      <c r="GD56" s="5"/>
      <c r="GE56" s="5"/>
      <c r="GF56" s="5"/>
      <c r="GG56" s="5"/>
      <c r="GH56" s="5"/>
      <c r="GI56" s="5"/>
      <c r="GJ56" s="5"/>
      <c r="GK56" s="5"/>
      <c r="GL56" s="5"/>
      <c r="GM56" s="5"/>
      <c r="GN56" s="5"/>
      <c r="GO56" s="5"/>
      <c r="GP56" s="5"/>
      <c r="GQ56" s="5"/>
      <c r="GR56" s="5"/>
      <c r="GS56" s="5"/>
      <c r="GT56" s="5"/>
      <c r="GU56" s="5"/>
      <c r="GV56" s="5"/>
      <c r="GW56" s="5"/>
      <c r="GX56" s="5"/>
      <c r="GY56" s="5"/>
      <c r="GZ56" s="5"/>
      <c r="HA56" s="5"/>
      <c r="HB56" s="5"/>
      <c r="HC56" s="5"/>
      <c r="HD56" s="5"/>
    </row>
    <row r="57" spans="1:212" s="14" customFormat="1" ht="18" x14ac:dyDescent="0.25">
      <c r="A57" s="34"/>
      <c r="B57" s="34"/>
      <c r="C57" s="34"/>
      <c r="D57" s="34"/>
      <c r="E57" s="34"/>
      <c r="F57" s="34"/>
      <c r="G57" s="5"/>
      <c r="H57" s="5"/>
      <c r="I57" s="5"/>
      <c r="J57" s="5"/>
      <c r="K57" s="5"/>
      <c r="L57" s="5"/>
      <c r="M57" s="5"/>
      <c r="N57" s="5"/>
      <c r="O57" s="5"/>
      <c r="P57" s="5"/>
      <c r="Q57" s="5"/>
      <c r="R57" s="5"/>
      <c r="S57" s="5"/>
      <c r="T57" s="5"/>
      <c r="U57" s="5"/>
      <c r="V57" s="5"/>
      <c r="W57" s="5"/>
      <c r="X57" s="5"/>
      <c r="Y57" s="5"/>
      <c r="Z57" s="5"/>
      <c r="AA57" s="5"/>
      <c r="AB57" s="5"/>
      <c r="AC57" s="5"/>
      <c r="AD57" s="5"/>
      <c r="AE57" s="5"/>
      <c r="AF57" s="5"/>
      <c r="AG57" s="5"/>
      <c r="AH57" s="5"/>
      <c r="AI57" s="5"/>
      <c r="AJ57" s="5"/>
      <c r="AK57" s="5"/>
      <c r="AL57" s="5"/>
      <c r="AM57" s="5"/>
      <c r="AN57" s="5"/>
      <c r="AO57" s="5"/>
      <c r="AP57" s="5"/>
      <c r="AQ57" s="5"/>
      <c r="AR57" s="5"/>
      <c r="AS57" s="5"/>
      <c r="AT57" s="5"/>
      <c r="AU57" s="5"/>
      <c r="AV57" s="5"/>
      <c r="AW57" s="5"/>
      <c r="AX57" s="5"/>
      <c r="AY57" s="5"/>
      <c r="AZ57" s="5"/>
      <c r="BA57" s="5"/>
      <c r="BB57" s="5"/>
      <c r="BC57" s="5"/>
      <c r="BD57" s="5"/>
      <c r="BE57" s="5"/>
      <c r="BF57" s="5"/>
      <c r="BG57" s="5"/>
      <c r="BH57" s="5"/>
      <c r="BI57" s="5"/>
      <c r="BJ57" s="5"/>
      <c r="BK57" s="5"/>
      <c r="BL57" s="5"/>
      <c r="BM57" s="5"/>
      <c r="BN57" s="5"/>
      <c r="BO57" s="5"/>
      <c r="BP57" s="5"/>
      <c r="BQ57" s="5"/>
      <c r="BR57" s="5"/>
      <c r="BS57" s="5"/>
      <c r="BT57" s="5"/>
      <c r="BU57" s="5"/>
      <c r="BV57" s="5"/>
      <c r="BW57" s="5"/>
      <c r="BX57" s="5"/>
      <c r="BY57" s="5"/>
      <c r="BZ57" s="5"/>
      <c r="CA57" s="5"/>
      <c r="CB57" s="5"/>
      <c r="CC57" s="5"/>
      <c r="CD57" s="5"/>
      <c r="CE57" s="5"/>
      <c r="CF57" s="5"/>
      <c r="CG57" s="5"/>
      <c r="CH57" s="5"/>
      <c r="CI57" s="5"/>
      <c r="CJ57" s="5"/>
      <c r="CK57" s="5"/>
      <c r="CL57" s="5"/>
      <c r="CM57" s="5"/>
      <c r="CN57" s="5"/>
      <c r="CO57" s="5"/>
      <c r="CP57" s="5"/>
      <c r="CQ57" s="5"/>
      <c r="CR57" s="5"/>
      <c r="CS57" s="5"/>
      <c r="CT57" s="5"/>
      <c r="CU57" s="5"/>
      <c r="CV57" s="5"/>
      <c r="CW57" s="5"/>
      <c r="CX57" s="5"/>
      <c r="CY57" s="5"/>
      <c r="CZ57" s="5"/>
      <c r="DA57" s="5"/>
      <c r="DB57" s="5"/>
      <c r="DC57" s="5"/>
      <c r="DD57" s="5"/>
      <c r="DE57" s="5"/>
      <c r="DF57" s="5"/>
      <c r="DG57" s="5"/>
      <c r="DH57" s="5"/>
      <c r="DI57" s="5"/>
      <c r="DJ57" s="5"/>
      <c r="DK57" s="5"/>
      <c r="DL57" s="5"/>
      <c r="DM57" s="5"/>
      <c r="DN57" s="5"/>
      <c r="DO57" s="5"/>
      <c r="DP57" s="5"/>
      <c r="DQ57" s="5"/>
      <c r="DR57" s="5"/>
      <c r="DS57" s="5"/>
      <c r="DT57" s="5"/>
      <c r="DU57" s="5"/>
      <c r="DV57" s="5"/>
      <c r="DW57" s="5"/>
      <c r="DX57" s="5"/>
      <c r="DY57" s="5"/>
      <c r="DZ57" s="5"/>
      <c r="EA57" s="5"/>
      <c r="EB57" s="5"/>
      <c r="EC57" s="5"/>
      <c r="ED57" s="5"/>
      <c r="EE57" s="5"/>
      <c r="EF57" s="5"/>
      <c r="EG57" s="5"/>
      <c r="EH57" s="5"/>
      <c r="EI57" s="5"/>
      <c r="EJ57" s="5"/>
      <c r="EK57" s="5"/>
      <c r="EL57" s="5"/>
      <c r="EM57" s="5"/>
      <c r="EN57" s="5"/>
      <c r="EO57" s="5"/>
      <c r="EP57" s="5"/>
      <c r="EQ57" s="5"/>
      <c r="ER57" s="5"/>
      <c r="ES57" s="5"/>
      <c r="ET57" s="5"/>
      <c r="EU57" s="5"/>
      <c r="EV57" s="5"/>
      <c r="EW57" s="5"/>
      <c r="EX57" s="5"/>
      <c r="EY57" s="5"/>
      <c r="EZ57" s="5"/>
      <c r="FA57" s="5"/>
      <c r="FB57" s="5"/>
      <c r="FC57" s="5"/>
      <c r="FD57" s="5"/>
      <c r="FE57" s="5"/>
      <c r="FF57" s="5"/>
      <c r="FG57" s="5"/>
      <c r="FH57" s="5"/>
      <c r="FI57" s="5"/>
      <c r="FJ57" s="5"/>
      <c r="FK57" s="5"/>
      <c r="FL57" s="5"/>
      <c r="FM57" s="5"/>
      <c r="FN57" s="5"/>
      <c r="FO57" s="5"/>
      <c r="FP57" s="5"/>
      <c r="FQ57" s="5"/>
      <c r="FR57" s="5"/>
      <c r="FS57" s="5"/>
      <c r="FT57" s="5"/>
      <c r="FU57" s="5"/>
      <c r="FV57" s="5"/>
      <c r="FW57" s="5"/>
      <c r="FX57" s="5"/>
      <c r="FY57" s="5"/>
      <c r="FZ57" s="5"/>
      <c r="GA57" s="5"/>
      <c r="GB57" s="5"/>
      <c r="GC57" s="5"/>
      <c r="GD57" s="5"/>
      <c r="GE57" s="5"/>
      <c r="GF57" s="5"/>
      <c r="GG57" s="5"/>
      <c r="GH57" s="5"/>
      <c r="GI57" s="5"/>
      <c r="GJ57" s="5"/>
      <c r="GK57" s="5"/>
      <c r="GL57" s="5"/>
      <c r="GM57" s="5"/>
      <c r="GN57" s="5"/>
      <c r="GO57" s="5"/>
      <c r="GP57" s="5"/>
      <c r="GQ57" s="5"/>
      <c r="GR57" s="5"/>
      <c r="GS57" s="5"/>
      <c r="GT57" s="5"/>
      <c r="GU57" s="5"/>
      <c r="GV57" s="5"/>
      <c r="GW57" s="5"/>
      <c r="GX57" s="5"/>
      <c r="GY57" s="5"/>
      <c r="GZ57" s="5"/>
      <c r="HA57" s="5"/>
      <c r="HB57" s="5"/>
      <c r="HC57" s="5"/>
      <c r="HD57" s="5"/>
    </row>
    <row r="58" spans="1:212" s="21" customFormat="1" ht="16.5" x14ac:dyDescent="0.2">
      <c r="A58" s="20"/>
      <c r="B58" s="20"/>
      <c r="C58" s="20"/>
      <c r="D58" s="20"/>
      <c r="E58" s="20"/>
      <c r="F58" s="20"/>
    </row>
    <row r="59" spans="1:212" s="21" customFormat="1" ht="16.5" x14ac:dyDescent="0.2">
      <c r="A59" s="20"/>
      <c r="B59" s="20"/>
      <c r="C59" s="20"/>
      <c r="D59" s="20"/>
      <c r="E59" s="20"/>
      <c r="F59" s="20"/>
    </row>
    <row r="60" spans="1:212" s="21" customFormat="1" ht="16.5" x14ac:dyDescent="0.2">
      <c r="A60" s="20"/>
      <c r="B60" s="20"/>
      <c r="C60" s="20"/>
      <c r="D60" s="20"/>
      <c r="E60" s="20"/>
      <c r="F60" s="20"/>
    </row>
    <row r="61" spans="1:212" s="21" customFormat="1" ht="16.5" x14ac:dyDescent="0.2">
      <c r="A61" s="20"/>
      <c r="B61" s="20"/>
      <c r="C61" s="20"/>
      <c r="D61" s="20"/>
      <c r="E61" s="20"/>
      <c r="F61" s="22"/>
    </row>
    <row r="62" spans="1:212" s="5" customFormat="1" ht="16.5" x14ac:dyDescent="0.25">
      <c r="A62" s="23"/>
      <c r="B62" s="23"/>
      <c r="C62" s="24"/>
      <c r="D62" s="24"/>
      <c r="E62" s="25"/>
      <c r="F62" s="26"/>
    </row>
    <row r="63" spans="1:212" s="31" customFormat="1" ht="14.25" x14ac:dyDescent="0.25">
      <c r="A63" s="27"/>
      <c r="B63" s="28"/>
      <c r="C63" s="27"/>
      <c r="D63" s="29"/>
      <c r="E63" s="30"/>
      <c r="F63" s="30"/>
      <c r="G63" s="27"/>
      <c r="H63" s="27"/>
      <c r="I63" s="27"/>
      <c r="J63" s="27"/>
      <c r="K63" s="27"/>
      <c r="L63" s="27"/>
      <c r="M63" s="27"/>
      <c r="N63" s="27"/>
      <c r="O63" s="27"/>
      <c r="P63" s="27"/>
      <c r="Q63" s="27"/>
      <c r="R63" s="27"/>
      <c r="S63" s="27"/>
      <c r="T63" s="27"/>
    </row>
    <row r="64" spans="1:212" s="31" customFormat="1" ht="14.25" x14ac:dyDescent="0.25">
      <c r="A64" s="27"/>
      <c r="B64" s="28"/>
      <c r="C64" s="27"/>
      <c r="D64" s="29"/>
      <c r="E64" s="30"/>
      <c r="F64" s="30"/>
      <c r="G64" s="27"/>
      <c r="H64" s="27"/>
      <c r="I64" s="27"/>
      <c r="J64" s="27"/>
      <c r="K64" s="27"/>
      <c r="L64" s="27"/>
      <c r="M64" s="27"/>
      <c r="N64" s="27"/>
      <c r="O64" s="27"/>
      <c r="P64" s="27"/>
      <c r="Q64" s="27"/>
      <c r="R64" s="27"/>
      <c r="S64" s="27"/>
      <c r="T64" s="27"/>
    </row>
    <row r="65" spans="1:20" s="31" customFormat="1" ht="14.25" x14ac:dyDescent="0.25">
      <c r="A65" s="27"/>
      <c r="B65" s="28"/>
      <c r="C65" s="27"/>
      <c r="D65" s="29"/>
      <c r="E65" s="30"/>
      <c r="F65" s="30"/>
      <c r="G65" s="27"/>
      <c r="H65" s="27"/>
      <c r="I65" s="27"/>
      <c r="J65" s="27"/>
      <c r="K65" s="27"/>
      <c r="L65" s="27"/>
      <c r="M65" s="27"/>
      <c r="N65" s="27"/>
      <c r="O65" s="27"/>
      <c r="P65" s="27"/>
      <c r="Q65" s="27"/>
      <c r="R65" s="27"/>
      <c r="S65" s="27"/>
      <c r="T65" s="27"/>
    </row>
    <row r="66" spans="1:20" s="31" customFormat="1" ht="14.25" x14ac:dyDescent="0.25">
      <c r="A66" s="27"/>
      <c r="B66" s="28"/>
      <c r="C66" s="27"/>
      <c r="D66" s="29"/>
      <c r="E66" s="30"/>
      <c r="F66" s="30"/>
      <c r="G66" s="27"/>
      <c r="H66" s="27"/>
      <c r="I66" s="27"/>
      <c r="J66" s="27"/>
      <c r="K66" s="27"/>
      <c r="L66" s="27"/>
      <c r="M66" s="27"/>
      <c r="N66" s="27"/>
      <c r="O66" s="27"/>
      <c r="P66" s="27"/>
      <c r="Q66" s="27"/>
      <c r="R66" s="27"/>
      <c r="S66" s="27"/>
      <c r="T66" s="27"/>
    </row>
    <row r="67" spans="1:20" s="31" customFormat="1" ht="14.25" x14ac:dyDescent="0.25">
      <c r="A67" s="27"/>
      <c r="B67" s="28"/>
      <c r="C67" s="27"/>
      <c r="D67" s="29"/>
      <c r="E67" s="30"/>
      <c r="F67" s="30"/>
      <c r="G67" s="27"/>
      <c r="H67" s="27"/>
      <c r="I67" s="27"/>
      <c r="J67" s="27"/>
      <c r="K67" s="27"/>
      <c r="L67" s="27"/>
      <c r="M67" s="27"/>
      <c r="N67" s="27"/>
      <c r="O67" s="27"/>
      <c r="P67" s="27"/>
      <c r="Q67" s="27"/>
      <c r="R67" s="27"/>
      <c r="S67" s="27"/>
      <c r="T67" s="27"/>
    </row>
    <row r="68" spans="1:20" s="31" customFormat="1" ht="14.25" x14ac:dyDescent="0.25">
      <c r="A68" s="27"/>
      <c r="B68" s="28"/>
      <c r="C68" s="27"/>
      <c r="D68" s="29"/>
      <c r="E68" s="30"/>
      <c r="F68" s="30"/>
      <c r="G68" s="27"/>
      <c r="H68" s="27"/>
      <c r="I68" s="27"/>
      <c r="J68" s="27"/>
      <c r="K68" s="27"/>
      <c r="L68" s="27"/>
      <c r="M68" s="27"/>
      <c r="N68" s="27"/>
      <c r="O68" s="27"/>
      <c r="P68" s="27"/>
      <c r="Q68" s="27"/>
      <c r="R68" s="27"/>
      <c r="S68" s="27"/>
      <c r="T68" s="27"/>
    </row>
    <row r="69" spans="1:20" s="31" customFormat="1" ht="14.25" x14ac:dyDescent="0.25">
      <c r="A69" s="27"/>
      <c r="B69" s="28"/>
      <c r="C69" s="27"/>
      <c r="D69" s="29"/>
      <c r="E69" s="30"/>
      <c r="F69" s="30"/>
      <c r="G69" s="27"/>
      <c r="H69" s="27"/>
      <c r="I69" s="27"/>
      <c r="J69" s="27"/>
      <c r="K69" s="27"/>
      <c r="L69" s="27"/>
      <c r="M69" s="27"/>
      <c r="N69" s="27"/>
      <c r="O69" s="27"/>
      <c r="P69" s="27"/>
      <c r="Q69" s="27"/>
      <c r="R69" s="27"/>
      <c r="S69" s="27"/>
      <c r="T69" s="27"/>
    </row>
    <row r="70" spans="1:20" s="31" customFormat="1" ht="14.25" x14ac:dyDescent="0.25">
      <c r="A70" s="27"/>
      <c r="B70" s="28"/>
      <c r="C70" s="27"/>
      <c r="D70" s="29"/>
      <c r="E70" s="30"/>
      <c r="F70" s="30"/>
      <c r="G70" s="27"/>
      <c r="H70" s="27"/>
      <c r="I70" s="27"/>
      <c r="J70" s="27"/>
      <c r="K70" s="27"/>
      <c r="L70" s="27"/>
      <c r="M70" s="27"/>
      <c r="N70" s="27"/>
      <c r="O70" s="27"/>
      <c r="P70" s="27"/>
      <c r="Q70" s="27"/>
      <c r="R70" s="27"/>
      <c r="S70" s="27"/>
      <c r="T70" s="27"/>
    </row>
    <row r="71" spans="1:20" s="31" customFormat="1" ht="14.25" x14ac:dyDescent="0.25">
      <c r="A71" s="27"/>
      <c r="B71" s="28"/>
      <c r="C71" s="27"/>
      <c r="D71" s="29"/>
      <c r="E71" s="30"/>
      <c r="F71" s="30"/>
      <c r="G71" s="27"/>
      <c r="H71" s="27"/>
      <c r="I71" s="27"/>
      <c r="J71" s="27"/>
      <c r="K71" s="27"/>
      <c r="L71" s="27"/>
      <c r="M71" s="27"/>
      <c r="N71" s="27"/>
      <c r="O71" s="27"/>
      <c r="P71" s="27"/>
      <c r="Q71" s="27"/>
      <c r="R71" s="27"/>
      <c r="S71" s="27"/>
      <c r="T71" s="27"/>
    </row>
    <row r="72" spans="1:20" s="31" customFormat="1" ht="14.25" x14ac:dyDescent="0.25">
      <c r="A72" s="27"/>
      <c r="B72" s="28"/>
      <c r="C72" s="27"/>
      <c r="D72" s="29"/>
      <c r="E72" s="30"/>
      <c r="F72" s="30"/>
      <c r="G72" s="27"/>
      <c r="H72" s="27"/>
      <c r="I72" s="27"/>
      <c r="J72" s="27"/>
      <c r="K72" s="27"/>
      <c r="L72" s="27"/>
      <c r="M72" s="27"/>
      <c r="N72" s="27"/>
      <c r="O72" s="27"/>
      <c r="P72" s="27"/>
      <c r="Q72" s="27"/>
      <c r="R72" s="27"/>
      <c r="S72" s="27"/>
      <c r="T72" s="27"/>
    </row>
  </sheetData>
  <mergeCells count="28">
    <mergeCell ref="A50:F50"/>
    <mergeCell ref="A54:B54"/>
    <mergeCell ref="C54:F54"/>
    <mergeCell ref="A43:E43"/>
    <mergeCell ref="A55:B55"/>
    <mergeCell ref="C55:F55"/>
    <mergeCell ref="A53:B53"/>
    <mergeCell ref="C53:F53"/>
    <mergeCell ref="A51:F51"/>
    <mergeCell ref="A38:D38"/>
    <mergeCell ref="A40:D40"/>
    <mergeCell ref="A46:F46"/>
    <mergeCell ref="A49:F49"/>
    <mergeCell ref="A42:E42"/>
    <mergeCell ref="A41:E41"/>
    <mergeCell ref="A39:D39"/>
    <mergeCell ref="A4:F4"/>
    <mergeCell ref="A5:F5"/>
    <mergeCell ref="B7:F7"/>
    <mergeCell ref="A8:F8"/>
    <mergeCell ref="A6:F6"/>
    <mergeCell ref="B10:F10"/>
    <mergeCell ref="B16:F16"/>
    <mergeCell ref="A34:E34"/>
    <mergeCell ref="A36:D36"/>
    <mergeCell ref="A37:D37"/>
    <mergeCell ref="A14:E14"/>
    <mergeCell ref="B35:E35"/>
  </mergeCells>
  <phoneticPr fontId="21" type="noConversion"/>
  <dataValidations count="1">
    <dataValidation allowBlank="1" showInputMessage="1" showErrorMessage="1" errorTitle="Error" error="Estas celdas contienen formulas que no se pueden modificar." sqref="A50:F51 HE50:HJ51 RA50:RF51 AAW50:ABB51 AKS50:AKX51 AUO50:AUT51 BEK50:BEP51 BOG50:BOL51 BYC50:BYH51 CHY50:CID51 CRU50:CRZ51 DBQ50:DBV51 DLM50:DLR51 DVI50:DVN51 EFE50:EFJ51 EPA50:EPF51 EYW50:EZB51 FIS50:FIX51 FSO50:FST51 GCK50:GCP51 GMG50:GML51 GWC50:GWH51 HFY50:HGD51 HPU50:HPZ51 HZQ50:HZV51 IJM50:IJR51 ITI50:ITN51 JDE50:JDJ51 JNA50:JNF51 JWW50:JXB51 KGS50:KGX51 KQO50:KQT51 LAK50:LAP51 LKG50:LKL51 LUC50:LUH51 MDY50:MED51 MNU50:MNZ51 MXQ50:MXV51 NHM50:NHR51 NRI50:NRN51 OBE50:OBJ51 OLA50:OLF51 OUW50:OVB51 PES50:PEX51 POO50:POT51 PYK50:PYP51 QIG50:QIL51 QSC50:QSH51 RBY50:RCD51 RLU50:RLZ51 RVQ50:RVV51 SFM50:SFR51 SPI50:SPN51 SZE50:SZJ51 TJA50:TJF51 TSW50:TTB51 UCS50:UCX51 UMO50:UMT51 UWK50:UWP51 VGG50:VGL51 VQC50:VQH51 VZY50:WAD51 WJU50:WJZ51 WTQ50:WTV51 A53:F57 HE53:HJ57 RA53:RF57 AAW53:ABB57 AKS53:AKX57 AUO53:AUT57 BEK53:BEP57 BOG53:BOL57 BYC53:BYH57 CHY53:CID57 CRU53:CRZ57 DBQ53:DBV57 DLM53:DLR57 DVI53:DVN57 EFE53:EFJ57 EPA53:EPF57 EYW53:EZB57 FIS53:FIX57 FSO53:FST57 GCK53:GCP57 GMG53:GML57 GWC53:GWH57 HFY53:HGD57 HPU53:HPZ57 HZQ53:HZV57 IJM53:IJR57 ITI53:ITN57 JDE53:JDJ57 JNA53:JNF57 JWW53:JXB57 KGS53:KGX57 KQO53:KQT57 LAK53:LAP57 LKG53:LKL57 LUC53:LUH57 MDY53:MED57 MNU53:MNZ57 MXQ53:MXV57 NHM53:NHR57 NRI53:NRN57 OBE53:OBJ57 OLA53:OLF57 OUW53:OVB57 PES53:PEX57 POO53:POT57 PYK53:PYP57 QIG53:QIL57 QSC53:QSH57 RBY53:RCD57 RLU53:RLZ57 RVQ53:RVV57 SFM53:SFR57 SPI53:SPN57 SZE53:SZJ57 TJA53:TJF57 TSW53:TTB57 UCS53:UCX57 UMO53:UMT57 UWK53:UWP57 VGG53:VGL57 VQC53:VQH57 VZY53:WAD57 WJU53:WJZ57 WTQ53:WTV57 A52:E52 HE52:HI52 RA52:RE52 AAW52:ABA52 AKS52:AKW52 AUO52:AUS52 BEK52:BEO52 BOG52:BOK52 BYC52:BYG52 CHY52:CIC52 CRU52:CRY52 DBQ52:DBU52 DLM52:DLQ52 DVI52:DVM52 EFE52:EFI52 EPA52:EPE52 EYW52:EZA52 FIS52:FIW52 FSO52:FSS52 GCK52:GCO52 GMG52:GMK52 GWC52:GWG52 HFY52:HGC52 HPU52:HPY52 HZQ52:HZU52 IJM52:IJQ52 ITI52:ITM52 JDE52:JDI52 JNA52:JNE52 JWW52:JXA52 KGS52:KGW52 KQO52:KQS52 LAK52:LAO52 LKG52:LKK52 LUC52:LUG52 MDY52:MEC52 MNU52:MNY52 MXQ52:MXU52 NHM52:NHQ52 NRI52:NRM52 OBE52:OBI52 OLA52:OLE52 OUW52:OVA52 PES52:PEW52 POO52:POS52 PYK52:PYO52 QIG52:QIK52 QSC52:QSG52 RBY52:RCC52 RLU52:RLY52 RVQ52:RVU52 SFM52:SFQ52 SPI52:SPM52 SZE52:SZI52 TJA52:TJE52 TSW52:TTA52 UCS52:UCW52 UMO52:UMS52 UWK52:UWO52 VGG52:VGK52 VQC52:VQG52 VZY52:WAC52 WJU52:WJY52 WTQ52:WTU52" xr:uid="{00000000-0002-0000-0000-000000000000}"/>
  </dataValidations>
  <pageMargins left="0.7" right="0.7" top="0.75" bottom="0.75" header="0.3" footer="0.3"/>
  <pageSetup scale="61"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9"/>
  <sheetViews>
    <sheetView view="pageBreakPreview" topLeftCell="L1" zoomScale="99" zoomScaleNormal="100" zoomScaleSheetLayoutView="99" workbookViewId="0">
      <selection activeCell="U27" sqref="U27"/>
    </sheetView>
  </sheetViews>
  <sheetFormatPr baseColWidth="10" defaultRowHeight="15" x14ac:dyDescent="0.25"/>
  <cols>
    <col min="1" max="1" width="38" customWidth="1"/>
    <col min="2" max="2" width="30.85546875" customWidth="1"/>
    <col min="3" max="3" width="21.85546875" customWidth="1"/>
    <col min="4" max="4" width="24.28515625" customWidth="1"/>
    <col min="5" max="5" width="28.28515625" customWidth="1"/>
    <col min="10" max="10" width="15.28515625" customWidth="1"/>
    <col min="11" max="11" width="31" customWidth="1"/>
    <col min="12" max="12" width="20.85546875" customWidth="1"/>
    <col min="20" max="20" width="15.85546875" customWidth="1"/>
    <col min="22" max="22" width="18.85546875" customWidth="1"/>
    <col min="24" max="24" width="13.7109375" bestFit="1" customWidth="1"/>
  </cols>
  <sheetData>
    <row r="1" spans="1:23" ht="18.75" x14ac:dyDescent="0.3">
      <c r="A1" s="600" t="s">
        <v>131</v>
      </c>
      <c r="B1" s="600"/>
      <c r="C1" s="600"/>
      <c r="D1" s="600"/>
      <c r="E1" s="600"/>
      <c r="F1" s="600"/>
      <c r="G1" s="600"/>
      <c r="H1" s="600"/>
      <c r="I1" s="600"/>
      <c r="J1" s="600"/>
      <c r="K1" s="600"/>
      <c r="L1" s="600"/>
      <c r="M1" s="600"/>
      <c r="N1" s="600"/>
      <c r="O1" s="600"/>
      <c r="P1" s="600"/>
      <c r="Q1" s="600"/>
      <c r="R1" s="600"/>
      <c r="S1" s="600"/>
      <c r="T1" s="600"/>
      <c r="U1" s="600"/>
      <c r="V1" s="600"/>
    </row>
    <row r="2" spans="1:23" ht="18" x14ac:dyDescent="0.25">
      <c r="A2" s="242" t="s">
        <v>132</v>
      </c>
      <c r="B2" s="601" t="s">
        <v>133</v>
      </c>
      <c r="C2" s="602"/>
      <c r="D2" s="602"/>
      <c r="E2" s="602"/>
      <c r="F2" s="602"/>
      <c r="G2" s="602"/>
      <c r="H2" s="602"/>
      <c r="I2" s="602"/>
      <c r="J2" s="602"/>
      <c r="K2" s="602"/>
      <c r="L2" s="602"/>
      <c r="M2" s="602"/>
      <c r="N2" s="602"/>
      <c r="O2" s="602"/>
      <c r="P2" s="602"/>
      <c r="Q2" s="602"/>
      <c r="R2" s="602"/>
      <c r="S2" s="602"/>
      <c r="T2" s="602"/>
      <c r="U2" s="602"/>
      <c r="V2" s="603"/>
    </row>
    <row r="3" spans="1:23" ht="18" x14ac:dyDescent="0.25">
      <c r="A3" s="243" t="s">
        <v>134</v>
      </c>
      <c r="B3" s="604"/>
      <c r="C3" s="605"/>
      <c r="D3" s="605"/>
      <c r="E3" s="605"/>
      <c r="F3" s="605"/>
      <c r="G3" s="605"/>
      <c r="H3" s="605"/>
      <c r="I3" s="605"/>
      <c r="J3" s="605"/>
      <c r="K3" s="605"/>
      <c r="L3" s="605"/>
      <c r="M3" s="605"/>
      <c r="N3" s="605"/>
      <c r="O3" s="605"/>
      <c r="P3" s="605"/>
      <c r="Q3" s="605"/>
      <c r="R3" s="605"/>
      <c r="S3" s="605"/>
      <c r="T3" s="605"/>
      <c r="U3" s="605"/>
      <c r="V3" s="606"/>
    </row>
    <row r="4" spans="1:23" ht="36.75" customHeight="1" x14ac:dyDescent="0.25">
      <c r="A4" s="244" t="s">
        <v>135</v>
      </c>
      <c r="B4" s="607" t="s">
        <v>136</v>
      </c>
      <c r="C4" s="608"/>
      <c r="D4" s="608"/>
      <c r="E4" s="608"/>
      <c r="F4" s="608"/>
      <c r="G4" s="608"/>
      <c r="H4" s="608"/>
      <c r="I4" s="608"/>
      <c r="J4" s="608"/>
      <c r="K4" s="608"/>
      <c r="L4" s="608"/>
      <c r="M4" s="608"/>
      <c r="N4" s="608"/>
      <c r="O4" s="608"/>
      <c r="P4" s="608"/>
      <c r="Q4" s="608"/>
      <c r="R4" s="608"/>
      <c r="S4" s="608"/>
      <c r="T4" s="608"/>
      <c r="U4" s="608"/>
      <c r="V4" s="609"/>
    </row>
    <row r="5" spans="1:23" ht="25.5" x14ac:dyDescent="0.25">
      <c r="A5" s="245" t="s">
        <v>137</v>
      </c>
      <c r="B5" s="610" t="s">
        <v>138</v>
      </c>
      <c r="C5" s="611"/>
      <c r="D5" s="611"/>
      <c r="E5" s="611"/>
      <c r="F5" s="611"/>
      <c r="G5" s="611"/>
      <c r="H5" s="611"/>
      <c r="I5" s="611"/>
      <c r="J5" s="611"/>
      <c r="K5" s="611"/>
      <c r="L5" s="611"/>
      <c r="M5" s="611"/>
      <c r="N5" s="611"/>
      <c r="O5" s="611"/>
      <c r="P5" s="611"/>
      <c r="Q5" s="611"/>
      <c r="R5" s="611"/>
      <c r="S5" s="611"/>
      <c r="T5" s="611"/>
      <c r="U5" s="611"/>
      <c r="V5" s="612"/>
    </row>
    <row r="6" spans="1:23" ht="44.25" customHeight="1" x14ac:dyDescent="0.25">
      <c r="A6" s="595" t="s">
        <v>139</v>
      </c>
      <c r="B6" s="597" t="s">
        <v>140</v>
      </c>
      <c r="C6" s="599" t="s">
        <v>141</v>
      </c>
      <c r="D6" s="597" t="s">
        <v>142</v>
      </c>
      <c r="E6" s="599" t="s">
        <v>143</v>
      </c>
      <c r="F6" s="625" t="s">
        <v>144</v>
      </c>
      <c r="G6" s="626"/>
      <c r="H6" s="626"/>
      <c r="I6" s="627"/>
      <c r="J6" s="628" t="s">
        <v>145</v>
      </c>
      <c r="K6" s="628" t="s">
        <v>146</v>
      </c>
      <c r="L6" s="629" t="s">
        <v>147</v>
      </c>
      <c r="M6" s="630" t="s">
        <v>148</v>
      </c>
      <c r="N6" s="630" t="s">
        <v>149</v>
      </c>
      <c r="O6" s="631"/>
      <c r="P6" s="631"/>
      <c r="Q6" s="631"/>
      <c r="R6" s="613" t="s">
        <v>150</v>
      </c>
      <c r="S6" s="614"/>
      <c r="T6" s="614"/>
      <c r="U6" s="615"/>
      <c r="V6" s="616" t="s">
        <v>151</v>
      </c>
    </row>
    <row r="7" spans="1:23" ht="24.75" customHeight="1" x14ac:dyDescent="0.25">
      <c r="A7" s="596"/>
      <c r="B7" s="598"/>
      <c r="C7" s="599"/>
      <c r="D7" s="598"/>
      <c r="E7" s="599"/>
      <c r="F7" s="556">
        <v>2021</v>
      </c>
      <c r="G7" s="556">
        <v>2022</v>
      </c>
      <c r="H7" s="556">
        <v>2023</v>
      </c>
      <c r="I7" s="246">
        <v>2024</v>
      </c>
      <c r="J7" s="628"/>
      <c r="K7" s="628"/>
      <c r="L7" s="629"/>
      <c r="M7" s="630"/>
      <c r="N7" s="556">
        <v>2021</v>
      </c>
      <c r="O7" s="556">
        <v>2022</v>
      </c>
      <c r="P7" s="556">
        <v>2023</v>
      </c>
      <c r="Q7" s="556">
        <v>2024</v>
      </c>
      <c r="R7" s="556">
        <v>2021</v>
      </c>
      <c r="S7" s="556">
        <v>2022</v>
      </c>
      <c r="T7" s="556">
        <v>2023</v>
      </c>
      <c r="U7" s="556">
        <v>2024</v>
      </c>
      <c r="V7" s="617"/>
    </row>
    <row r="8" spans="1:23" ht="56.25" customHeight="1" x14ac:dyDescent="0.25">
      <c r="A8" s="618" t="s">
        <v>289</v>
      </c>
      <c r="B8" s="619" t="s">
        <v>138</v>
      </c>
      <c r="C8" s="620" t="s">
        <v>339</v>
      </c>
      <c r="D8" s="619" t="s">
        <v>138</v>
      </c>
      <c r="E8" s="621" t="s">
        <v>340</v>
      </c>
      <c r="F8" s="622"/>
      <c r="G8" s="622"/>
      <c r="H8" s="622">
        <v>30</v>
      </c>
      <c r="I8" s="622"/>
      <c r="J8" s="635" t="s">
        <v>341</v>
      </c>
      <c r="K8" s="247" t="str">
        <f>+'PRESUPUESTO OFICIAL DEL PROYEC.'!B11</f>
        <v xml:space="preserve">Realizar talleres de socialización y sensibilizacion ambiental </v>
      </c>
      <c r="L8" s="247" t="s">
        <v>152</v>
      </c>
      <c r="M8" s="97" t="s">
        <v>57</v>
      </c>
      <c r="N8" s="248"/>
      <c r="O8" s="248"/>
      <c r="P8" s="93">
        <v>3</v>
      </c>
      <c r="Q8" s="248"/>
      <c r="R8" s="249"/>
      <c r="S8" s="250"/>
      <c r="T8" s="256">
        <f>+V8</f>
        <v>4521179.0452500004</v>
      </c>
      <c r="U8" s="251"/>
      <c r="V8" s="250">
        <f>+'PRESUPUESTO OFICIAL DEL PROYEC.'!G11</f>
        <v>4521179.0452500004</v>
      </c>
    </row>
    <row r="9" spans="1:23" s="5" customFormat="1" ht="108" customHeight="1" x14ac:dyDescent="0.25">
      <c r="A9" s="618"/>
      <c r="B9" s="619"/>
      <c r="C9" s="620"/>
      <c r="D9" s="619"/>
      <c r="E9" s="621"/>
      <c r="F9" s="623"/>
      <c r="G9" s="623"/>
      <c r="H9" s="623"/>
      <c r="I9" s="623"/>
      <c r="J9" s="635"/>
      <c r="K9" s="247" t="str">
        <f>+'PRESUPUESTO OFICIAL DEL PROYEC.'!B12</f>
        <v>Realizar divulgación del proyecto</v>
      </c>
      <c r="L9" s="247" t="s">
        <v>287</v>
      </c>
      <c r="M9" s="97" t="s">
        <v>57</v>
      </c>
      <c r="N9" s="248"/>
      <c r="O9" s="248"/>
      <c r="P9" s="97">
        <v>1</v>
      </c>
      <c r="Q9" s="248"/>
      <c r="R9" s="249"/>
      <c r="S9" s="250"/>
      <c r="T9" s="256">
        <f t="shared" ref="T9:T28" si="0">+V9</f>
        <v>8524845</v>
      </c>
      <c r="U9" s="251"/>
      <c r="V9" s="250">
        <f>+'PRESUPUESTO OFICIAL DEL PROYEC.'!G12</f>
        <v>8524845</v>
      </c>
    </row>
    <row r="10" spans="1:23" s="5" customFormat="1" ht="83.25" customHeight="1" x14ac:dyDescent="0.25">
      <c r="A10" s="618"/>
      <c r="B10" s="619"/>
      <c r="C10" s="620"/>
      <c r="D10" s="619"/>
      <c r="E10" s="621"/>
      <c r="F10" s="624"/>
      <c r="G10" s="624"/>
      <c r="H10" s="624"/>
      <c r="I10" s="624"/>
      <c r="J10" s="635"/>
      <c r="K10" s="247" t="str">
        <f>+'PRESUPUESTO OFICIAL DEL PROYEC.'!B13</f>
        <v>Realizar reuniones para acuerdos de conservacion</v>
      </c>
      <c r="L10" s="247" t="s">
        <v>286</v>
      </c>
      <c r="M10" s="97" t="s">
        <v>57</v>
      </c>
      <c r="N10" s="248"/>
      <c r="O10" s="248"/>
      <c r="P10" s="97">
        <v>2</v>
      </c>
      <c r="Q10" s="248"/>
      <c r="R10" s="249"/>
      <c r="S10" s="250"/>
      <c r="T10" s="256">
        <f t="shared" si="0"/>
        <v>4780460.7</v>
      </c>
      <c r="U10" s="251"/>
      <c r="V10" s="250">
        <f>+'PRESUPUESTO OFICIAL DEL PROYEC.'!G13</f>
        <v>4780460.7</v>
      </c>
    </row>
    <row r="11" spans="1:23" s="5" customFormat="1" ht="45" x14ac:dyDescent="0.25">
      <c r="A11" s="623" t="s">
        <v>337</v>
      </c>
      <c r="B11" s="619"/>
      <c r="C11" s="623" t="s">
        <v>158</v>
      </c>
      <c r="D11" s="619"/>
      <c r="E11" s="622" t="s">
        <v>290</v>
      </c>
      <c r="F11" s="622"/>
      <c r="G11" s="622"/>
      <c r="H11" s="622">
        <v>1</v>
      </c>
      <c r="I11" s="622"/>
      <c r="J11" s="622" t="s">
        <v>288</v>
      </c>
      <c r="K11" s="247" t="str">
        <f>+'PRESUPUESTO OFICIAL DEL PROYEC.'!B17</f>
        <v>Sembrar Palma cola de zorro (wodyetia bifurcata)</v>
      </c>
      <c r="L11" s="247" t="s">
        <v>153</v>
      </c>
      <c r="M11" s="97" t="s">
        <v>57</v>
      </c>
      <c r="N11" s="248"/>
      <c r="O11" s="248"/>
      <c r="P11" s="530">
        <v>891</v>
      </c>
      <c r="Q11" s="248"/>
      <c r="R11" s="249"/>
      <c r="S11" s="250"/>
      <c r="T11" s="256">
        <f t="shared" si="0"/>
        <v>150942879.80225566</v>
      </c>
      <c r="U11" s="251"/>
      <c r="V11" s="250">
        <f>+'PRESUPUESTO OFICIAL DEL PROYEC.'!G17</f>
        <v>150942879.80225566</v>
      </c>
      <c r="W11" s="5">
        <f>SUM(P11:P19)</f>
        <v>22018</v>
      </c>
    </row>
    <row r="12" spans="1:23" s="5" customFormat="1" ht="45" x14ac:dyDescent="0.25">
      <c r="A12" s="623"/>
      <c r="B12" s="619"/>
      <c r="C12" s="623"/>
      <c r="D12" s="619"/>
      <c r="E12" s="623"/>
      <c r="F12" s="623"/>
      <c r="G12" s="623"/>
      <c r="H12" s="623"/>
      <c r="I12" s="623"/>
      <c r="J12" s="623"/>
      <c r="K12" s="247" t="str">
        <f>+'PRESUPUESTO OFICIAL DEL PROYEC.'!B18</f>
        <v>Sembrar Duranta roja (alternanthera betzickiana)</v>
      </c>
      <c r="L12" s="247" t="s">
        <v>153</v>
      </c>
      <c r="M12" s="97" t="s">
        <v>57</v>
      </c>
      <c r="N12" s="248"/>
      <c r="O12" s="248"/>
      <c r="P12" s="530">
        <v>2852</v>
      </c>
      <c r="Q12" s="248"/>
      <c r="R12" s="249"/>
      <c r="S12" s="250"/>
      <c r="T12" s="256">
        <f t="shared" si="0"/>
        <v>31022656.850989927</v>
      </c>
      <c r="U12" s="251"/>
      <c r="V12" s="250">
        <f>+'PRESUPUESTO OFICIAL DEL PROYEC.'!G18</f>
        <v>31022656.850989927</v>
      </c>
    </row>
    <row r="13" spans="1:23" s="5" customFormat="1" ht="45" x14ac:dyDescent="0.25">
      <c r="A13" s="623"/>
      <c r="B13" s="619"/>
      <c r="C13" s="623"/>
      <c r="D13" s="619"/>
      <c r="E13" s="623"/>
      <c r="F13" s="623"/>
      <c r="G13" s="623"/>
      <c r="H13" s="623"/>
      <c r="I13" s="623"/>
      <c r="J13" s="623"/>
      <c r="K13" s="247" t="str">
        <f>+'PRESUPUESTO OFICIAL DEL PROYEC.'!B19</f>
        <v>Sembrar Wedelia (wedelia trilobata)</v>
      </c>
      <c r="L13" s="247" t="s">
        <v>153</v>
      </c>
      <c r="M13" s="97" t="s">
        <v>57</v>
      </c>
      <c r="N13" s="248"/>
      <c r="O13" s="248"/>
      <c r="P13" s="530">
        <v>2852</v>
      </c>
      <c r="Q13" s="248"/>
      <c r="R13" s="249"/>
      <c r="S13" s="250"/>
      <c r="T13" s="256">
        <f t="shared" si="0"/>
        <v>31022656.850989927</v>
      </c>
      <c r="U13" s="251"/>
      <c r="V13" s="250">
        <f>+'PRESUPUESTO OFICIAL DEL PROYEC.'!G19</f>
        <v>31022656.850989927</v>
      </c>
    </row>
    <row r="14" spans="1:23" s="5" customFormat="1" ht="45" x14ac:dyDescent="0.25">
      <c r="A14" s="623"/>
      <c r="B14" s="619"/>
      <c r="C14" s="623"/>
      <c r="D14" s="619"/>
      <c r="E14" s="623"/>
      <c r="F14" s="623"/>
      <c r="G14" s="623"/>
      <c r="H14" s="623"/>
      <c r="I14" s="623"/>
      <c r="J14" s="623"/>
      <c r="K14" s="247" t="str">
        <f>+'PRESUPUESTO OFICIAL DEL PROYEC.'!B20</f>
        <v>Sembrar Tu y yo (euphorbia milii)</v>
      </c>
      <c r="L14" s="247" t="s">
        <v>153</v>
      </c>
      <c r="M14" s="97" t="s">
        <v>57</v>
      </c>
      <c r="N14" s="248"/>
      <c r="O14" s="248"/>
      <c r="P14" s="530">
        <v>2852</v>
      </c>
      <c r="Q14" s="248"/>
      <c r="R14" s="249"/>
      <c r="S14" s="250"/>
      <c r="T14" s="256">
        <f t="shared" si="0"/>
        <v>31022656.850989927</v>
      </c>
      <c r="U14" s="251"/>
      <c r="V14" s="250">
        <f>+'PRESUPUESTO OFICIAL DEL PROYEC.'!G20</f>
        <v>31022656.850989927</v>
      </c>
    </row>
    <row r="15" spans="1:23" s="5" customFormat="1" ht="45" x14ac:dyDescent="0.25">
      <c r="A15" s="623"/>
      <c r="B15" s="619"/>
      <c r="C15" s="623"/>
      <c r="D15" s="619"/>
      <c r="E15" s="623"/>
      <c r="F15" s="623"/>
      <c r="G15" s="623"/>
      <c r="H15" s="623"/>
      <c r="I15" s="623"/>
      <c r="J15" s="623"/>
      <c r="K15" s="247" t="str">
        <f>+'PRESUPUESTO OFICIAL DEL PROYEC.'!B21</f>
        <v>Sembrar Uva de playa (coccolova uvífera)</v>
      </c>
      <c r="L15" s="247" t="s">
        <v>153</v>
      </c>
      <c r="M15" s="97" t="s">
        <v>57</v>
      </c>
      <c r="N15" s="248"/>
      <c r="O15" s="248"/>
      <c r="P15" s="530">
        <v>2852</v>
      </c>
      <c r="Q15" s="248"/>
      <c r="R15" s="249"/>
      <c r="S15" s="250"/>
      <c r="T15" s="256">
        <f t="shared" si="0"/>
        <v>31022656.850989927</v>
      </c>
      <c r="U15" s="251"/>
      <c r="V15" s="250">
        <f>+'PRESUPUESTO OFICIAL DEL PROYEC.'!G21</f>
        <v>31022656.850989927</v>
      </c>
    </row>
    <row r="16" spans="1:23" s="5" customFormat="1" ht="45" x14ac:dyDescent="0.25">
      <c r="A16" s="623"/>
      <c r="B16" s="619"/>
      <c r="C16" s="623"/>
      <c r="D16" s="619"/>
      <c r="E16" s="623"/>
      <c r="F16" s="623"/>
      <c r="G16" s="623"/>
      <c r="H16" s="623"/>
      <c r="I16" s="623"/>
      <c r="J16" s="623"/>
      <c r="K16" s="247" t="str">
        <f>+'PRESUPUESTO OFICIAL DEL PROYEC.'!B22</f>
        <v>Sembrar Pasto verde (pennisetum alba)</v>
      </c>
      <c r="L16" s="247" t="s">
        <v>153</v>
      </c>
      <c r="M16" s="97" t="s">
        <v>57</v>
      </c>
      <c r="N16" s="248"/>
      <c r="O16" s="248"/>
      <c r="P16" s="530">
        <v>2852</v>
      </c>
      <c r="Q16" s="248"/>
      <c r="R16" s="249"/>
      <c r="S16" s="250"/>
      <c r="T16" s="256">
        <f t="shared" si="0"/>
        <v>31022656.850989927</v>
      </c>
      <c r="U16" s="251"/>
      <c r="V16" s="250">
        <f>+'PRESUPUESTO OFICIAL DEL PROYEC.'!G22</f>
        <v>31022656.850989927</v>
      </c>
    </row>
    <row r="17" spans="1:24" s="5" customFormat="1" ht="45" x14ac:dyDescent="0.25">
      <c r="A17" s="623"/>
      <c r="B17" s="619"/>
      <c r="C17" s="623"/>
      <c r="D17" s="619"/>
      <c r="E17" s="623"/>
      <c r="F17" s="623"/>
      <c r="G17" s="623"/>
      <c r="H17" s="623"/>
      <c r="I17" s="623"/>
      <c r="J17" s="623"/>
      <c r="K17" s="247" t="str">
        <f>+'PRESUPUESTO OFICIAL DEL PROYEC.'!B23</f>
        <v>Sembrar Agave (agave desmetiana) (alt de 20 cm)</v>
      </c>
      <c r="L17" s="247" t="s">
        <v>153</v>
      </c>
      <c r="M17" s="97" t="s">
        <v>57</v>
      </c>
      <c r="N17" s="248"/>
      <c r="O17" s="248"/>
      <c r="P17" s="531">
        <v>1163</v>
      </c>
      <c r="Q17" s="248"/>
      <c r="R17" s="249"/>
      <c r="S17" s="250"/>
      <c r="T17" s="256">
        <f t="shared" si="0"/>
        <v>34085698.787196986</v>
      </c>
      <c r="U17" s="251"/>
      <c r="V17" s="250">
        <f>+'PRESUPUESTO OFICIAL DEL PROYEC.'!G23</f>
        <v>34085698.787196986</v>
      </c>
    </row>
    <row r="18" spans="1:24" s="5" customFormat="1" ht="45" x14ac:dyDescent="0.25">
      <c r="A18" s="623"/>
      <c r="B18" s="619"/>
      <c r="C18" s="623"/>
      <c r="D18" s="619"/>
      <c r="E18" s="623"/>
      <c r="F18" s="623"/>
      <c r="G18" s="623"/>
      <c r="H18" s="623"/>
      <c r="I18" s="623"/>
      <c r="J18" s="623"/>
      <c r="K18" s="247" t="str">
        <f>+'PRESUPUESTO OFICIAL DEL PROYEC.'!B24</f>
        <v>Sembrar Duranta limon (duranta repens)</v>
      </c>
      <c r="L18" s="247" t="s">
        <v>153</v>
      </c>
      <c r="M18" s="97" t="s">
        <v>57</v>
      </c>
      <c r="N18" s="248"/>
      <c r="O18" s="248"/>
      <c r="P18" s="530">
        <v>2852</v>
      </c>
      <c r="Q18" s="248"/>
      <c r="R18" s="249"/>
      <c r="S18" s="250"/>
      <c r="T18" s="256">
        <f t="shared" si="0"/>
        <v>30932277.256189935</v>
      </c>
      <c r="U18" s="251"/>
      <c r="V18" s="250">
        <f>+'PRESUPUESTO OFICIAL DEL PROYEC.'!G24</f>
        <v>30932277.256189935</v>
      </c>
    </row>
    <row r="19" spans="1:24" s="5" customFormat="1" ht="45" x14ac:dyDescent="0.25">
      <c r="A19" s="623"/>
      <c r="B19" s="619"/>
      <c r="C19" s="623"/>
      <c r="D19" s="619"/>
      <c r="E19" s="623"/>
      <c r="F19" s="623"/>
      <c r="G19" s="623"/>
      <c r="H19" s="623"/>
      <c r="I19" s="623"/>
      <c r="J19" s="623"/>
      <c r="K19" s="247" t="str">
        <f>+'PRESUPUESTO OFICIAL DEL PROYEC.'!B25</f>
        <v>Sembrar Pasto morado (pennisetum rubrum)</v>
      </c>
      <c r="L19" s="247" t="s">
        <v>153</v>
      </c>
      <c r="M19" s="97" t="s">
        <v>57</v>
      </c>
      <c r="N19" s="248"/>
      <c r="O19" s="248"/>
      <c r="P19" s="530">
        <v>2852</v>
      </c>
      <c r="Q19" s="248"/>
      <c r="R19" s="249"/>
      <c r="S19" s="250"/>
      <c r="T19" s="256">
        <f t="shared" si="0"/>
        <v>34637840.642989926</v>
      </c>
      <c r="U19" s="251"/>
      <c r="V19" s="250">
        <f>+'PRESUPUESTO OFICIAL DEL PROYEC.'!G25</f>
        <v>34637840.642989926</v>
      </c>
    </row>
    <row r="20" spans="1:24" s="5" customFormat="1" ht="60" x14ac:dyDescent="0.25">
      <c r="A20" s="623"/>
      <c r="B20" s="619"/>
      <c r="C20" s="623"/>
      <c r="D20" s="619"/>
      <c r="E20" s="623"/>
      <c r="F20" s="623"/>
      <c r="G20" s="623"/>
      <c r="H20" s="623"/>
      <c r="I20" s="623"/>
      <c r="J20" s="623"/>
      <c r="K20" s="247" t="str">
        <f>+'PRESUPUESTO OFICIAL DEL PROYEC.'!B26</f>
        <v>Alquiler de Carro tanque para riego diario (no incluye domingos)</v>
      </c>
      <c r="L20" s="527" t="s">
        <v>338</v>
      </c>
      <c r="M20" s="96" t="s">
        <v>57</v>
      </c>
      <c r="N20" s="248"/>
      <c r="O20" s="248"/>
      <c r="P20" s="97">
        <v>1</v>
      </c>
      <c r="Q20" s="248"/>
      <c r="R20" s="249"/>
      <c r="S20" s="250"/>
      <c r="T20" s="256">
        <f t="shared" si="0"/>
        <v>94655101.824000001</v>
      </c>
      <c r="U20" s="248"/>
      <c r="V20" s="250">
        <f>+'PRESUPUESTO OFICIAL DEL PROYEC.'!G26</f>
        <v>94655101.824000001</v>
      </c>
    </row>
    <row r="21" spans="1:24" s="5" customFormat="1" ht="60" x14ac:dyDescent="0.25">
      <c r="A21" s="623"/>
      <c r="B21" s="619"/>
      <c r="C21" s="623"/>
      <c r="D21" s="619"/>
      <c r="E21" s="623"/>
      <c r="F21" s="623"/>
      <c r="G21" s="623"/>
      <c r="H21" s="623"/>
      <c r="I21" s="623"/>
      <c r="J21" s="623"/>
      <c r="K21" s="247" t="str">
        <f>+'PRESUPUESTO OFICIAL DEL PROYEC.'!B27</f>
        <v xml:space="preserve">Realizar asistencia técnica y mantenimiento </v>
      </c>
      <c r="L21" s="527" t="s">
        <v>338</v>
      </c>
      <c r="M21" s="96" t="s">
        <v>57</v>
      </c>
      <c r="N21" s="248"/>
      <c r="O21" s="248"/>
      <c r="P21" s="97">
        <v>1</v>
      </c>
      <c r="Q21" s="248"/>
      <c r="R21" s="249"/>
      <c r="S21" s="250"/>
      <c r="T21" s="256">
        <f t="shared" si="0"/>
        <v>26261818.218000002</v>
      </c>
      <c r="U21" s="248"/>
      <c r="V21" s="250">
        <f>+'PRESUPUESTO OFICIAL DEL PROYEC.'!G27</f>
        <v>26261818.218000002</v>
      </c>
    </row>
    <row r="22" spans="1:24" s="5" customFormat="1" ht="75" x14ac:dyDescent="0.25">
      <c r="A22" s="623"/>
      <c r="B22" s="619"/>
      <c r="C22" s="623"/>
      <c r="D22" s="619"/>
      <c r="E22" s="623"/>
      <c r="F22" s="623"/>
      <c r="G22" s="623"/>
      <c r="H22" s="623"/>
      <c r="I22" s="623"/>
      <c r="J22" s="623"/>
      <c r="K22" s="247" t="str">
        <f>+'PRESUPUESTO OFICIAL DEL PROYEC.'!B28</f>
        <v>Aplicar Piedra blanca (granito) M3</v>
      </c>
      <c r="L22" s="527" t="s">
        <v>154</v>
      </c>
      <c r="M22" s="534" t="s">
        <v>57</v>
      </c>
      <c r="N22" s="535"/>
      <c r="O22" s="535"/>
      <c r="P22" s="530">
        <v>0.02</v>
      </c>
      <c r="Q22" s="533"/>
      <c r="R22" s="249"/>
      <c r="S22" s="250"/>
      <c r="T22" s="256">
        <f t="shared" si="0"/>
        <v>4517775</v>
      </c>
      <c r="U22" s="248"/>
      <c r="V22" s="250">
        <f>+'PRESUPUESTO OFICIAL DEL PROYEC.'!G28</f>
        <v>4517775</v>
      </c>
      <c r="W22" s="532"/>
    </row>
    <row r="23" spans="1:24" s="5" customFormat="1" ht="75" x14ac:dyDescent="0.25">
      <c r="A23" s="623"/>
      <c r="B23" s="619"/>
      <c r="C23" s="623"/>
      <c r="D23" s="619"/>
      <c r="E23" s="623"/>
      <c r="F23" s="623"/>
      <c r="G23" s="623"/>
      <c r="H23" s="623"/>
      <c r="I23" s="623"/>
      <c r="J23" s="623"/>
      <c r="K23" s="247" t="str">
        <f>+'PRESUPUESTO OFICIAL DEL PROYEC.'!B29</f>
        <v>Realizar la Demolicion de plantilla en cocreto e=5-10 cms (no incluye retiro)</v>
      </c>
      <c r="L23" s="527" t="s">
        <v>154</v>
      </c>
      <c r="M23" s="534" t="s">
        <v>57</v>
      </c>
      <c r="N23" s="535"/>
      <c r="O23" s="535"/>
      <c r="P23" s="530">
        <v>0.08</v>
      </c>
      <c r="Q23" s="248"/>
      <c r="R23" s="249"/>
      <c r="S23" s="250"/>
      <c r="T23" s="256">
        <f t="shared" si="0"/>
        <v>23688159.655500002</v>
      </c>
      <c r="U23" s="248"/>
      <c r="V23" s="250">
        <f>+'PRESUPUESTO OFICIAL DEL PROYEC.'!G29</f>
        <v>23688159.655500002</v>
      </c>
      <c r="W23" s="532"/>
      <c r="X23" s="431"/>
    </row>
    <row r="24" spans="1:24" s="5" customFormat="1" ht="75" x14ac:dyDescent="0.25">
      <c r="A24" s="623"/>
      <c r="B24" s="619"/>
      <c r="C24" s="623"/>
      <c r="D24" s="619"/>
      <c r="E24" s="623"/>
      <c r="F24" s="623"/>
      <c r="G24" s="623"/>
      <c r="H24" s="623"/>
      <c r="I24" s="623"/>
      <c r="J24" s="623"/>
      <c r="K24" s="247" t="str">
        <f>+'PRESUPUESTO OFICIAL DEL PROYEC.'!B30</f>
        <v>Realizar Demolicion de bordillos de dimensiones de 15cms x30cms</v>
      </c>
      <c r="L24" s="527" t="s">
        <v>154</v>
      </c>
      <c r="M24" s="534" t="s">
        <v>57</v>
      </c>
      <c r="N24" s="535"/>
      <c r="O24" s="535"/>
      <c r="P24" s="530">
        <v>0.12</v>
      </c>
      <c r="Q24" s="248"/>
      <c r="R24" s="249"/>
      <c r="S24" s="250"/>
      <c r="T24" s="256">
        <f t="shared" si="0"/>
        <v>34695486.975780003</v>
      </c>
      <c r="U24" s="248"/>
      <c r="V24" s="250">
        <f>+'PRESUPUESTO OFICIAL DEL PROYEC.'!G30</f>
        <v>34695486.975780003</v>
      </c>
      <c r="W24" s="532"/>
    </row>
    <row r="25" spans="1:24" s="5" customFormat="1" ht="75" x14ac:dyDescent="0.25">
      <c r="A25" s="623"/>
      <c r="B25" s="619"/>
      <c r="C25" s="623"/>
      <c r="D25" s="619"/>
      <c r="E25" s="623"/>
      <c r="F25" s="623"/>
      <c r="G25" s="623"/>
      <c r="H25" s="623"/>
      <c r="I25" s="623"/>
      <c r="J25" s="623"/>
      <c r="K25" s="247" t="str">
        <f>+'PRESUPUESTO OFICIAL DEL PROYEC.'!B31</f>
        <v>Construir Bordillos en concreto  (15x30)3.000psi incluye ref long 3/8 y ref trasn 1/4*No incluye reparacion del terreno</v>
      </c>
      <c r="L25" s="527" t="s">
        <v>154</v>
      </c>
      <c r="M25" s="534" t="s">
        <v>57</v>
      </c>
      <c r="N25" s="535"/>
      <c r="O25" s="535"/>
      <c r="P25" s="530">
        <v>0.68</v>
      </c>
      <c r="Q25" s="248"/>
      <c r="R25" s="249"/>
      <c r="S25" s="250"/>
      <c r="T25" s="256">
        <f t="shared" si="0"/>
        <v>196306471.34082001</v>
      </c>
      <c r="U25" s="248"/>
      <c r="V25" s="250">
        <f>+'PRESUPUESTO OFICIAL DEL PROYEC.'!G31</f>
        <v>196306471.34082001</v>
      </c>
      <c r="W25" s="532"/>
    </row>
    <row r="26" spans="1:24" ht="75" x14ac:dyDescent="0.25">
      <c r="A26" s="636"/>
      <c r="B26" s="619"/>
      <c r="C26" s="623"/>
      <c r="D26" s="619"/>
      <c r="E26" s="623"/>
      <c r="F26" s="623"/>
      <c r="G26" s="623"/>
      <c r="H26" s="623"/>
      <c r="I26" s="623"/>
      <c r="J26" s="623"/>
      <c r="K26" s="247" t="str">
        <f>+'PRESUPUESTO OFICIAL DEL PROYEC.'!B32</f>
        <v xml:space="preserve">Realizar Transporte de escombros y residuos solidos </v>
      </c>
      <c r="L26" s="527" t="s">
        <v>154</v>
      </c>
      <c r="M26" s="534" t="s">
        <v>57</v>
      </c>
      <c r="N26" s="535"/>
      <c r="O26" s="535"/>
      <c r="P26" s="530">
        <v>0.02</v>
      </c>
      <c r="Q26" s="248"/>
      <c r="R26" s="249"/>
      <c r="S26" s="250"/>
      <c r="T26" s="256">
        <f t="shared" si="0"/>
        <v>7091909.9586000005</v>
      </c>
      <c r="U26" s="248"/>
      <c r="V26" s="250">
        <f>+'PRESUPUESTO OFICIAL DEL PROYEC.'!G32</f>
        <v>7091909.9586000005</v>
      </c>
      <c r="W26" s="532"/>
    </row>
    <row r="27" spans="1:24" s="5" customFormat="1" ht="75" x14ac:dyDescent="0.25">
      <c r="A27" s="636"/>
      <c r="B27" s="619"/>
      <c r="C27" s="623"/>
      <c r="D27" s="619"/>
      <c r="E27" s="623"/>
      <c r="F27" s="623"/>
      <c r="G27" s="623"/>
      <c r="H27" s="623"/>
      <c r="I27" s="623"/>
      <c r="J27" s="623"/>
      <c r="K27" s="247" t="str">
        <f>+'PRESUPUESTO OFICIAL DEL PROYEC.'!B33</f>
        <v>Realizar Excavacion en material comun seco de 0-2 m manual</v>
      </c>
      <c r="L27" s="527" t="s">
        <v>154</v>
      </c>
      <c r="M27" s="534" t="s">
        <v>57</v>
      </c>
      <c r="N27" s="535"/>
      <c r="O27" s="535"/>
      <c r="P27" s="530">
        <v>0.08</v>
      </c>
      <c r="Q27" s="248"/>
      <c r="R27" s="249"/>
      <c r="S27" s="250"/>
      <c r="T27" s="256">
        <f t="shared" si="0"/>
        <v>22746596.418000001</v>
      </c>
      <c r="U27" s="248"/>
      <c r="V27" s="250">
        <f>+'PRESUPUESTO OFICIAL DEL PROYEC.'!G33</f>
        <v>22746596.418000001</v>
      </c>
      <c r="W27" s="532"/>
    </row>
    <row r="28" spans="1:24" ht="60" x14ac:dyDescent="0.25">
      <c r="A28" s="637"/>
      <c r="B28" s="619"/>
      <c r="C28" s="624"/>
      <c r="D28" s="619"/>
      <c r="E28" s="624"/>
      <c r="F28" s="624"/>
      <c r="G28" s="624"/>
      <c r="H28" s="624"/>
      <c r="I28" s="624"/>
      <c r="J28" s="624"/>
      <c r="K28" s="247" t="s">
        <v>157</v>
      </c>
      <c r="L28" s="247" t="s">
        <v>155</v>
      </c>
      <c r="M28" s="255" t="s">
        <v>57</v>
      </c>
      <c r="N28" s="248"/>
      <c r="O28" s="248"/>
      <c r="P28" s="255">
        <v>6</v>
      </c>
      <c r="Q28" s="248"/>
      <c r="R28" s="249"/>
      <c r="S28" s="250"/>
      <c r="T28" s="256">
        <f t="shared" si="0"/>
        <v>0</v>
      </c>
      <c r="U28" s="248"/>
      <c r="V28" s="250">
        <f>+'PRESUPUESTO OFICIAL DEL PROYEC.'!F42</f>
        <v>0</v>
      </c>
    </row>
    <row r="29" spans="1:24" x14ac:dyDescent="0.25">
      <c r="A29" s="632" t="s">
        <v>156</v>
      </c>
      <c r="B29" s="633"/>
      <c r="C29" s="633"/>
      <c r="D29" s="633"/>
      <c r="E29" s="633"/>
      <c r="F29" s="633"/>
      <c r="G29" s="633"/>
      <c r="H29" s="633"/>
      <c r="I29" s="633"/>
      <c r="J29" s="633"/>
      <c r="K29" s="633"/>
      <c r="L29" s="633"/>
      <c r="M29" s="633"/>
      <c r="N29" s="633"/>
      <c r="O29" s="633"/>
      <c r="P29" s="633"/>
      <c r="Q29" s="633"/>
      <c r="R29" s="633"/>
      <c r="S29" s="633"/>
      <c r="T29" s="633"/>
      <c r="U29" s="634"/>
      <c r="V29" s="252">
        <f>SUM(V8:V28)</f>
        <v>833501784.87953234</v>
      </c>
    </row>
  </sheetData>
  <mergeCells count="37">
    <mergeCell ref="A29:U29"/>
    <mergeCell ref="I8:I10"/>
    <mergeCell ref="J8:J10"/>
    <mergeCell ref="A11:A28"/>
    <mergeCell ref="C11:C28"/>
    <mergeCell ref="E11:E28"/>
    <mergeCell ref="F11:F28"/>
    <mergeCell ref="G11:G28"/>
    <mergeCell ref="H11:H28"/>
    <mergeCell ref="I11:I28"/>
    <mergeCell ref="J11:J28"/>
    <mergeCell ref="R6:U6"/>
    <mergeCell ref="V6:V7"/>
    <mergeCell ref="A8:A10"/>
    <mergeCell ref="B8:B28"/>
    <mergeCell ref="C8:C10"/>
    <mergeCell ref="D8:D28"/>
    <mergeCell ref="E8:E10"/>
    <mergeCell ref="F8:F10"/>
    <mergeCell ref="G8:G10"/>
    <mergeCell ref="H8:H10"/>
    <mergeCell ref="F6:I6"/>
    <mergeCell ref="J6:J7"/>
    <mergeCell ref="K6:K7"/>
    <mergeCell ref="L6:L7"/>
    <mergeCell ref="M6:M7"/>
    <mergeCell ref="N6:Q6"/>
    <mergeCell ref="A1:V1"/>
    <mergeCell ref="B2:V2"/>
    <mergeCell ref="B3:V3"/>
    <mergeCell ref="B4:V4"/>
    <mergeCell ref="B5:V5"/>
    <mergeCell ref="A6:A7"/>
    <mergeCell ref="B6:B7"/>
    <mergeCell ref="C6:C7"/>
    <mergeCell ref="D6:D7"/>
    <mergeCell ref="E6:E7"/>
  </mergeCells>
  <pageMargins left="0.70866141732283472" right="0.70866141732283472" top="0.74803149606299213" bottom="0.74803149606299213" header="0.31496062992125984" footer="0.31496062992125984"/>
  <pageSetup paperSize="9" scale="32" orientation="landscape"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I52"/>
  <sheetViews>
    <sheetView view="pageBreakPreview" zoomScale="90" zoomScaleNormal="100" zoomScaleSheetLayoutView="90" workbookViewId="0">
      <selection activeCell="A4" sqref="A4:G4"/>
    </sheetView>
  </sheetViews>
  <sheetFormatPr baseColWidth="10" defaultRowHeight="15" x14ac:dyDescent="0.25"/>
  <cols>
    <col min="1" max="1" width="50" customWidth="1"/>
    <col min="2" max="2" width="21.42578125" customWidth="1"/>
    <col min="4" max="4" width="16.42578125" customWidth="1"/>
    <col min="6" max="6" width="19.5703125" customWidth="1"/>
    <col min="7" max="7" width="16.140625" customWidth="1"/>
    <col min="8" max="8" width="38.85546875" customWidth="1"/>
  </cols>
  <sheetData>
    <row r="4" spans="1:7" ht="18.75" x14ac:dyDescent="0.3">
      <c r="A4" s="639" t="s">
        <v>38</v>
      </c>
      <c r="B4" s="639"/>
      <c r="C4" s="639"/>
      <c r="D4" s="639"/>
      <c r="E4" s="639"/>
      <c r="F4" s="639"/>
      <c r="G4" s="639"/>
    </row>
    <row r="5" spans="1:7" ht="18.75" x14ac:dyDescent="0.3">
      <c r="A5" s="639" t="s">
        <v>39</v>
      </c>
      <c r="B5" s="639"/>
      <c r="C5" s="639"/>
      <c r="D5" s="639"/>
      <c r="E5" s="639"/>
      <c r="F5" s="639"/>
      <c r="G5" s="639"/>
    </row>
    <row r="6" spans="1:7" ht="18" x14ac:dyDescent="0.25">
      <c r="A6" s="640" t="s">
        <v>291</v>
      </c>
      <c r="B6" s="640"/>
      <c r="C6" s="640"/>
      <c r="D6" s="640"/>
      <c r="E6" s="640"/>
      <c r="F6" s="640"/>
      <c r="G6" s="640"/>
    </row>
    <row r="7" spans="1:7" ht="39.75" customHeight="1" thickBot="1" x14ac:dyDescent="0.3">
      <c r="A7" s="641" t="s">
        <v>326</v>
      </c>
      <c r="B7" s="641"/>
      <c r="C7" s="641"/>
      <c r="D7" s="641"/>
      <c r="E7" s="641"/>
      <c r="F7" s="641"/>
      <c r="G7" s="641"/>
    </row>
    <row r="8" spans="1:7" x14ac:dyDescent="0.25">
      <c r="A8" s="432" t="s">
        <v>292</v>
      </c>
      <c r="B8" s="433">
        <f>+'PRESUPUESTO OFICIAL DEL PROYEC.'!F35</f>
        <v>636503844.88700438</v>
      </c>
      <c r="C8" s="434"/>
      <c r="D8" s="435"/>
      <c r="E8" s="435"/>
      <c r="F8" s="436"/>
      <c r="G8" s="437"/>
    </row>
    <row r="9" spans="1:7" x14ac:dyDescent="0.25">
      <c r="A9" s="438" t="s">
        <v>293</v>
      </c>
      <c r="B9" s="439">
        <f>+F41</f>
        <v>190951153.46610123</v>
      </c>
      <c r="C9" s="440"/>
      <c r="D9" s="441"/>
      <c r="E9" s="441"/>
      <c r="F9" s="442"/>
      <c r="G9" s="443"/>
    </row>
    <row r="10" spans="1:7" x14ac:dyDescent="0.25">
      <c r="A10" s="438" t="s">
        <v>294</v>
      </c>
      <c r="B10" s="444">
        <f>+SUM(B8:B9)</f>
        <v>827454998.35310555</v>
      </c>
      <c r="C10" s="440"/>
      <c r="D10" s="441"/>
      <c r="E10" s="441"/>
      <c r="F10" s="442"/>
      <c r="G10" s="443"/>
    </row>
    <row r="11" spans="1:7" x14ac:dyDescent="0.25">
      <c r="A11" s="445" t="s">
        <v>295</v>
      </c>
      <c r="B11" s="446">
        <v>827454998.35000002</v>
      </c>
      <c r="C11" s="447"/>
      <c r="D11" s="448"/>
      <c r="E11" s="448"/>
      <c r="F11" s="449" t="s">
        <v>296</v>
      </c>
      <c r="G11" s="450">
        <f>+G38</f>
        <v>0.23999999999999988</v>
      </c>
    </row>
    <row r="12" spans="1:7" x14ac:dyDescent="0.25">
      <c r="A12" s="445" t="s">
        <v>297</v>
      </c>
      <c r="B12" s="451" t="s">
        <v>329</v>
      </c>
      <c r="C12" s="452"/>
      <c r="D12" s="452"/>
      <c r="E12" s="448"/>
      <c r="F12" s="449" t="s">
        <v>298</v>
      </c>
      <c r="G12" s="453">
        <f>+G39</f>
        <v>0.01</v>
      </c>
    </row>
    <row r="13" spans="1:7" x14ac:dyDescent="0.25">
      <c r="A13" s="445" t="s">
        <v>299</v>
      </c>
      <c r="B13" s="454">
        <f>+SUM(G11:G13)</f>
        <v>0.29999999999999988</v>
      </c>
      <c r="C13" s="452"/>
      <c r="D13" s="452"/>
      <c r="E13" s="448"/>
      <c r="F13" s="449" t="s">
        <v>22</v>
      </c>
      <c r="G13" s="453">
        <v>0.05</v>
      </c>
    </row>
    <row r="14" spans="1:7" x14ac:dyDescent="0.25">
      <c r="A14" s="445" t="s">
        <v>300</v>
      </c>
      <c r="B14" s="454">
        <f>+ROUND(B13,2)</f>
        <v>0.3</v>
      </c>
      <c r="C14" s="452"/>
      <c r="D14" s="452"/>
      <c r="E14" s="448"/>
      <c r="F14" s="449"/>
      <c r="G14" s="453"/>
    </row>
    <row r="15" spans="1:7" ht="38.25" x14ac:dyDescent="0.25">
      <c r="A15" s="455" t="s">
        <v>301</v>
      </c>
      <c r="B15" s="456" t="s">
        <v>302</v>
      </c>
      <c r="C15" s="457" t="s">
        <v>303</v>
      </c>
      <c r="D15" s="457" t="s">
        <v>304</v>
      </c>
      <c r="E15" s="457" t="s">
        <v>43</v>
      </c>
      <c r="F15" s="458" t="s">
        <v>305</v>
      </c>
      <c r="G15" s="459" t="s">
        <v>306</v>
      </c>
    </row>
    <row r="16" spans="1:7" ht="25.5" x14ac:dyDescent="0.25">
      <c r="A16" s="460" t="s">
        <v>307</v>
      </c>
      <c r="B16" s="461">
        <f>SUM(B8:B9)</f>
        <v>827454998.35310555</v>
      </c>
      <c r="C16" s="462"/>
      <c r="D16" s="463"/>
      <c r="E16" s="463"/>
      <c r="F16" s="464">
        <f>SUM(F17:F20)</f>
        <v>40390227.543964475</v>
      </c>
      <c r="G16" s="465">
        <f>SUM(G17:G20)</f>
        <v>6.3456376372926324E-2</v>
      </c>
    </row>
    <row r="17" spans="1:9" s="5" customFormat="1" x14ac:dyDescent="0.25">
      <c r="A17" s="549" t="s">
        <v>348</v>
      </c>
      <c r="B17" s="550">
        <v>7230059</v>
      </c>
      <c r="C17" s="467">
        <v>1</v>
      </c>
      <c r="D17" s="468">
        <v>0.1</v>
      </c>
      <c r="E17" s="467">
        <v>6</v>
      </c>
      <c r="F17" s="469">
        <f>+E17*D17*C17*B17</f>
        <v>4338035.4000000004</v>
      </c>
      <c r="G17" s="551">
        <f t="shared" ref="G17:G18" si="0">+F17/$B$8</f>
        <v>6.8154111477050257E-3</v>
      </c>
    </row>
    <row r="18" spans="1:9" s="5" customFormat="1" x14ac:dyDescent="0.25">
      <c r="A18" s="552" t="s">
        <v>349</v>
      </c>
      <c r="B18" s="553">
        <v>4079899.7825038079</v>
      </c>
      <c r="C18" s="554">
        <v>1</v>
      </c>
      <c r="D18" s="468">
        <v>1</v>
      </c>
      <c r="E18" s="467">
        <v>6</v>
      </c>
      <c r="F18" s="469">
        <f t="shared" ref="F18" si="1">+E18*D18*C18*B18</f>
        <v>24479398.695022848</v>
      </c>
      <c r="G18" s="551">
        <f t="shared" si="0"/>
        <v>3.8459152904832122E-2</v>
      </c>
    </row>
    <row r="19" spans="1:9" x14ac:dyDescent="0.25">
      <c r="A19" s="466" t="s">
        <v>327</v>
      </c>
      <c r="B19" s="471">
        <v>3346833.91</v>
      </c>
      <c r="C19" s="467">
        <v>1</v>
      </c>
      <c r="D19" s="468">
        <v>0.4</v>
      </c>
      <c r="E19" s="467">
        <v>6</v>
      </c>
      <c r="F19" s="469">
        <f t="shared" ref="F19:F20" si="2">+E19*D19*C19*B19</f>
        <v>8032401.3840000015</v>
      </c>
      <c r="G19" s="470">
        <f t="shared" ref="G19:G20" si="3">+F19/$B$8</f>
        <v>1.2619564592616022E-2</v>
      </c>
    </row>
    <row r="20" spans="1:9" x14ac:dyDescent="0.25">
      <c r="A20" s="466" t="s">
        <v>328</v>
      </c>
      <c r="B20" s="471">
        <v>2950326.7207846823</v>
      </c>
      <c r="C20" s="467">
        <v>1</v>
      </c>
      <c r="D20" s="468">
        <v>0.2</v>
      </c>
      <c r="E20" s="467">
        <v>6</v>
      </c>
      <c r="F20" s="469">
        <f t="shared" si="2"/>
        <v>3540392.0649416195</v>
      </c>
      <c r="G20" s="470">
        <f t="shared" si="3"/>
        <v>5.5622477277731596E-3</v>
      </c>
    </row>
    <row r="21" spans="1:9" x14ac:dyDescent="0.25">
      <c r="A21" s="460" t="s">
        <v>308</v>
      </c>
      <c r="B21" s="461"/>
      <c r="C21" s="472"/>
      <c r="D21" s="473"/>
      <c r="E21" s="472"/>
      <c r="F21" s="474">
        <f>SUM(F22:F22)</f>
        <v>1500000</v>
      </c>
      <c r="G21" s="475">
        <f>SUM(G22:G22)</f>
        <v>2.3566236277273206E-3</v>
      </c>
    </row>
    <row r="22" spans="1:9" ht="25.5" x14ac:dyDescent="0.25">
      <c r="A22" s="466" t="s">
        <v>347</v>
      </c>
      <c r="B22" s="471">
        <v>250000</v>
      </c>
      <c r="C22" s="467">
        <v>1</v>
      </c>
      <c r="D22" s="468"/>
      <c r="E22" s="467">
        <v>6</v>
      </c>
      <c r="F22" s="469">
        <f>+E22*C22*B22</f>
        <v>1500000</v>
      </c>
      <c r="G22" s="470">
        <f>+F22/$B$8</f>
        <v>2.3566236277273206E-3</v>
      </c>
      <c r="H22" s="523"/>
    </row>
    <row r="23" spans="1:9" x14ac:dyDescent="0.25">
      <c r="A23" s="460" t="s">
        <v>309</v>
      </c>
      <c r="B23" s="461"/>
      <c r="C23" s="472"/>
      <c r="D23" s="473"/>
      <c r="E23" s="472"/>
      <c r="F23" s="474">
        <f>SUM(F24:F29)</f>
        <v>3301545.4434165005</v>
      </c>
      <c r="G23" s="475">
        <f>SUM(G24:G29)</f>
        <v>5.1869999999805318E-3</v>
      </c>
      <c r="H23" s="523"/>
    </row>
    <row r="24" spans="1:9" ht="25.5" x14ac:dyDescent="0.25">
      <c r="A24" s="466" t="s">
        <v>310</v>
      </c>
      <c r="B24" s="471" t="s">
        <v>311</v>
      </c>
      <c r="C24" s="476" t="s">
        <v>312</v>
      </c>
      <c r="D24" s="476"/>
      <c r="E24" s="477"/>
      <c r="F24" s="469"/>
      <c r="G24" s="470"/>
    </row>
    <row r="25" spans="1:9" x14ac:dyDescent="0.25">
      <c r="A25" s="466" t="s">
        <v>313</v>
      </c>
      <c r="B25" s="471">
        <f>+B11</f>
        <v>827454998.35000002</v>
      </c>
      <c r="C25" s="478">
        <v>0.1</v>
      </c>
      <c r="D25" s="471"/>
      <c r="E25" s="477">
        <v>1.5E-3</v>
      </c>
      <c r="F25" s="469">
        <f>E25*C25*B25</f>
        <v>124118.24975250002</v>
      </c>
      <c r="G25" s="470">
        <f>+F25/$B$8</f>
        <v>1.9499999999926813E-4</v>
      </c>
    </row>
    <row r="26" spans="1:9" x14ac:dyDescent="0.25">
      <c r="A26" s="466" t="s">
        <v>314</v>
      </c>
      <c r="B26" s="471">
        <f>+B25</f>
        <v>827454998.35000002</v>
      </c>
      <c r="C26" s="478">
        <v>0.05</v>
      </c>
      <c r="D26" s="471"/>
      <c r="E26" s="477">
        <v>0.01</v>
      </c>
      <c r="F26" s="469">
        <f>E26*C26*B26</f>
        <v>413727.499175</v>
      </c>
      <c r="G26" s="470">
        <f>+F26/$B$8</f>
        <v>6.4999999999756041E-4</v>
      </c>
    </row>
    <row r="27" spans="1:9" x14ac:dyDescent="0.25">
      <c r="A27" s="466" t="s">
        <v>315</v>
      </c>
      <c r="B27" s="471">
        <f>+B25</f>
        <v>827454998.35000002</v>
      </c>
      <c r="C27" s="478">
        <v>0.5</v>
      </c>
      <c r="D27" s="471"/>
      <c r="E27" s="477">
        <v>2E-3</v>
      </c>
      <c r="F27" s="469">
        <f>E27*C27*B27</f>
        <v>827454.99835000001</v>
      </c>
      <c r="G27" s="470">
        <f>+F27/$B$8</f>
        <v>1.2999999999951208E-3</v>
      </c>
    </row>
    <row r="28" spans="1:9" x14ac:dyDescent="0.25">
      <c r="A28" s="466" t="s">
        <v>316</v>
      </c>
      <c r="B28" s="471">
        <f>+B25</f>
        <v>827454998.35000002</v>
      </c>
      <c r="C28" s="478">
        <v>0.17</v>
      </c>
      <c r="D28" s="471"/>
      <c r="E28" s="477">
        <v>2E-3</v>
      </c>
      <c r="F28" s="469">
        <f>E28*C28*B28</f>
        <v>281334.69943900005</v>
      </c>
      <c r="G28" s="470">
        <f>+F28/$B$8</f>
        <v>4.4199999999834113E-4</v>
      </c>
    </row>
    <row r="29" spans="1:9" x14ac:dyDescent="0.25">
      <c r="A29" s="466" t="s">
        <v>317</v>
      </c>
      <c r="B29" s="471">
        <f>+B25</f>
        <v>827454998.35000002</v>
      </c>
      <c r="C29" s="478">
        <v>0.1</v>
      </c>
      <c r="D29" s="471"/>
      <c r="E29" s="477">
        <v>0.02</v>
      </c>
      <c r="F29" s="469">
        <f>E29*C29*B29</f>
        <v>1654909.9967</v>
      </c>
      <c r="G29" s="470">
        <f>+F29/$B$8</f>
        <v>2.5999999999902416E-3</v>
      </c>
      <c r="I29" s="555">
        <f>+SUM(E25:E37)</f>
        <v>0.16550000000000004</v>
      </c>
    </row>
    <row r="30" spans="1:9" x14ac:dyDescent="0.25">
      <c r="A30" s="460" t="s">
        <v>318</v>
      </c>
      <c r="B30" s="461"/>
      <c r="C30" s="472"/>
      <c r="D30" s="473"/>
      <c r="E30" s="479"/>
      <c r="F30" s="474">
        <f>SUM(F32:F37)</f>
        <v>107569149.7855</v>
      </c>
      <c r="G30" s="538">
        <f>SUM(G32:G37)</f>
        <v>0.16899999999936571</v>
      </c>
    </row>
    <row r="31" spans="1:9" x14ac:dyDescent="0.25">
      <c r="A31" s="481" t="s">
        <v>346</v>
      </c>
      <c r="B31" s="642">
        <f>+B11</f>
        <v>827454998.35000002</v>
      </c>
      <c r="C31" s="643"/>
      <c r="D31" s="644"/>
      <c r="E31" s="482"/>
      <c r="F31" s="480"/>
      <c r="G31" s="537"/>
    </row>
    <row r="32" spans="1:9" s="5" customFormat="1" x14ac:dyDescent="0.25">
      <c r="A32" s="466" t="s">
        <v>343</v>
      </c>
      <c r="B32" s="528">
        <f>+B31</f>
        <v>827454998.35000002</v>
      </c>
      <c r="C32" s="529"/>
      <c r="D32" s="529"/>
      <c r="E32" s="483">
        <v>1.4999999999999999E-2</v>
      </c>
      <c r="F32" s="469">
        <f>B32*E32</f>
        <v>12411824.97525</v>
      </c>
      <c r="G32" s="537">
        <f t="shared" ref="G32:G37" si="4">+F32/$B$8</f>
        <v>1.9499999999926812E-2</v>
      </c>
    </row>
    <row r="33" spans="1:8" x14ac:dyDescent="0.25">
      <c r="A33" s="466" t="s">
        <v>319</v>
      </c>
      <c r="B33" s="471">
        <f>B31</f>
        <v>827454998.35000002</v>
      </c>
      <c r="C33" s="471"/>
      <c r="D33" s="471"/>
      <c r="E33" s="483">
        <v>0.02</v>
      </c>
      <c r="F33" s="469">
        <f>B33*E33</f>
        <v>16549099.967</v>
      </c>
      <c r="G33" s="537">
        <f t="shared" si="4"/>
        <v>2.5999999999902414E-2</v>
      </c>
    </row>
    <row r="34" spans="1:8" x14ac:dyDescent="0.25">
      <c r="A34" s="466" t="s">
        <v>320</v>
      </c>
      <c r="B34" s="471">
        <f>B33</f>
        <v>827454998.35000002</v>
      </c>
      <c r="C34" s="471"/>
      <c r="D34" s="471"/>
      <c r="E34" s="483">
        <v>0.02</v>
      </c>
      <c r="F34" s="469">
        <f t="shared" ref="F34:F37" si="5">B34*E34</f>
        <v>16549099.967</v>
      </c>
      <c r="G34" s="537">
        <f t="shared" si="4"/>
        <v>2.5999999999902414E-2</v>
      </c>
    </row>
    <row r="35" spans="1:8" ht="38.25" x14ac:dyDescent="0.25">
      <c r="A35" s="466" t="s">
        <v>321</v>
      </c>
      <c r="B35" s="471">
        <f>B34</f>
        <v>827454998.35000002</v>
      </c>
      <c r="C35" s="471"/>
      <c r="D35" s="471"/>
      <c r="E35" s="483">
        <v>0.02</v>
      </c>
      <c r="F35" s="469">
        <f t="shared" si="5"/>
        <v>16549099.967</v>
      </c>
      <c r="G35" s="537">
        <f t="shared" si="4"/>
        <v>2.5999999999902414E-2</v>
      </c>
    </row>
    <row r="36" spans="1:8" s="5" customFormat="1" x14ac:dyDescent="0.25">
      <c r="A36" s="466" t="s">
        <v>344</v>
      </c>
      <c r="B36" s="471">
        <f>+B31</f>
        <v>827454998.35000002</v>
      </c>
      <c r="C36" s="471"/>
      <c r="D36" s="471"/>
      <c r="E36" s="483">
        <v>5.0000000000000001E-3</v>
      </c>
      <c r="F36" s="469">
        <f t="shared" si="5"/>
        <v>4137274.99175</v>
      </c>
      <c r="G36" s="537">
        <f t="shared" si="4"/>
        <v>6.4999999999756034E-3</v>
      </c>
    </row>
    <row r="37" spans="1:8" ht="15.75" thickBot="1" x14ac:dyDescent="0.3">
      <c r="A37" s="466" t="s">
        <v>345</v>
      </c>
      <c r="B37" s="471">
        <f>+B35</f>
        <v>827454998.35000002</v>
      </c>
      <c r="C37" s="471"/>
      <c r="D37" s="471"/>
      <c r="E37" s="483">
        <v>0.05</v>
      </c>
      <c r="F37" s="469">
        <f t="shared" si="5"/>
        <v>41372749.917500004</v>
      </c>
      <c r="G37" s="537">
        <f t="shared" si="4"/>
        <v>6.4999999999756045E-2</v>
      </c>
    </row>
    <row r="38" spans="1:8" x14ac:dyDescent="0.25">
      <c r="A38" s="484" t="s">
        <v>322</v>
      </c>
      <c r="B38" s="485"/>
      <c r="C38" s="486"/>
      <c r="D38" s="487"/>
      <c r="E38" s="487"/>
      <c r="F38" s="488">
        <f>F30+F23+F21+F16</f>
        <v>152760922.77288097</v>
      </c>
      <c r="G38" s="489">
        <f>+F38/$B$8</f>
        <v>0.23999999999999988</v>
      </c>
      <c r="H38" s="539"/>
    </row>
    <row r="39" spans="1:8" x14ac:dyDescent="0.25">
      <c r="A39" s="490" t="s">
        <v>323</v>
      </c>
      <c r="B39" s="491"/>
      <c r="C39" s="492"/>
      <c r="D39" s="493"/>
      <c r="E39" s="493"/>
      <c r="F39" s="494">
        <f>G39*B$8</f>
        <v>6365038.4488700442</v>
      </c>
      <c r="G39" s="495">
        <v>0.01</v>
      </c>
      <c r="H39" s="523"/>
    </row>
    <row r="40" spans="1:8" x14ac:dyDescent="0.25">
      <c r="A40" s="496" t="s">
        <v>324</v>
      </c>
      <c r="B40" s="497"/>
      <c r="C40" s="498"/>
      <c r="D40" s="499"/>
      <c r="E40" s="499"/>
      <c r="F40" s="494">
        <f>G40*B$8</f>
        <v>31825192.244350221</v>
      </c>
      <c r="G40" s="500">
        <v>0.05</v>
      </c>
    </row>
    <row r="41" spans="1:8" ht="15.75" thickBot="1" x14ac:dyDescent="0.3">
      <c r="A41" s="501" t="s">
        <v>23</v>
      </c>
      <c r="B41" s="502"/>
      <c r="C41" s="503"/>
      <c r="D41" s="504"/>
      <c r="E41" s="504"/>
      <c r="F41" s="505">
        <f>SUM(F38:F40)</f>
        <v>190951153.46610123</v>
      </c>
      <c r="G41" s="506">
        <f>SUM(G38:G40)</f>
        <v>0.29999999999999988</v>
      </c>
    </row>
    <row r="42" spans="1:8" x14ac:dyDescent="0.25">
      <c r="A42" s="507"/>
      <c r="B42" s="508"/>
      <c r="C42" s="509"/>
      <c r="D42" s="510"/>
      <c r="E42" s="510"/>
      <c r="F42" s="511"/>
      <c r="G42" s="512"/>
    </row>
    <row r="43" spans="1:8" x14ac:dyDescent="0.25">
      <c r="A43" s="513"/>
      <c r="B43" s="514"/>
      <c r="C43" s="513"/>
      <c r="D43" s="513"/>
      <c r="E43" s="515"/>
      <c r="F43" s="516"/>
      <c r="G43" s="517"/>
    </row>
    <row r="44" spans="1:8" x14ac:dyDescent="0.25">
      <c r="A44" s="513"/>
      <c r="B44" s="514"/>
      <c r="C44" s="513"/>
      <c r="D44" s="513"/>
      <c r="E44" s="515"/>
      <c r="F44" s="518"/>
      <c r="G44" s="517"/>
    </row>
    <row r="45" spans="1:8" ht="15.75" x14ac:dyDescent="0.25">
      <c r="A45" s="594" t="s">
        <v>325</v>
      </c>
      <c r="B45" s="594"/>
      <c r="C45" s="594"/>
      <c r="D45" s="594"/>
      <c r="E45" s="594"/>
      <c r="F45" s="594"/>
      <c r="G45" s="594"/>
    </row>
    <row r="46" spans="1:8" ht="15.75" x14ac:dyDescent="0.25">
      <c r="A46" s="592" t="s">
        <v>36</v>
      </c>
      <c r="B46" s="592"/>
      <c r="C46" s="592"/>
      <c r="D46" s="592"/>
      <c r="E46" s="592"/>
      <c r="F46" s="592"/>
      <c r="G46" s="592"/>
    </row>
    <row r="47" spans="1:8" ht="15.75" x14ac:dyDescent="0.25">
      <c r="A47" s="594" t="s">
        <v>37</v>
      </c>
      <c r="B47" s="594"/>
      <c r="C47" s="594"/>
      <c r="D47" s="594"/>
      <c r="E47" s="594"/>
      <c r="F47" s="594"/>
      <c r="G47" s="594"/>
    </row>
    <row r="48" spans="1:8" ht="15.75" x14ac:dyDescent="0.25">
      <c r="A48" s="429"/>
      <c r="B48" s="429"/>
      <c r="C48" s="429"/>
      <c r="D48" s="519"/>
      <c r="E48" s="520"/>
      <c r="F48" s="520"/>
      <c r="G48" s="521"/>
    </row>
    <row r="49" spans="1:7" ht="15.75" x14ac:dyDescent="0.25">
      <c r="A49" s="429"/>
      <c r="B49" s="429"/>
      <c r="C49" s="429"/>
      <c r="D49" s="519"/>
      <c r="E49" s="520"/>
      <c r="F49" s="520"/>
      <c r="G49" s="521"/>
    </row>
    <row r="50" spans="1:7" ht="15.75" x14ac:dyDescent="0.25">
      <c r="A50" s="522"/>
      <c r="B50" s="522"/>
      <c r="C50" s="522"/>
      <c r="D50" s="522"/>
      <c r="E50" s="522"/>
      <c r="F50" s="522"/>
      <c r="G50" s="521"/>
    </row>
    <row r="51" spans="1:7" ht="15.75" x14ac:dyDescent="0.25">
      <c r="A51" s="638"/>
      <c r="B51" s="638"/>
      <c r="C51" s="638"/>
      <c r="D51" s="638"/>
      <c r="E51" s="638"/>
      <c r="F51" s="638"/>
      <c r="G51" s="638"/>
    </row>
    <row r="52" spans="1:7" ht="15.75" x14ac:dyDescent="0.25">
      <c r="A52" s="638"/>
      <c r="B52" s="638"/>
      <c r="C52" s="638"/>
      <c r="D52" s="638"/>
      <c r="E52" s="638"/>
      <c r="F52" s="638"/>
      <c r="G52" s="638"/>
    </row>
  </sheetData>
  <mergeCells count="12">
    <mergeCell ref="A51:B51"/>
    <mergeCell ref="C51:G51"/>
    <mergeCell ref="A52:B52"/>
    <mergeCell ref="C52:G52"/>
    <mergeCell ref="A4:G4"/>
    <mergeCell ref="A5:G5"/>
    <mergeCell ref="A6:G6"/>
    <mergeCell ref="A7:G7"/>
    <mergeCell ref="B31:D31"/>
    <mergeCell ref="A45:G45"/>
    <mergeCell ref="A46:G46"/>
    <mergeCell ref="A47:G47"/>
  </mergeCells>
  <dataValidations disablePrompts="1" count="1">
    <dataValidation allowBlank="1" showInputMessage="1" showErrorMessage="1" errorTitle="Error" error="Estas celdas contienen formulas que no se pueden modificar." sqref="B48:F49 A45:A49 A50:F50 A51:A52 C51:C52" xr:uid="{00000000-0002-0000-0200-000000000000}"/>
  </dataValidations>
  <pageMargins left="0.7" right="0.7" top="0.75" bottom="0.75" header="0.3" footer="0.3"/>
  <pageSetup scale="61"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32"/>
  <sheetViews>
    <sheetView view="pageBreakPreview" zoomScale="85" zoomScaleNormal="85" zoomScaleSheetLayoutView="85" workbookViewId="0">
      <selection activeCell="D5" sqref="D5"/>
    </sheetView>
  </sheetViews>
  <sheetFormatPr baseColWidth="10" defaultRowHeight="15" x14ac:dyDescent="0.25"/>
  <cols>
    <col min="1" max="1" width="9.85546875" style="47" customWidth="1"/>
    <col min="2" max="2" width="23.28515625" style="21" customWidth="1"/>
    <col min="3" max="3" width="15" style="21" customWidth="1"/>
    <col min="4" max="4" width="32.5703125" style="21" customWidth="1"/>
    <col min="5" max="5" width="13.140625" style="21" customWidth="1"/>
    <col min="6" max="6" width="17.5703125" style="21" bestFit="1" customWidth="1"/>
    <col min="7" max="7" width="12.5703125" style="21" customWidth="1"/>
    <col min="8" max="8" width="14.28515625" style="21" bestFit="1" customWidth="1"/>
    <col min="9" max="9" width="11.42578125" style="21"/>
    <col min="10" max="10" width="19.140625" style="21" customWidth="1"/>
    <col min="11" max="14" width="11.42578125" style="21"/>
  </cols>
  <sheetData>
    <row r="1" spans="1:14" s="5" customFormat="1" x14ac:dyDescent="0.25">
      <c r="A1" s="47"/>
      <c r="B1" s="21"/>
      <c r="C1" s="21"/>
      <c r="D1" s="21"/>
      <c r="E1" s="21"/>
      <c r="F1" s="21"/>
      <c r="G1" s="21"/>
      <c r="H1" s="21"/>
      <c r="I1" s="21"/>
      <c r="J1" s="21"/>
      <c r="K1" s="21"/>
      <c r="L1" s="21"/>
      <c r="M1" s="21"/>
      <c r="N1" s="21"/>
    </row>
    <row r="2" spans="1:14" s="5" customFormat="1" x14ac:dyDescent="0.25">
      <c r="A2" s="47"/>
      <c r="B2" s="21"/>
      <c r="C2" s="21"/>
      <c r="D2" s="21"/>
      <c r="E2" s="21"/>
      <c r="F2" s="21"/>
      <c r="G2" s="21"/>
      <c r="H2" s="21"/>
      <c r="I2" s="21"/>
      <c r="J2" s="21"/>
      <c r="K2" s="21"/>
      <c r="L2" s="21"/>
      <c r="M2" s="21"/>
      <c r="N2" s="21"/>
    </row>
    <row r="4" spans="1:14" s="5" customFormat="1" x14ac:dyDescent="0.25">
      <c r="A4" s="47"/>
      <c r="B4" s="21"/>
      <c r="C4" s="21"/>
      <c r="D4" s="21"/>
      <c r="E4" s="21"/>
      <c r="F4" s="21"/>
      <c r="G4" s="21"/>
      <c r="H4" s="21"/>
      <c r="I4" s="21"/>
      <c r="J4" s="21"/>
      <c r="K4" s="21"/>
      <c r="L4" s="21"/>
      <c r="M4" s="21"/>
      <c r="N4" s="21"/>
    </row>
    <row r="5" spans="1:14" s="5" customFormat="1" x14ac:dyDescent="0.25">
      <c r="A5" s="47"/>
      <c r="B5" s="21"/>
      <c r="C5" s="21"/>
      <c r="D5" s="21"/>
      <c r="E5" s="21"/>
      <c r="F5" s="21"/>
      <c r="G5" s="21"/>
      <c r="H5" s="21"/>
      <c r="I5" s="21"/>
      <c r="J5" s="21"/>
      <c r="K5" s="21"/>
      <c r="L5" s="21"/>
      <c r="M5" s="21"/>
      <c r="N5" s="21"/>
    </row>
    <row r="6" spans="1:14" s="5" customFormat="1" x14ac:dyDescent="0.25">
      <c r="A6" s="47"/>
      <c r="B6" s="21"/>
      <c r="C6" s="21"/>
      <c r="D6" s="21"/>
      <c r="E6" s="21"/>
      <c r="F6" s="21"/>
      <c r="G6" s="21"/>
      <c r="H6" s="21"/>
      <c r="I6" s="21"/>
      <c r="J6" s="21"/>
      <c r="K6" s="21"/>
      <c r="L6" s="21"/>
      <c r="M6" s="21"/>
      <c r="N6" s="21"/>
    </row>
    <row r="7" spans="1:14" s="5" customFormat="1" ht="16.5" thickBot="1" x14ac:dyDescent="0.3">
      <c r="A7" s="47"/>
      <c r="B7" s="676" t="s">
        <v>170</v>
      </c>
      <c r="C7" s="676"/>
      <c r="D7" s="676"/>
      <c r="E7" s="676"/>
      <c r="F7" s="676"/>
      <c r="G7" s="676"/>
      <c r="H7" s="318"/>
      <c r="I7" s="21"/>
      <c r="J7" s="21"/>
      <c r="K7" s="21"/>
      <c r="L7" s="21"/>
      <c r="M7" s="21"/>
      <c r="N7" s="21"/>
    </row>
    <row r="8" spans="1:14" s="5" customFormat="1" ht="16.5" thickBot="1" x14ac:dyDescent="0.3">
      <c r="A8" s="47"/>
      <c r="B8" s="319" t="s">
        <v>222</v>
      </c>
      <c r="C8" s="677" t="str">
        <f>+'PRESUPUESTO OFICIAL DEL PROYEC.'!B11</f>
        <v xml:space="preserve">Realizar talleres de socialización y sensibilizacion ambiental </v>
      </c>
      <c r="D8" s="678"/>
      <c r="E8" s="678"/>
      <c r="F8" s="678"/>
      <c r="G8" s="678"/>
      <c r="H8" s="679"/>
      <c r="I8" s="21"/>
      <c r="J8" s="21"/>
      <c r="K8" s="21"/>
      <c r="L8" s="21"/>
      <c r="M8" s="21"/>
      <c r="N8" s="21"/>
    </row>
    <row r="9" spans="1:14" s="5" customFormat="1" ht="23.25" thickBot="1" x14ac:dyDescent="0.3">
      <c r="A9" s="47"/>
      <c r="B9" s="680" t="s">
        <v>223</v>
      </c>
      <c r="C9" s="681"/>
      <c r="D9" s="320" t="s">
        <v>77</v>
      </c>
      <c r="E9" s="682" t="s">
        <v>224</v>
      </c>
      <c r="F9" s="683"/>
      <c r="G9" s="321" t="s">
        <v>225</v>
      </c>
      <c r="H9" s="322" t="s">
        <v>226</v>
      </c>
      <c r="I9" s="21"/>
      <c r="J9" s="21"/>
      <c r="K9" s="21"/>
      <c r="L9" s="21"/>
      <c r="M9" s="21"/>
      <c r="N9" s="21"/>
    </row>
    <row r="10" spans="1:14" s="5" customFormat="1" x14ac:dyDescent="0.25">
      <c r="A10" s="47"/>
      <c r="B10" s="684" t="s">
        <v>227</v>
      </c>
      <c r="C10" s="685"/>
      <c r="D10" s="686"/>
      <c r="E10" s="687"/>
      <c r="F10" s="687"/>
      <c r="G10" s="688"/>
      <c r="H10" s="541">
        <f>+H11+H12+H13</f>
        <v>173910</v>
      </c>
      <c r="I10" s="21"/>
      <c r="J10" s="21"/>
      <c r="K10" s="21"/>
      <c r="L10" s="21"/>
      <c r="M10" s="21"/>
      <c r="N10" s="21"/>
    </row>
    <row r="11" spans="1:14" s="5" customFormat="1" ht="15" customHeight="1" x14ac:dyDescent="0.25">
      <c r="A11" s="47"/>
      <c r="B11" s="689" t="s">
        <v>228</v>
      </c>
      <c r="C11" s="690"/>
      <c r="D11" s="323" t="s">
        <v>229</v>
      </c>
      <c r="E11" s="691">
        <v>3.3000000000000002E-2</v>
      </c>
      <c r="F11" s="692"/>
      <c r="G11" s="324">
        <v>220000</v>
      </c>
      <c r="H11" s="542">
        <f>+E11*G11</f>
        <v>7260</v>
      </c>
      <c r="I11" s="21"/>
      <c r="J11" s="21"/>
      <c r="K11" s="21"/>
      <c r="L11" s="21"/>
      <c r="M11" s="21"/>
      <c r="N11" s="21"/>
    </row>
    <row r="12" spans="1:14" s="5" customFormat="1" x14ac:dyDescent="0.25">
      <c r="A12" s="47"/>
      <c r="B12" s="693" t="s">
        <v>230</v>
      </c>
      <c r="C12" s="694"/>
      <c r="D12" s="323" t="s">
        <v>229</v>
      </c>
      <c r="E12" s="691">
        <v>3.3000000000000002E-2</v>
      </c>
      <c r="F12" s="692"/>
      <c r="G12" s="324">
        <v>550000</v>
      </c>
      <c r="H12" s="542">
        <f>+E12*G12</f>
        <v>18150</v>
      </c>
      <c r="I12" s="21"/>
      <c r="J12" s="21"/>
      <c r="K12" s="21"/>
      <c r="L12" s="21"/>
      <c r="M12" s="21"/>
      <c r="N12" s="21"/>
    </row>
    <row r="13" spans="1:14" s="5" customFormat="1" x14ac:dyDescent="0.25">
      <c r="A13" s="47"/>
      <c r="B13" s="693" t="s">
        <v>231</v>
      </c>
      <c r="C13" s="694"/>
      <c r="D13" s="323" t="s">
        <v>229</v>
      </c>
      <c r="E13" s="691">
        <v>3.3000000000000002E-2</v>
      </c>
      <c r="F13" s="692"/>
      <c r="G13" s="324">
        <v>4500000</v>
      </c>
      <c r="H13" s="542">
        <f>+E13*G13</f>
        <v>148500</v>
      </c>
      <c r="I13" s="21"/>
      <c r="J13" s="21"/>
      <c r="K13" s="21"/>
      <c r="L13" s="21"/>
      <c r="M13" s="21"/>
      <c r="N13" s="21"/>
    </row>
    <row r="14" spans="1:14" s="5" customFormat="1" x14ac:dyDescent="0.25">
      <c r="A14" s="47"/>
      <c r="B14" s="674" t="s">
        <v>232</v>
      </c>
      <c r="C14" s="675"/>
      <c r="D14" s="323" t="s">
        <v>233</v>
      </c>
      <c r="E14" s="695">
        <v>1</v>
      </c>
      <c r="F14" s="696"/>
      <c r="G14" s="325">
        <v>146090</v>
      </c>
      <c r="H14" s="543">
        <f>+E14*G14</f>
        <v>146090</v>
      </c>
      <c r="I14" s="21"/>
      <c r="J14" s="21"/>
      <c r="K14" s="21"/>
      <c r="L14" s="21"/>
      <c r="M14" s="21"/>
      <c r="N14" s="21"/>
    </row>
    <row r="15" spans="1:14" s="5" customFormat="1" x14ac:dyDescent="0.25">
      <c r="A15" s="47"/>
      <c r="B15" s="697" t="s">
        <v>234</v>
      </c>
      <c r="C15" s="698"/>
      <c r="D15" s="699"/>
      <c r="E15" s="700"/>
      <c r="F15" s="700"/>
      <c r="G15" s="701"/>
      <c r="H15" s="544"/>
      <c r="I15" s="21"/>
      <c r="J15" s="21"/>
      <c r="K15" s="21"/>
      <c r="L15" s="21"/>
      <c r="M15" s="21"/>
      <c r="N15" s="21"/>
    </row>
    <row r="16" spans="1:14" s="5" customFormat="1" x14ac:dyDescent="0.25">
      <c r="A16" s="47"/>
      <c r="B16" s="649" t="s">
        <v>235</v>
      </c>
      <c r="C16" s="650"/>
      <c r="D16" s="323"/>
      <c r="E16" s="658"/>
      <c r="F16" s="659"/>
      <c r="G16" s="326"/>
      <c r="H16" s="542">
        <f>+E16*G16</f>
        <v>0</v>
      </c>
      <c r="I16" s="21"/>
      <c r="J16" s="21"/>
      <c r="K16" s="21"/>
      <c r="L16" s="21"/>
      <c r="M16" s="21"/>
      <c r="N16" s="21"/>
    </row>
    <row r="17" spans="1:14" s="5" customFormat="1" x14ac:dyDescent="0.25">
      <c r="A17" s="47"/>
      <c r="B17" s="653" t="s">
        <v>236</v>
      </c>
      <c r="C17" s="654"/>
      <c r="D17" s="667"/>
      <c r="E17" s="668"/>
      <c r="F17" s="668"/>
      <c r="G17" s="669"/>
      <c r="H17" s="545">
        <f>SUM(H18:H18)</f>
        <v>135000</v>
      </c>
      <c r="I17" s="21"/>
      <c r="J17" s="21"/>
      <c r="K17" s="21"/>
      <c r="L17" s="21"/>
      <c r="M17" s="21"/>
      <c r="N17" s="21"/>
    </row>
    <row r="18" spans="1:14" s="5" customFormat="1" x14ac:dyDescent="0.25">
      <c r="A18" s="47"/>
      <c r="B18" s="672" t="s">
        <v>240</v>
      </c>
      <c r="C18" s="673"/>
      <c r="D18" s="323" t="s">
        <v>233</v>
      </c>
      <c r="E18" s="651">
        <v>30</v>
      </c>
      <c r="F18" s="652"/>
      <c r="G18" s="327">
        <v>4500</v>
      </c>
      <c r="H18" s="542">
        <f>+E18*G18</f>
        <v>135000</v>
      </c>
      <c r="I18" s="21"/>
      <c r="J18" s="21"/>
      <c r="K18" s="21"/>
      <c r="L18" s="21"/>
      <c r="M18" s="21"/>
      <c r="N18" s="21"/>
    </row>
    <row r="19" spans="1:14" x14ac:dyDescent="0.25">
      <c r="B19" s="674" t="s">
        <v>241</v>
      </c>
      <c r="C19" s="675"/>
      <c r="D19" s="323"/>
      <c r="E19" s="651"/>
      <c r="F19" s="652"/>
      <c r="G19" s="326"/>
      <c r="H19" s="546">
        <f>+E19*G19</f>
        <v>0</v>
      </c>
    </row>
    <row r="20" spans="1:14" ht="21.75" customHeight="1" x14ac:dyDescent="0.25">
      <c r="B20" s="653" t="s">
        <v>242</v>
      </c>
      <c r="C20" s="654"/>
      <c r="D20" s="667"/>
      <c r="E20" s="668"/>
      <c r="F20" s="668"/>
      <c r="G20" s="669"/>
      <c r="H20" s="545">
        <f>+H21+H22+H23+H24+H25</f>
        <v>397650</v>
      </c>
    </row>
    <row r="21" spans="1:14" x14ac:dyDescent="0.25">
      <c r="B21" s="328" t="s">
        <v>243</v>
      </c>
      <c r="C21" s="329">
        <v>1</v>
      </c>
      <c r="D21" s="323" t="s">
        <v>229</v>
      </c>
      <c r="E21" s="670">
        <v>3.3000000000000002E-2</v>
      </c>
      <c r="F21" s="671"/>
      <c r="G21" s="327">
        <v>3700000</v>
      </c>
      <c r="H21" s="542">
        <f>+E21*G21*C21</f>
        <v>122100</v>
      </c>
    </row>
    <row r="22" spans="1:14" x14ac:dyDescent="0.25">
      <c r="B22" s="328" t="s">
        <v>244</v>
      </c>
      <c r="C22" s="330">
        <v>1</v>
      </c>
      <c r="D22" s="323" t="s">
        <v>229</v>
      </c>
      <c r="E22" s="670">
        <v>3.3000000000000002E-2</v>
      </c>
      <c r="F22" s="671"/>
      <c r="G22" s="327">
        <v>2700000</v>
      </c>
      <c r="H22" s="542">
        <f t="shared" ref="H22:H25" si="0">+E22*G22*C22</f>
        <v>89100</v>
      </c>
    </row>
    <row r="23" spans="1:14" x14ac:dyDescent="0.25">
      <c r="B23" s="328" t="s">
        <v>245</v>
      </c>
      <c r="C23" s="331">
        <v>1</v>
      </c>
      <c r="D23" s="323" t="s">
        <v>229</v>
      </c>
      <c r="E23" s="670">
        <v>3.3000000000000002E-2</v>
      </c>
      <c r="F23" s="671"/>
      <c r="G23" s="327">
        <v>1800000</v>
      </c>
      <c r="H23" s="542">
        <f t="shared" si="0"/>
        <v>59400</v>
      </c>
    </row>
    <row r="24" spans="1:14" x14ac:dyDescent="0.25">
      <c r="B24" s="328" t="s">
        <v>246</v>
      </c>
      <c r="C24" s="331"/>
      <c r="D24" s="323"/>
      <c r="E24" s="660"/>
      <c r="F24" s="661"/>
      <c r="G24" s="327"/>
      <c r="H24" s="542">
        <f t="shared" si="0"/>
        <v>0</v>
      </c>
    </row>
    <row r="25" spans="1:14" x14ac:dyDescent="0.25">
      <c r="B25" s="328" t="s">
        <v>247</v>
      </c>
      <c r="C25" s="332">
        <v>1</v>
      </c>
      <c r="D25" s="323" t="s">
        <v>229</v>
      </c>
      <c r="E25" s="662">
        <v>3.3000000000000002E-2</v>
      </c>
      <c r="F25" s="663"/>
      <c r="G25" s="327">
        <v>3850000</v>
      </c>
      <c r="H25" s="542">
        <f t="shared" si="0"/>
        <v>127050</v>
      </c>
    </row>
    <row r="26" spans="1:14" x14ac:dyDescent="0.25">
      <c r="B26" s="653" t="s">
        <v>248</v>
      </c>
      <c r="C26" s="654"/>
      <c r="D26" s="664"/>
      <c r="E26" s="665"/>
      <c r="F26" s="665"/>
      <c r="G26" s="666"/>
      <c r="H26" s="547">
        <f>+H27+H28</f>
        <v>298216.5</v>
      </c>
    </row>
    <row r="27" spans="1:14" x14ac:dyDescent="0.25">
      <c r="B27" s="649" t="s">
        <v>249</v>
      </c>
      <c r="C27" s="650"/>
      <c r="D27" s="323" t="s">
        <v>233</v>
      </c>
      <c r="E27" s="651">
        <v>1</v>
      </c>
      <c r="F27" s="652"/>
      <c r="G27" s="327">
        <v>60000</v>
      </c>
      <c r="H27" s="542">
        <f>+E27*G27</f>
        <v>60000</v>
      </c>
    </row>
    <row r="28" spans="1:14" x14ac:dyDescent="0.25">
      <c r="B28" s="649" t="s">
        <v>250</v>
      </c>
      <c r="C28" s="650"/>
      <c r="D28" s="323" t="s">
        <v>233</v>
      </c>
      <c r="E28" s="651">
        <v>1</v>
      </c>
      <c r="F28" s="652"/>
      <c r="G28" s="327">
        <v>238216.5</v>
      </c>
      <c r="H28" s="542">
        <f>+E28*G28</f>
        <v>238216.5</v>
      </c>
    </row>
    <row r="29" spans="1:14" ht="24.75" customHeight="1" x14ac:dyDescent="0.25">
      <c r="B29" s="653" t="s">
        <v>251</v>
      </c>
      <c r="C29" s="654"/>
      <c r="D29" s="655"/>
      <c r="E29" s="656"/>
      <c r="F29" s="656"/>
      <c r="G29" s="657"/>
      <c r="H29" s="542">
        <v>0</v>
      </c>
    </row>
    <row r="30" spans="1:14" x14ac:dyDescent="0.25">
      <c r="B30" s="649"/>
      <c r="C30" s="650"/>
      <c r="D30" s="323"/>
      <c r="E30" s="658"/>
      <c r="F30" s="659"/>
      <c r="G30" s="326"/>
      <c r="H30" s="542">
        <f>+E30*G30</f>
        <v>0</v>
      </c>
    </row>
    <row r="31" spans="1:14" ht="15.75" thickBot="1" x14ac:dyDescent="0.3">
      <c r="B31" s="645"/>
      <c r="C31" s="646"/>
      <c r="D31" s="323"/>
      <c r="E31" s="647"/>
      <c r="F31" s="648"/>
      <c r="G31" s="326"/>
      <c r="H31" s="542">
        <f>+E31*G31</f>
        <v>0</v>
      </c>
    </row>
    <row r="32" spans="1:14" ht="15.75" thickBot="1" x14ac:dyDescent="0.3">
      <c r="B32" s="334" t="s">
        <v>252</v>
      </c>
      <c r="C32" s="335"/>
      <c r="D32" s="335"/>
      <c r="E32" s="335"/>
      <c r="F32" s="335"/>
      <c r="G32" s="336"/>
      <c r="H32" s="548">
        <f>+H10+H14+H15+H17+H19+H20+H26+H29</f>
        <v>1150866.5</v>
      </c>
    </row>
  </sheetData>
  <mergeCells count="43">
    <mergeCell ref="B17:C17"/>
    <mergeCell ref="D17:G17"/>
    <mergeCell ref="B14:C14"/>
    <mergeCell ref="E14:F14"/>
    <mergeCell ref="B15:C15"/>
    <mergeCell ref="D15:G15"/>
    <mergeCell ref="B16:C16"/>
    <mergeCell ref="E16:F16"/>
    <mergeCell ref="B18:C18"/>
    <mergeCell ref="E18:F18"/>
    <mergeCell ref="B19:C19"/>
    <mergeCell ref="E19:F19"/>
    <mergeCell ref="B7:G7"/>
    <mergeCell ref="C8:H8"/>
    <mergeCell ref="B9:C9"/>
    <mergeCell ref="E9:F9"/>
    <mergeCell ref="B10:C10"/>
    <mergeCell ref="D10:G10"/>
    <mergeCell ref="B11:C11"/>
    <mergeCell ref="E11:F11"/>
    <mergeCell ref="B12:C12"/>
    <mergeCell ref="E12:F12"/>
    <mergeCell ref="B13:C13"/>
    <mergeCell ref="E13:F13"/>
    <mergeCell ref="E24:F24"/>
    <mergeCell ref="E25:F25"/>
    <mergeCell ref="B26:C26"/>
    <mergeCell ref="D26:G26"/>
    <mergeCell ref="B20:C20"/>
    <mergeCell ref="D20:G20"/>
    <mergeCell ref="E21:F21"/>
    <mergeCell ref="E22:F22"/>
    <mergeCell ref="E23:F23"/>
    <mergeCell ref="B31:C31"/>
    <mergeCell ref="E31:F31"/>
    <mergeCell ref="B27:C27"/>
    <mergeCell ref="E27:F27"/>
    <mergeCell ref="B28:C28"/>
    <mergeCell ref="E28:F28"/>
    <mergeCell ref="B29:C29"/>
    <mergeCell ref="D29:G29"/>
    <mergeCell ref="E30:F30"/>
    <mergeCell ref="B30:C30"/>
  </mergeCells>
  <conditionalFormatting sqref="H32">
    <cfRule type="cellIs" dxfId="1" priority="1" stopIfTrue="1" operator="greaterThan">
      <formula>0</formula>
    </cfRule>
  </conditionalFormatting>
  <pageMargins left="0.7" right="0.7" top="0.75" bottom="0.75" header="0.3" footer="0.3"/>
  <pageSetup paperSize="9" scale="52" orientation="portrait" r:id="rId1"/>
  <colBreaks count="1" manualBreakCount="1">
    <brk id="10" max="15" man="1"/>
  </col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5:R34"/>
  <sheetViews>
    <sheetView workbookViewId="0">
      <selection activeCell="B2" sqref="B2"/>
    </sheetView>
  </sheetViews>
  <sheetFormatPr baseColWidth="10" defaultRowHeight="15" x14ac:dyDescent="0.25"/>
  <cols>
    <col min="1" max="1" width="9.85546875" style="47" customWidth="1"/>
    <col min="2" max="2" width="18.7109375" style="21" bestFit="1" customWidth="1"/>
    <col min="3" max="3" width="14.140625" style="21" customWidth="1"/>
    <col min="4" max="4" width="12.28515625" style="21" bestFit="1" customWidth="1"/>
    <col min="5" max="5" width="6.7109375" style="21" bestFit="1" customWidth="1"/>
    <col min="6" max="6" width="9.28515625" style="21" bestFit="1" customWidth="1"/>
    <col min="7" max="7" width="8.7109375" style="21" bestFit="1" customWidth="1"/>
    <col min="8" max="8" width="9.140625" style="21" bestFit="1" customWidth="1"/>
    <col min="9" max="9" width="9.140625" bestFit="1" customWidth="1"/>
    <col min="10" max="10" width="13.7109375" customWidth="1"/>
  </cols>
  <sheetData>
    <row r="5" spans="1:18" s="5" customFormat="1" ht="16.5" thickBot="1" x14ac:dyDescent="0.3">
      <c r="A5" s="47"/>
      <c r="B5" s="676" t="s">
        <v>170</v>
      </c>
      <c r="C5" s="676"/>
      <c r="D5" s="676"/>
      <c r="E5" s="676"/>
      <c r="F5" s="676"/>
      <c r="G5" s="676"/>
      <c r="H5" s="318"/>
    </row>
    <row r="6" spans="1:18" s="5" customFormat="1" ht="16.5" thickBot="1" x14ac:dyDescent="0.3">
      <c r="A6" s="47"/>
      <c r="B6" s="382" t="s">
        <v>269</v>
      </c>
      <c r="C6" s="677" t="str">
        <f>+'PRESUPUESTO OFICIAL DEL PROYEC.'!B12</f>
        <v>Realizar divulgación del proyecto</v>
      </c>
      <c r="D6" s="678"/>
      <c r="E6" s="678"/>
      <c r="F6" s="678"/>
      <c r="G6" s="678"/>
      <c r="H6" s="679"/>
    </row>
    <row r="7" spans="1:18" s="5" customFormat="1" ht="16.5" customHeight="1" thickBot="1" x14ac:dyDescent="0.3">
      <c r="A7" s="47"/>
      <c r="B7" s="340" t="s">
        <v>76</v>
      </c>
      <c r="C7" s="340"/>
      <c r="D7" s="341"/>
      <c r="E7" s="341"/>
      <c r="F7" s="341"/>
      <c r="G7" s="341"/>
      <c r="H7" s="341"/>
      <c r="I7" s="341"/>
    </row>
    <row r="8" spans="1:18" s="5" customFormat="1" x14ac:dyDescent="0.25">
      <c r="A8" s="47"/>
      <c r="B8" s="708" t="s">
        <v>1</v>
      </c>
      <c r="C8" s="709"/>
      <c r="D8" s="710"/>
      <c r="E8" s="342" t="s">
        <v>2</v>
      </c>
      <c r="F8" s="343" t="s">
        <v>264</v>
      </c>
      <c r="G8" s="342" t="s">
        <v>13</v>
      </c>
      <c r="H8" s="344" t="s">
        <v>31</v>
      </c>
      <c r="I8" s="345"/>
    </row>
    <row r="9" spans="1:18" s="5" customFormat="1" x14ac:dyDescent="0.25">
      <c r="A9" s="47"/>
      <c r="B9" s="702"/>
      <c r="C9" s="703"/>
      <c r="D9" s="704"/>
      <c r="E9" s="346"/>
      <c r="F9" s="347"/>
      <c r="G9" s="347"/>
      <c r="H9" s="348"/>
      <c r="I9" s="349"/>
    </row>
    <row r="10" spans="1:18" s="5" customFormat="1" ht="15.75" thickBot="1" x14ac:dyDescent="0.3">
      <c r="A10" s="47"/>
      <c r="B10" s="705"/>
      <c r="C10" s="706"/>
      <c r="D10" s="707"/>
      <c r="E10" s="350"/>
      <c r="F10" s="351"/>
      <c r="G10" s="352"/>
      <c r="H10" s="353"/>
      <c r="I10" s="354"/>
    </row>
    <row r="11" spans="1:18" s="5" customFormat="1" ht="15.75" thickBot="1" x14ac:dyDescent="0.3">
      <c r="A11" s="47"/>
      <c r="B11" s="341"/>
      <c r="C11" s="341"/>
      <c r="D11" s="341"/>
      <c r="E11" s="341"/>
      <c r="F11" s="341"/>
      <c r="G11" s="341"/>
      <c r="H11" s="355" t="s">
        <v>19</v>
      </c>
      <c r="I11" s="356">
        <f>+H9*E9</f>
        <v>0</v>
      </c>
    </row>
    <row r="12" spans="1:18" s="5" customFormat="1" ht="15.75" thickBot="1" x14ac:dyDescent="0.3">
      <c r="A12" s="47"/>
      <c r="B12" s="340" t="s">
        <v>51</v>
      </c>
      <c r="C12" s="340"/>
      <c r="D12" s="341"/>
      <c r="E12" s="341"/>
      <c r="F12" s="341"/>
      <c r="G12" s="341"/>
      <c r="H12" s="341"/>
      <c r="I12" s="341"/>
    </row>
    <row r="13" spans="1:18" x14ac:dyDescent="0.25">
      <c r="B13" s="708" t="s">
        <v>1</v>
      </c>
      <c r="C13" s="709"/>
      <c r="D13" s="710"/>
      <c r="E13" s="342" t="s">
        <v>2</v>
      </c>
      <c r="F13" s="342" t="s">
        <v>30</v>
      </c>
      <c r="G13" s="342" t="s">
        <v>3</v>
      </c>
      <c r="H13" s="357" t="s">
        <v>31</v>
      </c>
      <c r="I13" s="345"/>
      <c r="L13" s="5"/>
      <c r="M13" s="5"/>
      <c r="N13" s="5"/>
      <c r="O13" s="5"/>
      <c r="P13" s="5"/>
      <c r="Q13" s="5"/>
      <c r="R13" s="5"/>
    </row>
    <row r="14" spans="1:18" x14ac:dyDescent="0.25">
      <c r="B14" s="702" t="s">
        <v>265</v>
      </c>
      <c r="C14" s="703"/>
      <c r="D14" s="704"/>
      <c r="E14" s="346" t="s">
        <v>15</v>
      </c>
      <c r="F14" s="358">
        <v>2400000</v>
      </c>
      <c r="G14" s="347">
        <v>1</v>
      </c>
      <c r="H14" s="359">
        <f>+F14*G14</f>
        <v>2400000</v>
      </c>
      <c r="I14" s="349"/>
      <c r="L14" s="5"/>
      <c r="M14" s="5"/>
      <c r="N14" s="5"/>
      <c r="O14" s="5"/>
      <c r="P14" s="5"/>
      <c r="Q14" s="5"/>
      <c r="R14" s="5"/>
    </row>
    <row r="15" spans="1:18" ht="15.75" thickBot="1" x14ac:dyDescent="0.3">
      <c r="B15" s="705" t="s">
        <v>266</v>
      </c>
      <c r="C15" s="706"/>
      <c r="D15" s="707"/>
      <c r="E15" s="350" t="s">
        <v>15</v>
      </c>
      <c r="F15" s="360">
        <v>3960000</v>
      </c>
      <c r="G15" s="352">
        <v>1</v>
      </c>
      <c r="H15" s="361">
        <f>+F15*G15</f>
        <v>3960000</v>
      </c>
      <c r="I15" s="349"/>
    </row>
    <row r="16" spans="1:18" ht="15.75" thickBot="1" x14ac:dyDescent="0.3">
      <c r="B16" s="341"/>
      <c r="C16" s="341"/>
      <c r="D16" s="341"/>
      <c r="E16" s="341"/>
      <c r="F16" s="341"/>
      <c r="G16" s="341"/>
      <c r="H16" s="355" t="s">
        <v>19</v>
      </c>
      <c r="I16" s="356">
        <f>SUM(H14:H15)</f>
        <v>6360000</v>
      </c>
    </row>
    <row r="17" spans="1:9" ht="15.75" thickBot="1" x14ac:dyDescent="0.3">
      <c r="B17" s="362" t="s">
        <v>52</v>
      </c>
      <c r="C17" s="362"/>
      <c r="D17" s="363"/>
      <c r="E17" s="341"/>
      <c r="F17" s="341"/>
      <c r="G17" s="341"/>
      <c r="H17" s="341"/>
      <c r="I17" s="341"/>
    </row>
    <row r="18" spans="1:9" x14ac:dyDescent="0.25">
      <c r="A18" s="62"/>
      <c r="B18" s="364"/>
      <c r="C18" s="365"/>
      <c r="D18" s="366" t="s">
        <v>16</v>
      </c>
      <c r="E18" s="342" t="s">
        <v>17</v>
      </c>
      <c r="F18" s="342" t="s">
        <v>267</v>
      </c>
      <c r="G18" s="342" t="s">
        <v>26</v>
      </c>
      <c r="H18" s="357" t="s">
        <v>31</v>
      </c>
      <c r="I18" s="345"/>
    </row>
    <row r="19" spans="1:9" ht="29.25" customHeight="1" x14ac:dyDescent="0.25">
      <c r="A19" s="64"/>
      <c r="B19" s="702" t="s">
        <v>268</v>
      </c>
      <c r="C19" s="704"/>
      <c r="D19" s="367"/>
      <c r="E19" s="367"/>
      <c r="F19" s="367"/>
      <c r="G19" s="368"/>
      <c r="H19" s="347">
        <v>150000</v>
      </c>
      <c r="I19" s="349"/>
    </row>
    <row r="20" spans="1:9" x14ac:dyDescent="0.25">
      <c r="B20" s="369"/>
      <c r="C20" s="370"/>
      <c r="D20" s="371"/>
      <c r="E20" s="346"/>
      <c r="F20" s="372"/>
      <c r="G20" s="347"/>
      <c r="H20" s="347"/>
      <c r="I20" s="349"/>
    </row>
    <row r="21" spans="1:9" ht="15.75" thickBot="1" x14ac:dyDescent="0.3">
      <c r="B21" s="373"/>
      <c r="C21" s="374"/>
      <c r="D21" s="350"/>
      <c r="E21" s="351"/>
      <c r="F21" s="352"/>
      <c r="G21" s="353"/>
      <c r="H21" s="350"/>
      <c r="I21" s="349"/>
    </row>
    <row r="22" spans="1:9" ht="15.75" thickBot="1" x14ac:dyDescent="0.3">
      <c r="B22" s="341"/>
      <c r="C22" s="341"/>
      <c r="D22" s="341"/>
      <c r="E22" s="341"/>
      <c r="F22" s="341"/>
      <c r="G22" s="341"/>
      <c r="H22" s="355" t="s">
        <v>19</v>
      </c>
      <c r="I22" s="356">
        <f>+H19</f>
        <v>150000</v>
      </c>
    </row>
    <row r="23" spans="1:9" ht="15.75" thickBot="1" x14ac:dyDescent="0.3">
      <c r="B23" s="362" t="s">
        <v>18</v>
      </c>
      <c r="C23" s="362"/>
      <c r="D23" s="341"/>
      <c r="E23" s="341"/>
      <c r="F23" s="341"/>
      <c r="G23" s="341"/>
      <c r="H23" s="341"/>
      <c r="I23" s="341"/>
    </row>
    <row r="24" spans="1:9" x14ac:dyDescent="0.25">
      <c r="B24" s="708" t="s">
        <v>1</v>
      </c>
      <c r="C24" s="709"/>
      <c r="D24" s="710"/>
      <c r="E24" s="342" t="s">
        <v>2</v>
      </c>
      <c r="F24" s="343" t="s">
        <v>264</v>
      </c>
      <c r="G24" s="342" t="s">
        <v>13</v>
      </c>
      <c r="H24" s="357" t="s">
        <v>31</v>
      </c>
      <c r="I24" s="345"/>
    </row>
    <row r="25" spans="1:9" x14ac:dyDescent="0.25">
      <c r="B25" s="702"/>
      <c r="C25" s="703"/>
      <c r="D25" s="704"/>
      <c r="E25" s="375"/>
      <c r="F25" s="348"/>
      <c r="G25" s="376"/>
      <c r="H25" s="359"/>
      <c r="I25" s="349"/>
    </row>
    <row r="26" spans="1:9" ht="15.75" thickBot="1" x14ac:dyDescent="0.3">
      <c r="B26" s="705"/>
      <c r="C26" s="706"/>
      <c r="D26" s="707"/>
      <c r="E26" s="377"/>
      <c r="F26" s="352"/>
      <c r="G26" s="378"/>
      <c r="H26" s="361"/>
      <c r="I26" s="349"/>
    </row>
    <row r="27" spans="1:9" ht="15.75" thickBot="1" x14ac:dyDescent="0.3">
      <c r="B27" s="341"/>
      <c r="C27" s="341"/>
      <c r="D27" s="341"/>
      <c r="E27" s="341"/>
      <c r="F27" s="341"/>
      <c r="G27" s="341"/>
      <c r="H27" s="355" t="s">
        <v>19</v>
      </c>
      <c r="I27" s="356">
        <f>SUM(H25:H26)</f>
        <v>0</v>
      </c>
    </row>
    <row r="28" spans="1:9" ht="15.75" thickBot="1" x14ac:dyDescent="0.3">
      <c r="A28" s="103"/>
      <c r="B28" s="341"/>
      <c r="C28" s="341"/>
      <c r="D28" s="341"/>
      <c r="E28" s="341"/>
      <c r="F28" s="341"/>
      <c r="G28" s="341"/>
      <c r="H28" s="379"/>
      <c r="I28" s="341"/>
    </row>
    <row r="29" spans="1:9" ht="15.75" thickBot="1" x14ac:dyDescent="0.3">
      <c r="A29" s="103"/>
      <c r="B29" s="341"/>
      <c r="C29" s="341"/>
      <c r="D29" s="341"/>
      <c r="E29" s="341"/>
      <c r="F29" s="380" t="s">
        <v>54</v>
      </c>
      <c r="G29" s="381"/>
      <c r="H29" s="381"/>
      <c r="I29" s="356">
        <f>ROUND(I11+I16+I22+I27,0)</f>
        <v>6510000</v>
      </c>
    </row>
    <row r="30" spans="1:9" x14ac:dyDescent="0.25">
      <c r="A30" s="5"/>
      <c r="B30" s="5"/>
      <c r="C30" s="5"/>
      <c r="D30" s="5"/>
      <c r="E30" s="5"/>
      <c r="F30" s="5"/>
      <c r="G30" s="5"/>
      <c r="H30" s="5"/>
    </row>
    <row r="31" spans="1:9" x14ac:dyDescent="0.25">
      <c r="A31" s="5"/>
      <c r="B31" s="5"/>
      <c r="C31" s="5"/>
      <c r="D31" s="5"/>
      <c r="E31" s="5"/>
      <c r="F31" s="5"/>
      <c r="G31" s="5"/>
      <c r="H31" s="5"/>
    </row>
    <row r="32" spans="1:9" x14ac:dyDescent="0.25">
      <c r="A32" s="5"/>
      <c r="B32" s="5"/>
      <c r="C32" s="5"/>
      <c r="D32" s="5"/>
      <c r="E32" s="5"/>
      <c r="F32" s="5"/>
      <c r="G32" s="5"/>
      <c r="H32" s="5"/>
    </row>
    <row r="33" spans="1:8" x14ac:dyDescent="0.25">
      <c r="A33" s="5"/>
      <c r="B33" s="5"/>
      <c r="C33" s="5"/>
      <c r="D33" s="5"/>
      <c r="E33" s="5"/>
      <c r="F33" s="5"/>
      <c r="G33" s="5"/>
      <c r="H33" s="5"/>
    </row>
    <row r="34" spans="1:8" x14ac:dyDescent="0.25">
      <c r="A34" s="5"/>
      <c r="B34" s="5"/>
      <c r="C34" s="5"/>
      <c r="D34" s="5"/>
      <c r="E34" s="5"/>
      <c r="F34" s="5"/>
      <c r="G34" s="5"/>
      <c r="H34" s="5"/>
    </row>
  </sheetData>
  <mergeCells count="12">
    <mergeCell ref="B25:D25"/>
    <mergeCell ref="B26:D26"/>
    <mergeCell ref="B5:G5"/>
    <mergeCell ref="C6:H6"/>
    <mergeCell ref="B8:D8"/>
    <mergeCell ref="B9:D9"/>
    <mergeCell ref="B10:D10"/>
    <mergeCell ref="B13:D13"/>
    <mergeCell ref="B14:D14"/>
    <mergeCell ref="B15:D15"/>
    <mergeCell ref="B19:C19"/>
    <mergeCell ref="B24:D2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H36"/>
  <sheetViews>
    <sheetView workbookViewId="0">
      <selection activeCell="N8" sqref="N8"/>
    </sheetView>
  </sheetViews>
  <sheetFormatPr baseColWidth="10" defaultRowHeight="15" x14ac:dyDescent="0.25"/>
  <cols>
    <col min="1" max="1" width="19" customWidth="1"/>
    <col min="2" max="2" width="13.28515625" customWidth="1"/>
  </cols>
  <sheetData>
    <row r="3" spans="1:8" ht="30.6" customHeight="1" x14ac:dyDescent="0.25"/>
    <row r="4" spans="1:8" ht="26.25" customHeight="1" x14ac:dyDescent="0.25">
      <c r="A4" s="408" t="s">
        <v>171</v>
      </c>
      <c r="B4" s="715" t="str">
        <f>+'PRESUPUESTO OFICIAL DEL PROYEC.'!B13</f>
        <v>Realizar reuniones para acuerdos de conservacion</v>
      </c>
      <c r="C4" s="715"/>
      <c r="D4" s="715"/>
      <c r="E4" s="715"/>
      <c r="F4" s="715"/>
      <c r="G4" s="715"/>
      <c r="H4" s="716"/>
    </row>
    <row r="5" spans="1:8" x14ac:dyDescent="0.25">
      <c r="A5" s="408"/>
      <c r="B5" s="409"/>
      <c r="C5" s="409"/>
      <c r="D5" s="409"/>
      <c r="E5" s="409"/>
      <c r="F5" s="409"/>
      <c r="G5" s="409"/>
      <c r="H5" s="410"/>
    </row>
    <row r="6" spans="1:8" x14ac:dyDescent="0.25">
      <c r="A6" s="408"/>
      <c r="B6" s="412"/>
      <c r="C6" s="412"/>
      <c r="D6" s="412"/>
      <c r="E6" s="412"/>
      <c r="F6" s="412"/>
      <c r="G6" s="412"/>
      <c r="H6" s="413"/>
    </row>
    <row r="7" spans="1:8" ht="33.75" x14ac:dyDescent="0.25">
      <c r="A7" s="411" t="s">
        <v>274</v>
      </c>
      <c r="B7" s="717">
        <v>2</v>
      </c>
      <c r="C7" s="717"/>
      <c r="D7" s="724" t="s">
        <v>275</v>
      </c>
      <c r="E7" s="725"/>
      <c r="F7" s="414">
        <v>1</v>
      </c>
      <c r="G7" s="415" t="s">
        <v>276</v>
      </c>
      <c r="H7" s="416">
        <v>30</v>
      </c>
    </row>
    <row r="8" spans="1:8" ht="15.75" thickBot="1" x14ac:dyDescent="0.3">
      <c r="A8" s="417"/>
      <c r="B8" s="418"/>
      <c r="C8" s="418"/>
      <c r="D8" s="418"/>
      <c r="E8" s="418"/>
      <c r="F8" s="418"/>
      <c r="G8" s="418"/>
      <c r="H8" s="419"/>
    </row>
    <row r="9" spans="1:8" ht="34.5" thickBot="1" x14ac:dyDescent="0.3">
      <c r="A9" s="726" t="s">
        <v>223</v>
      </c>
      <c r="B9" s="727"/>
      <c r="C9" s="383" t="s">
        <v>77</v>
      </c>
      <c r="D9" s="728" t="s">
        <v>224</v>
      </c>
      <c r="E9" s="729"/>
      <c r="F9" s="384" t="s">
        <v>225</v>
      </c>
      <c r="G9" s="385" t="s">
        <v>270</v>
      </c>
      <c r="H9" s="386" t="s">
        <v>271</v>
      </c>
    </row>
    <row r="10" spans="1:8" x14ac:dyDescent="0.25">
      <c r="A10" s="684" t="s">
        <v>227</v>
      </c>
      <c r="B10" s="685"/>
      <c r="C10" s="686"/>
      <c r="D10" s="687"/>
      <c r="E10" s="687"/>
      <c r="F10" s="688"/>
      <c r="G10" s="387">
        <f>+G11+G12+G13</f>
        <v>173910</v>
      </c>
      <c r="H10" s="388">
        <f>+H11+H12+H13</f>
        <v>347820</v>
      </c>
    </row>
    <row r="11" spans="1:8" ht="15" customHeight="1" x14ac:dyDescent="0.25">
      <c r="A11" s="689" t="s">
        <v>228</v>
      </c>
      <c r="B11" s="690"/>
      <c r="C11" s="323" t="s">
        <v>229</v>
      </c>
      <c r="D11" s="711">
        <v>3.3000000000000002E-2</v>
      </c>
      <c r="E11" s="712"/>
      <c r="F11" s="389">
        <v>220000</v>
      </c>
      <c r="G11" s="390">
        <f>+D11*F11</f>
        <v>7260</v>
      </c>
      <c r="H11" s="391">
        <f>+G11*B7</f>
        <v>14520</v>
      </c>
    </row>
    <row r="12" spans="1:8" ht="15" customHeight="1" x14ac:dyDescent="0.25">
      <c r="A12" s="693" t="s">
        <v>230</v>
      </c>
      <c r="B12" s="694"/>
      <c r="C12" s="323" t="s">
        <v>229</v>
      </c>
      <c r="D12" s="711">
        <v>3.3000000000000002E-2</v>
      </c>
      <c r="E12" s="712"/>
      <c r="F12" s="389">
        <v>550000</v>
      </c>
      <c r="G12" s="390">
        <f>+D12*F12</f>
        <v>18150</v>
      </c>
      <c r="H12" s="391">
        <f>+G12*B7</f>
        <v>36300</v>
      </c>
    </row>
    <row r="13" spans="1:8" x14ac:dyDescent="0.25">
      <c r="A13" s="693" t="s">
        <v>231</v>
      </c>
      <c r="B13" s="694"/>
      <c r="C13" s="323" t="s">
        <v>229</v>
      </c>
      <c r="D13" s="711">
        <v>3.3000000000000002E-2</v>
      </c>
      <c r="E13" s="712"/>
      <c r="F13" s="389">
        <v>4500000</v>
      </c>
      <c r="G13" s="390">
        <f>+D13*F13</f>
        <v>148500</v>
      </c>
      <c r="H13" s="391">
        <f>+G13*B7</f>
        <v>297000</v>
      </c>
    </row>
    <row r="14" spans="1:8" x14ac:dyDescent="0.25">
      <c r="A14" s="674" t="s">
        <v>232</v>
      </c>
      <c r="B14" s="675"/>
      <c r="C14" s="323" t="s">
        <v>233</v>
      </c>
      <c r="D14" s="713">
        <v>1</v>
      </c>
      <c r="E14" s="714"/>
      <c r="F14" s="392">
        <v>146090</v>
      </c>
      <c r="G14" s="393">
        <f>+D14*F14</f>
        <v>146090</v>
      </c>
      <c r="H14" s="394">
        <f>+G14*B7</f>
        <v>292180</v>
      </c>
    </row>
    <row r="15" spans="1:8" x14ac:dyDescent="0.25">
      <c r="A15" s="697" t="s">
        <v>234</v>
      </c>
      <c r="B15" s="698"/>
      <c r="C15" s="718"/>
      <c r="D15" s="719"/>
      <c r="E15" s="719"/>
      <c r="F15" s="720"/>
      <c r="G15" s="395">
        <f>+G16</f>
        <v>0</v>
      </c>
      <c r="H15" s="396">
        <f>+H16</f>
        <v>0</v>
      </c>
    </row>
    <row r="16" spans="1:8" x14ac:dyDescent="0.25">
      <c r="A16" s="649" t="s">
        <v>235</v>
      </c>
      <c r="B16" s="650"/>
      <c r="C16" s="323"/>
      <c r="D16" s="658"/>
      <c r="E16" s="659"/>
      <c r="F16" s="326"/>
      <c r="G16" s="390">
        <f>+D16*F16</f>
        <v>0</v>
      </c>
      <c r="H16" s="391">
        <f>+G16*$L$13</f>
        <v>0</v>
      </c>
    </row>
    <row r="17" spans="1:8" x14ac:dyDescent="0.25">
      <c r="A17" s="653" t="s">
        <v>236</v>
      </c>
      <c r="B17" s="654"/>
      <c r="C17" s="721"/>
      <c r="D17" s="722"/>
      <c r="E17" s="722"/>
      <c r="F17" s="723"/>
      <c r="G17" s="397">
        <f>SUM(G18:G21)</f>
        <v>135000</v>
      </c>
      <c r="H17" s="398">
        <f>2*(H18+H19+H20+H21)</f>
        <v>270000</v>
      </c>
    </row>
    <row r="18" spans="1:8" ht="15" customHeight="1" x14ac:dyDescent="0.25">
      <c r="A18" s="672" t="s">
        <v>237</v>
      </c>
      <c r="B18" s="673"/>
      <c r="C18" s="323"/>
      <c r="D18" s="651"/>
      <c r="E18" s="652"/>
      <c r="F18" s="326"/>
      <c r="G18" s="390">
        <f>+D18*F18</f>
        <v>0</v>
      </c>
      <c r="H18" s="391">
        <f>+G18*$L$13</f>
        <v>0</v>
      </c>
    </row>
    <row r="19" spans="1:8" x14ac:dyDescent="0.25">
      <c r="A19" s="672" t="s">
        <v>238</v>
      </c>
      <c r="B19" s="673"/>
      <c r="C19" s="323"/>
      <c r="D19" s="651"/>
      <c r="E19" s="652"/>
      <c r="F19" s="326"/>
      <c r="G19" s="390">
        <f>+D19*F19</f>
        <v>0</v>
      </c>
      <c r="H19" s="391">
        <f>+G19*$L$13</f>
        <v>0</v>
      </c>
    </row>
    <row r="20" spans="1:8" x14ac:dyDescent="0.25">
      <c r="A20" s="672" t="s">
        <v>239</v>
      </c>
      <c r="B20" s="673"/>
      <c r="C20" s="323"/>
      <c r="D20" s="651"/>
      <c r="E20" s="652"/>
      <c r="F20" s="326"/>
      <c r="G20" s="390">
        <f>+D20*F20</f>
        <v>0</v>
      </c>
      <c r="H20" s="391">
        <f>+G20*$L$13</f>
        <v>0</v>
      </c>
    </row>
    <row r="21" spans="1:8" x14ac:dyDescent="0.25">
      <c r="A21" s="672" t="s">
        <v>240</v>
      </c>
      <c r="B21" s="673"/>
      <c r="C21" s="323" t="s">
        <v>233</v>
      </c>
      <c r="D21" s="651">
        <v>30</v>
      </c>
      <c r="E21" s="652"/>
      <c r="F21" s="326">
        <v>4500</v>
      </c>
      <c r="G21" s="390">
        <f>+D21*F21</f>
        <v>135000</v>
      </c>
      <c r="H21" s="391">
        <f>+G21</f>
        <v>135000</v>
      </c>
    </row>
    <row r="22" spans="1:8" x14ac:dyDescent="0.25">
      <c r="A22" s="674" t="s">
        <v>241</v>
      </c>
      <c r="B22" s="675"/>
      <c r="C22" s="323"/>
      <c r="D22" s="651"/>
      <c r="E22" s="652"/>
      <c r="F22" s="326"/>
      <c r="G22" s="399">
        <f>+D22*F22</f>
        <v>0</v>
      </c>
      <c r="H22" s="400">
        <f>+G22*$L$13</f>
        <v>0</v>
      </c>
    </row>
    <row r="23" spans="1:8" ht="38.25" customHeight="1" x14ac:dyDescent="0.25">
      <c r="A23" s="653" t="s">
        <v>242</v>
      </c>
      <c r="B23" s="654"/>
      <c r="C23" s="721"/>
      <c r="D23" s="722"/>
      <c r="E23" s="722"/>
      <c r="F23" s="723"/>
      <c r="G23" s="397">
        <f>+G24+G25+G26+G27+G28</f>
        <v>397650</v>
      </c>
      <c r="H23" s="398">
        <f>+G23*2</f>
        <v>795300</v>
      </c>
    </row>
    <row r="24" spans="1:8" ht="15" customHeight="1" x14ac:dyDescent="0.25">
      <c r="A24" s="328" t="s">
        <v>243</v>
      </c>
      <c r="B24" s="401"/>
      <c r="C24" s="323"/>
      <c r="D24" s="730"/>
      <c r="E24" s="731"/>
      <c r="F24" s="326"/>
      <c r="G24" s="390">
        <f>+D24*F24*B24</f>
        <v>0</v>
      </c>
      <c r="H24" s="391">
        <f>+G24*$L$13</f>
        <v>0</v>
      </c>
    </row>
    <row r="25" spans="1:8" x14ac:dyDescent="0.25">
      <c r="A25" s="328" t="s">
        <v>244</v>
      </c>
      <c r="B25" s="330">
        <v>1</v>
      </c>
      <c r="C25" s="323" t="s">
        <v>229</v>
      </c>
      <c r="D25" s="730">
        <v>3.3000000000000002E-2</v>
      </c>
      <c r="E25" s="731"/>
      <c r="F25" s="326">
        <v>2700000</v>
      </c>
      <c r="G25" s="390">
        <f t="shared" ref="G25:G28" si="0">+D25*F25*B25</f>
        <v>89100</v>
      </c>
      <c r="H25" s="391">
        <f t="shared" ref="H25:H28" si="1">+G25*$L$13</f>
        <v>0</v>
      </c>
    </row>
    <row r="26" spans="1:8" ht="20.25" customHeight="1" x14ac:dyDescent="0.25">
      <c r="A26" s="328" t="s">
        <v>245</v>
      </c>
      <c r="B26" s="331">
        <v>1</v>
      </c>
      <c r="C26" s="323" t="s">
        <v>229</v>
      </c>
      <c r="D26" s="730">
        <v>3.3000000000000002E-2</v>
      </c>
      <c r="E26" s="731"/>
      <c r="F26" s="326">
        <v>1800000</v>
      </c>
      <c r="G26" s="390">
        <f t="shared" si="0"/>
        <v>59400</v>
      </c>
      <c r="H26" s="391">
        <f t="shared" si="1"/>
        <v>0</v>
      </c>
    </row>
    <row r="27" spans="1:8" ht="21.75" customHeight="1" x14ac:dyDescent="0.25">
      <c r="A27" s="328" t="s">
        <v>272</v>
      </c>
      <c r="B27" s="331">
        <v>1</v>
      </c>
      <c r="C27" s="323" t="s">
        <v>229</v>
      </c>
      <c r="D27" s="734">
        <v>3.3000000000000002E-2</v>
      </c>
      <c r="E27" s="735"/>
      <c r="F27" s="326">
        <v>3700000</v>
      </c>
      <c r="G27" s="390">
        <f t="shared" si="0"/>
        <v>122100</v>
      </c>
      <c r="H27" s="391">
        <f t="shared" si="1"/>
        <v>0</v>
      </c>
    </row>
    <row r="28" spans="1:8" ht="28.5" customHeight="1" x14ac:dyDescent="0.25">
      <c r="A28" s="328" t="s">
        <v>247</v>
      </c>
      <c r="B28" s="332">
        <v>1</v>
      </c>
      <c r="C28" s="323" t="s">
        <v>229</v>
      </c>
      <c r="D28" s="732">
        <v>3.3000000000000002E-2</v>
      </c>
      <c r="E28" s="733"/>
      <c r="F28" s="326">
        <v>3850000</v>
      </c>
      <c r="G28" s="390">
        <f t="shared" si="0"/>
        <v>127050</v>
      </c>
      <c r="H28" s="391">
        <f t="shared" si="1"/>
        <v>0</v>
      </c>
    </row>
    <row r="29" spans="1:8" ht="27" customHeight="1" x14ac:dyDescent="0.25">
      <c r="A29" s="653" t="s">
        <v>248</v>
      </c>
      <c r="B29" s="654"/>
      <c r="C29" s="664"/>
      <c r="D29" s="665"/>
      <c r="E29" s="665"/>
      <c r="F29" s="666"/>
      <c r="G29" s="402">
        <f>+G30+G31</f>
        <v>60000</v>
      </c>
      <c r="H29" s="403">
        <f>+(H30+H31+H32)*2</f>
        <v>120000</v>
      </c>
    </row>
    <row r="30" spans="1:8" x14ac:dyDescent="0.25">
      <c r="A30" s="649" t="s">
        <v>249</v>
      </c>
      <c r="B30" s="650"/>
      <c r="C30" s="323" t="s">
        <v>233</v>
      </c>
      <c r="D30" s="658">
        <v>1</v>
      </c>
      <c r="E30" s="659"/>
      <c r="F30" s="326">
        <v>60000</v>
      </c>
      <c r="G30" s="390">
        <f>+D30*F30</f>
        <v>60000</v>
      </c>
      <c r="H30" s="391">
        <f>+G30</f>
        <v>60000</v>
      </c>
    </row>
    <row r="31" spans="1:8" ht="23.25" customHeight="1" x14ac:dyDescent="0.25">
      <c r="A31" s="649" t="s">
        <v>250</v>
      </c>
      <c r="B31" s="650"/>
      <c r="C31" s="323"/>
      <c r="D31" s="658"/>
      <c r="E31" s="659"/>
      <c r="F31" s="326"/>
      <c r="G31" s="390">
        <f>+D31*F31</f>
        <v>0</v>
      </c>
      <c r="H31" s="391">
        <f>+G31*$L$13</f>
        <v>0</v>
      </c>
    </row>
    <row r="32" spans="1:8" x14ac:dyDescent="0.25">
      <c r="A32" s="653" t="s">
        <v>273</v>
      </c>
      <c r="B32" s="654"/>
      <c r="C32" s="333" t="s">
        <v>14</v>
      </c>
      <c r="D32" s="736"/>
      <c r="E32" s="737"/>
      <c r="F32" s="404"/>
      <c r="G32" s="390">
        <f>+D32*(G10+G14+G15+G17+G22+G23+G29)</f>
        <v>0</v>
      </c>
      <c r="H32" s="405">
        <f>+G32*B7</f>
        <v>0</v>
      </c>
    </row>
    <row r="33" spans="1:8" ht="23.25" customHeight="1" x14ac:dyDescent="0.25">
      <c r="A33" s="653" t="s">
        <v>251</v>
      </c>
      <c r="B33" s="654"/>
      <c r="C33" s="655"/>
      <c r="D33" s="656"/>
      <c r="E33" s="656"/>
      <c r="F33" s="657"/>
      <c r="G33" s="390"/>
      <c r="H33" s="391">
        <f>+G33*$L$13</f>
        <v>0</v>
      </c>
    </row>
    <row r="34" spans="1:8" x14ac:dyDescent="0.25">
      <c r="A34" s="649"/>
      <c r="B34" s="650"/>
      <c r="C34" s="323"/>
      <c r="D34" s="658"/>
      <c r="E34" s="659"/>
      <c r="F34" s="326"/>
      <c r="G34" s="390">
        <v>0</v>
      </c>
      <c r="H34" s="391">
        <f>+G34*$L$13</f>
        <v>0</v>
      </c>
    </row>
    <row r="35" spans="1:8" ht="15.75" thickBot="1" x14ac:dyDescent="0.3">
      <c r="A35" s="649"/>
      <c r="B35" s="650"/>
      <c r="C35" s="323"/>
      <c r="D35" s="658"/>
      <c r="E35" s="659"/>
      <c r="F35" s="326"/>
      <c r="G35" s="390">
        <f>+D35*F35</f>
        <v>0</v>
      </c>
      <c r="H35" s="391">
        <f>+G35*$L$13</f>
        <v>0</v>
      </c>
    </row>
    <row r="36" spans="1:8" ht="15.75" thickBot="1" x14ac:dyDescent="0.3">
      <c r="A36" s="334" t="s">
        <v>252</v>
      </c>
      <c r="B36" s="335"/>
      <c r="C36" s="335"/>
      <c r="D36" s="335"/>
      <c r="E36" s="335"/>
      <c r="F36" s="336"/>
      <c r="G36" s="406">
        <f>+G10+G14+G15+G17+G22+G23+G29+G32+G33</f>
        <v>912650</v>
      </c>
      <c r="H36" s="407">
        <f>+H10+H14+H33+H15+H17+H22+H23+H29+H32</f>
        <v>1825300</v>
      </c>
    </row>
  </sheetData>
  <mergeCells count="52">
    <mergeCell ref="A35:B35"/>
    <mergeCell ref="D35:E35"/>
    <mergeCell ref="A31:B31"/>
    <mergeCell ref="D31:E31"/>
    <mergeCell ref="A32:B32"/>
    <mergeCell ref="D32:E32"/>
    <mergeCell ref="A33:B33"/>
    <mergeCell ref="C33:F33"/>
    <mergeCell ref="A23:B23"/>
    <mergeCell ref="C23:F23"/>
    <mergeCell ref="D24:E24"/>
    <mergeCell ref="D28:E28"/>
    <mergeCell ref="A34:B34"/>
    <mergeCell ref="D34:E34"/>
    <mergeCell ref="A30:B30"/>
    <mergeCell ref="D30:E30"/>
    <mergeCell ref="D25:E25"/>
    <mergeCell ref="D26:E26"/>
    <mergeCell ref="D27:E27"/>
    <mergeCell ref="C29:F29"/>
    <mergeCell ref="A29:B29"/>
    <mergeCell ref="D19:E19"/>
    <mergeCell ref="D20:E20"/>
    <mergeCell ref="D21:E21"/>
    <mergeCell ref="D22:E22"/>
    <mergeCell ref="A19:B19"/>
    <mergeCell ref="A20:B20"/>
    <mergeCell ref="A21:B21"/>
    <mergeCell ref="A22:B22"/>
    <mergeCell ref="B4:H4"/>
    <mergeCell ref="B7:C7"/>
    <mergeCell ref="D12:E12"/>
    <mergeCell ref="C15:F15"/>
    <mergeCell ref="C17:F17"/>
    <mergeCell ref="A16:B16"/>
    <mergeCell ref="D16:E16"/>
    <mergeCell ref="A11:B11"/>
    <mergeCell ref="D11:E11"/>
    <mergeCell ref="A12:B12"/>
    <mergeCell ref="A17:B17"/>
    <mergeCell ref="D7:E7"/>
    <mergeCell ref="A9:B9"/>
    <mergeCell ref="D9:E9"/>
    <mergeCell ref="A10:B10"/>
    <mergeCell ref="C10:F10"/>
    <mergeCell ref="A18:B18"/>
    <mergeCell ref="D18:E18"/>
    <mergeCell ref="A13:B13"/>
    <mergeCell ref="D13:E13"/>
    <mergeCell ref="A14:B14"/>
    <mergeCell ref="D14:E14"/>
    <mergeCell ref="A15:B15"/>
  </mergeCells>
  <conditionalFormatting sqref="G36:H36">
    <cfRule type="cellIs" dxfId="0" priority="1" stopIfTrue="1" operator="greaterThan">
      <formula>0</formula>
    </cfRule>
  </conditionalFormatting>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47"/>
  <sheetViews>
    <sheetView view="pageBreakPreview" zoomScale="110" zoomScaleNormal="100" zoomScaleSheetLayoutView="110" workbookViewId="0">
      <selection activeCell="B4" sqref="B4"/>
    </sheetView>
  </sheetViews>
  <sheetFormatPr baseColWidth="10" defaultRowHeight="15" x14ac:dyDescent="0.25"/>
  <cols>
    <col min="1" max="1" width="8.7109375" style="62" bestFit="1" customWidth="1"/>
    <col min="2" max="2" width="25.140625" style="21" customWidth="1"/>
    <col min="3" max="3" width="17.7109375" style="21" customWidth="1"/>
    <col min="4" max="4" width="25.85546875" style="21" customWidth="1"/>
    <col min="5" max="5" width="12.28515625" style="21" customWidth="1"/>
    <col min="6" max="6" width="12" style="21" customWidth="1"/>
    <col min="7" max="7" width="12.7109375" style="21" customWidth="1"/>
    <col min="8" max="8" width="15" style="21" bestFit="1" customWidth="1"/>
    <col min="10" max="10" width="15.5703125" customWidth="1"/>
  </cols>
  <sheetData>
    <row r="1" spans="1:8" s="5" customFormat="1" x14ac:dyDescent="0.25">
      <c r="A1" s="62"/>
      <c r="B1" s="21"/>
      <c r="C1" s="21"/>
      <c r="D1" s="21"/>
      <c r="E1" s="21"/>
      <c r="F1" s="21"/>
      <c r="G1" s="21"/>
      <c r="H1" s="21"/>
    </row>
    <row r="2" spans="1:8" s="5" customFormat="1" x14ac:dyDescent="0.25">
      <c r="A2" s="62"/>
      <c r="B2" s="21"/>
      <c r="C2" s="21"/>
      <c r="D2" s="21"/>
      <c r="E2" s="21"/>
      <c r="F2" s="21"/>
      <c r="G2" s="21"/>
      <c r="H2" s="21"/>
    </row>
    <row r="5" spans="1:8" s="5" customFormat="1" x14ac:dyDescent="0.25">
      <c r="A5" s="62"/>
      <c r="B5" s="21"/>
      <c r="C5" s="21"/>
      <c r="D5" s="21"/>
      <c r="E5" s="21"/>
      <c r="F5" s="21"/>
      <c r="G5" s="21"/>
      <c r="H5" s="21"/>
    </row>
    <row r="6" spans="1:8" s="5" customFormat="1" x14ac:dyDescent="0.25">
      <c r="A6" s="62"/>
      <c r="B6" s="21"/>
      <c r="C6" s="21"/>
      <c r="D6" s="21"/>
      <c r="E6" s="21"/>
      <c r="F6" s="21"/>
      <c r="G6" s="21"/>
      <c r="H6" s="21"/>
    </row>
    <row r="7" spans="1:8" s="5" customFormat="1" ht="16.5" thickBot="1" x14ac:dyDescent="0.3">
      <c r="A7" s="62"/>
      <c r="B7" s="738" t="s">
        <v>170</v>
      </c>
      <c r="C7" s="738"/>
      <c r="D7" s="738"/>
      <c r="E7" s="738"/>
      <c r="F7" s="738"/>
      <c r="G7" s="21"/>
      <c r="H7" s="21"/>
    </row>
    <row r="8" spans="1:8" s="5" customFormat="1" ht="15.75" x14ac:dyDescent="0.25">
      <c r="A8" s="62"/>
      <c r="B8" s="420" t="s">
        <v>171</v>
      </c>
      <c r="C8" s="744" t="str">
        <f>+'PRESUPUESTO OFICIAL DEL PROYEC.'!B17</f>
        <v>Sembrar Palma cola de zorro (wodyetia bifurcata)</v>
      </c>
      <c r="D8" s="745"/>
      <c r="E8" s="745"/>
      <c r="F8" s="746"/>
      <c r="G8" s="21"/>
      <c r="H8" s="21"/>
    </row>
    <row r="9" spans="1:8" ht="25.5" x14ac:dyDescent="0.25">
      <c r="B9" s="261"/>
      <c r="C9" s="262"/>
      <c r="D9" s="262"/>
      <c r="E9" s="263" t="s">
        <v>172</v>
      </c>
      <c r="F9" s="264"/>
    </row>
    <row r="10" spans="1:8" x14ac:dyDescent="0.25">
      <c r="B10" s="747" t="s">
        <v>173</v>
      </c>
      <c r="C10" s="748"/>
      <c r="D10" s="265">
        <f>+'PRESUPUESTO OFICIAL DEL PROYEC.'!D17</f>
        <v>891</v>
      </c>
      <c r="E10" s="266">
        <v>97900</v>
      </c>
      <c r="F10" s="267">
        <f>D10*E10</f>
        <v>87228900</v>
      </c>
    </row>
    <row r="11" spans="1:8" x14ac:dyDescent="0.25">
      <c r="B11" s="268" t="s">
        <v>174</v>
      </c>
      <c r="C11" s="269"/>
      <c r="D11" s="270">
        <v>0.1</v>
      </c>
      <c r="E11" s="271"/>
      <c r="F11" s="264"/>
    </row>
    <row r="12" spans="1:8" ht="25.5" x14ac:dyDescent="0.25">
      <c r="B12" s="268" t="s">
        <v>175</v>
      </c>
      <c r="C12" s="272" t="s">
        <v>176</v>
      </c>
      <c r="D12" s="273">
        <v>70</v>
      </c>
      <c r="E12" s="274">
        <v>4218</v>
      </c>
      <c r="F12" s="264"/>
    </row>
    <row r="13" spans="1:8" ht="25.5" x14ac:dyDescent="0.25">
      <c r="B13" s="268" t="s">
        <v>177</v>
      </c>
      <c r="C13" s="272"/>
      <c r="D13" s="273">
        <v>5</v>
      </c>
      <c r="E13" s="274">
        <v>56400</v>
      </c>
      <c r="F13" s="264"/>
    </row>
    <row r="14" spans="1:8" ht="25.5" x14ac:dyDescent="0.25">
      <c r="B14" s="268" t="s">
        <v>178</v>
      </c>
      <c r="C14" s="272" t="s">
        <v>179</v>
      </c>
      <c r="D14" s="273">
        <v>80</v>
      </c>
      <c r="E14" s="274">
        <v>860</v>
      </c>
      <c r="F14" s="264"/>
    </row>
    <row r="15" spans="1:8" ht="25.5" x14ac:dyDescent="0.25">
      <c r="B15" s="268" t="s">
        <v>180</v>
      </c>
      <c r="C15" s="272" t="s">
        <v>181</v>
      </c>
      <c r="D15" s="273">
        <v>10</v>
      </c>
      <c r="E15" s="274">
        <v>16200</v>
      </c>
      <c r="F15" s="264"/>
    </row>
    <row r="16" spans="1:8" ht="25.5" x14ac:dyDescent="0.25">
      <c r="B16" s="268" t="s">
        <v>182</v>
      </c>
      <c r="C16" s="272" t="s">
        <v>183</v>
      </c>
      <c r="D16" s="273">
        <v>2</v>
      </c>
      <c r="E16" s="274">
        <v>8000</v>
      </c>
      <c r="F16" s="264"/>
    </row>
    <row r="17" spans="2:6" ht="25.5" x14ac:dyDescent="0.25">
      <c r="B17" s="268" t="s">
        <v>184</v>
      </c>
      <c r="C17" s="272"/>
      <c r="D17" s="275">
        <v>0.2</v>
      </c>
      <c r="E17" s="274">
        <v>35105</v>
      </c>
      <c r="F17" s="264"/>
    </row>
    <row r="18" spans="2:6" x14ac:dyDescent="0.25">
      <c r="B18" s="268" t="s">
        <v>185</v>
      </c>
      <c r="C18" s="269"/>
      <c r="D18" s="276"/>
      <c r="E18" s="277">
        <v>56700</v>
      </c>
      <c r="F18" s="264"/>
    </row>
    <row r="19" spans="2:6" x14ac:dyDescent="0.25">
      <c r="B19" s="268" t="s">
        <v>186</v>
      </c>
      <c r="C19" s="269"/>
      <c r="D19" s="270">
        <v>0.02</v>
      </c>
      <c r="E19" s="278"/>
      <c r="F19" s="279"/>
    </row>
    <row r="20" spans="2:6" ht="25.5" x14ac:dyDescent="0.25">
      <c r="B20" s="268" t="s">
        <v>187</v>
      </c>
      <c r="C20" s="269"/>
      <c r="D20" s="280">
        <v>0.1</v>
      </c>
      <c r="E20" s="278"/>
      <c r="F20" s="279"/>
    </row>
    <row r="21" spans="2:6" x14ac:dyDescent="0.25">
      <c r="B21" s="281"/>
      <c r="C21" s="282"/>
      <c r="D21" s="283"/>
      <c r="E21" s="278"/>
      <c r="F21" s="279"/>
    </row>
    <row r="22" spans="2:6" x14ac:dyDescent="0.25">
      <c r="B22" s="150"/>
      <c r="C22" s="284"/>
      <c r="D22" s="284"/>
      <c r="E22" s="284"/>
      <c r="F22" s="285"/>
    </row>
    <row r="23" spans="2:6" ht="25.5" x14ac:dyDescent="0.25">
      <c r="B23" s="286" t="s">
        <v>188</v>
      </c>
      <c r="C23" s="287" t="s">
        <v>2</v>
      </c>
      <c r="D23" s="288" t="s">
        <v>3</v>
      </c>
      <c r="E23" s="288" t="s">
        <v>189</v>
      </c>
      <c r="F23" s="289" t="s">
        <v>190</v>
      </c>
    </row>
    <row r="24" spans="2:6" x14ac:dyDescent="0.25">
      <c r="B24" s="749" t="s">
        <v>191</v>
      </c>
      <c r="C24" s="750"/>
      <c r="D24" s="750"/>
      <c r="E24" s="750"/>
      <c r="F24" s="751"/>
    </row>
    <row r="25" spans="2:6" x14ac:dyDescent="0.25">
      <c r="B25" s="290" t="s">
        <v>192</v>
      </c>
      <c r="C25" s="752" t="s">
        <v>193</v>
      </c>
      <c r="D25" s="752"/>
      <c r="E25" s="291"/>
      <c r="F25" s="292"/>
    </row>
    <row r="26" spans="2:6" x14ac:dyDescent="0.25">
      <c r="B26" s="293" t="s">
        <v>194</v>
      </c>
      <c r="C26" s="294" t="s">
        <v>195</v>
      </c>
      <c r="D26" s="295">
        <v>1</v>
      </c>
      <c r="E26" s="295">
        <v>255.17551755175518</v>
      </c>
      <c r="F26" s="296">
        <f t="shared" ref="F26:F31" si="0">+D26*E26</f>
        <v>255.17551755175518</v>
      </c>
    </row>
    <row r="27" spans="2:6" x14ac:dyDescent="0.25">
      <c r="B27" s="293" t="s">
        <v>196</v>
      </c>
      <c r="C27" s="294" t="s">
        <v>197</v>
      </c>
      <c r="D27" s="295">
        <v>1</v>
      </c>
      <c r="E27" s="295">
        <v>609.67741935483866</v>
      </c>
      <c r="F27" s="296">
        <f t="shared" si="0"/>
        <v>609.67741935483866</v>
      </c>
    </row>
    <row r="28" spans="2:6" x14ac:dyDescent="0.25">
      <c r="B28" s="293" t="s">
        <v>198</v>
      </c>
      <c r="C28" s="294" t="s">
        <v>199</v>
      </c>
      <c r="D28" s="295">
        <v>1</v>
      </c>
      <c r="E28" s="295">
        <v>717.72151898734182</v>
      </c>
      <c r="F28" s="296">
        <f t="shared" si="0"/>
        <v>717.72151898734182</v>
      </c>
    </row>
    <row r="29" spans="2:6" ht="25.5" x14ac:dyDescent="0.25">
      <c r="B29" s="293" t="s">
        <v>200</v>
      </c>
      <c r="C29" s="294" t="s">
        <v>195</v>
      </c>
      <c r="D29" s="295">
        <v>1</v>
      </c>
      <c r="E29" s="295">
        <v>102.07020702070207</v>
      </c>
      <c r="F29" s="296">
        <f t="shared" si="0"/>
        <v>102.07020702070207</v>
      </c>
    </row>
    <row r="30" spans="2:6" x14ac:dyDescent="0.25">
      <c r="B30" s="293" t="s">
        <v>201</v>
      </c>
      <c r="C30" s="294" t="s">
        <v>195</v>
      </c>
      <c r="D30" s="295">
        <v>1</v>
      </c>
      <c r="E30" s="295">
        <v>153.10531053105311</v>
      </c>
      <c r="F30" s="296">
        <f t="shared" si="0"/>
        <v>153.10531053105311</v>
      </c>
    </row>
    <row r="31" spans="2:6" x14ac:dyDescent="0.25">
      <c r="B31" s="293" t="s">
        <v>202</v>
      </c>
      <c r="C31" s="294" t="s">
        <v>195</v>
      </c>
      <c r="D31" s="295">
        <v>1</v>
      </c>
      <c r="E31" s="295">
        <v>255.40540540540542</v>
      </c>
      <c r="F31" s="296">
        <f t="shared" si="0"/>
        <v>255.40540540540542</v>
      </c>
    </row>
    <row r="32" spans="2:6" x14ac:dyDescent="0.25">
      <c r="B32" s="293" t="s">
        <v>203</v>
      </c>
      <c r="C32" s="294" t="s">
        <v>195</v>
      </c>
      <c r="D32" s="295">
        <v>1</v>
      </c>
      <c r="E32" s="295">
        <v>102.07020702070207</v>
      </c>
      <c r="F32" s="296">
        <f>+D32*E32</f>
        <v>102.07020702070207</v>
      </c>
    </row>
    <row r="33" spans="2:6" ht="15.75" thickBot="1" x14ac:dyDescent="0.3">
      <c r="B33" s="297" t="s">
        <v>204</v>
      </c>
      <c r="C33" s="298"/>
      <c r="D33" s="299"/>
      <c r="E33" s="291"/>
      <c r="F33" s="300">
        <f>+SUM(F26:F32)</f>
        <v>2195.2255858717986</v>
      </c>
    </row>
    <row r="34" spans="2:6" ht="15.75" thickBot="1" x14ac:dyDescent="0.3">
      <c r="B34" s="739" t="s">
        <v>205</v>
      </c>
      <c r="C34" s="740"/>
      <c r="D34" s="740"/>
      <c r="E34" s="740"/>
      <c r="F34" s="741"/>
    </row>
    <row r="35" spans="2:6" x14ac:dyDescent="0.25">
      <c r="B35" s="293" t="s">
        <v>206</v>
      </c>
      <c r="C35" s="301" t="s">
        <v>207</v>
      </c>
      <c r="D35" s="295">
        <f>330/300</f>
        <v>1.1000000000000001</v>
      </c>
      <c r="E35" s="302">
        <f>+E10</f>
        <v>97900</v>
      </c>
      <c r="F35" s="303">
        <f>+D35*E35</f>
        <v>107690.00000000001</v>
      </c>
    </row>
    <row r="36" spans="2:6" x14ac:dyDescent="0.25">
      <c r="B36" s="293" t="s">
        <v>208</v>
      </c>
      <c r="C36" s="301" t="s">
        <v>209</v>
      </c>
      <c r="D36" s="295">
        <f>21/300</f>
        <v>7.0000000000000007E-2</v>
      </c>
      <c r="E36" s="302">
        <f t="shared" ref="E36:E41" si="1">+E12</f>
        <v>4218</v>
      </c>
      <c r="F36" s="303">
        <f>+D36*E36</f>
        <v>295.26000000000005</v>
      </c>
    </row>
    <row r="37" spans="2:6" x14ac:dyDescent="0.25">
      <c r="B37" s="293" t="s">
        <v>210</v>
      </c>
      <c r="C37" s="301" t="s">
        <v>209</v>
      </c>
      <c r="D37" s="295">
        <f>1.5/300</f>
        <v>5.0000000000000001E-3</v>
      </c>
      <c r="E37" s="302">
        <f t="shared" si="1"/>
        <v>56400</v>
      </c>
      <c r="F37" s="303">
        <f t="shared" ref="F37:F41" si="2">+D37*E37</f>
        <v>282</v>
      </c>
    </row>
    <row r="38" spans="2:6" x14ac:dyDescent="0.25">
      <c r="B38" s="293" t="s">
        <v>211</v>
      </c>
      <c r="C38" s="301" t="s">
        <v>209</v>
      </c>
      <c r="D38" s="295">
        <f>24/300</f>
        <v>0.08</v>
      </c>
      <c r="E38" s="302">
        <f t="shared" si="1"/>
        <v>860</v>
      </c>
      <c r="F38" s="303">
        <f t="shared" si="2"/>
        <v>68.8</v>
      </c>
    </row>
    <row r="39" spans="2:6" x14ac:dyDescent="0.25">
      <c r="B39" s="293" t="s">
        <v>212</v>
      </c>
      <c r="C39" s="301" t="s">
        <v>209</v>
      </c>
      <c r="D39" s="295">
        <f>3/300</f>
        <v>0.01</v>
      </c>
      <c r="E39" s="302">
        <f t="shared" si="1"/>
        <v>16200</v>
      </c>
      <c r="F39" s="303">
        <f t="shared" si="2"/>
        <v>162</v>
      </c>
    </row>
    <row r="40" spans="2:6" x14ac:dyDescent="0.25">
      <c r="B40" s="293" t="s">
        <v>213</v>
      </c>
      <c r="C40" s="301" t="s">
        <v>214</v>
      </c>
      <c r="D40" s="295">
        <f>2/300</f>
        <v>6.6666666666666671E-3</v>
      </c>
      <c r="E40" s="302">
        <f t="shared" si="1"/>
        <v>8000</v>
      </c>
      <c r="F40" s="303">
        <f t="shared" si="2"/>
        <v>53.333333333333336</v>
      </c>
    </row>
    <row r="41" spans="2:6" x14ac:dyDescent="0.25">
      <c r="B41" s="293" t="s">
        <v>215</v>
      </c>
      <c r="C41" s="301" t="s">
        <v>216</v>
      </c>
      <c r="D41" s="295">
        <f>+D17</f>
        <v>0.2</v>
      </c>
      <c r="E41" s="302">
        <f t="shared" si="1"/>
        <v>35105</v>
      </c>
      <c r="F41" s="303">
        <f t="shared" si="2"/>
        <v>7021</v>
      </c>
    </row>
    <row r="42" spans="2:6" ht="15.75" thickBot="1" x14ac:dyDescent="0.3">
      <c r="B42" s="742" t="s">
        <v>217</v>
      </c>
      <c r="C42" s="743"/>
      <c r="D42" s="743"/>
      <c r="E42" s="743"/>
      <c r="F42" s="304">
        <f>SUM(F35:F41)</f>
        <v>115572.39333333334</v>
      </c>
    </row>
    <row r="43" spans="2:6" ht="26.25" thickBot="1" x14ac:dyDescent="0.3">
      <c r="B43" s="305" t="s">
        <v>218</v>
      </c>
      <c r="C43" s="306"/>
      <c r="D43" s="306"/>
      <c r="E43" s="306"/>
      <c r="F43" s="307"/>
    </row>
    <row r="44" spans="2:6" x14ac:dyDescent="0.25">
      <c r="B44" s="308" t="s">
        <v>219</v>
      </c>
      <c r="C44" s="309"/>
      <c r="D44" s="310"/>
      <c r="E44" s="310"/>
      <c r="F44" s="311">
        <f>+F33*D19</f>
        <v>43.904511717435973</v>
      </c>
    </row>
    <row r="45" spans="2:6" x14ac:dyDescent="0.25">
      <c r="B45" s="312" t="s">
        <v>220</v>
      </c>
      <c r="C45" s="313"/>
      <c r="D45" s="314"/>
      <c r="E45" s="314"/>
      <c r="F45" s="315">
        <f>+F42*D20</f>
        <v>11557.239333333335</v>
      </c>
    </row>
    <row r="46" spans="2:6" ht="26.25" thickBot="1" x14ac:dyDescent="0.3">
      <c r="B46" s="316" t="s">
        <v>221</v>
      </c>
      <c r="C46" s="317"/>
      <c r="D46" s="317"/>
      <c r="E46" s="317"/>
      <c r="F46" s="304">
        <f>+F44+F45</f>
        <v>11601.14384505077</v>
      </c>
    </row>
    <row r="47" spans="2:6" ht="15.75" thickBot="1" x14ac:dyDescent="0.3">
      <c r="B47" s="742" t="s">
        <v>169</v>
      </c>
      <c r="C47" s="743"/>
      <c r="D47" s="743"/>
      <c r="E47" s="743"/>
      <c r="F47" s="421">
        <f>+F33+F42+F46</f>
        <v>129368.76276425591</v>
      </c>
    </row>
  </sheetData>
  <mergeCells count="8">
    <mergeCell ref="B7:F7"/>
    <mergeCell ref="B34:F34"/>
    <mergeCell ref="B42:E42"/>
    <mergeCell ref="B47:E47"/>
    <mergeCell ref="C8:F8"/>
    <mergeCell ref="B10:C10"/>
    <mergeCell ref="B24:F24"/>
    <mergeCell ref="C25:D25"/>
  </mergeCells>
  <dataValidations count="4">
    <dataValidation type="list" allowBlank="1" showInputMessage="1" showErrorMessage="1" sqref="C12" xr:uid="{00000000-0002-0000-0800-000000000000}">
      <formula1>$B$52:$B$69</formula1>
    </dataValidation>
    <dataValidation type="list" allowBlank="1" showInputMessage="1" showErrorMessage="1" sqref="C14" xr:uid="{00000000-0002-0000-0800-000001000000}">
      <formula1>$B$74:$B$77</formula1>
    </dataValidation>
    <dataValidation type="list" allowBlank="1" showInputMessage="1" showErrorMessage="1" sqref="C15" xr:uid="{00000000-0002-0000-0800-000002000000}">
      <formula1>$B$70:$B$73</formula1>
    </dataValidation>
    <dataValidation type="list" allowBlank="1" showInputMessage="1" showErrorMessage="1" sqref="C16:C17" xr:uid="{00000000-0002-0000-0800-000003000000}">
      <formula1>$D$52:$D$69</formula1>
    </dataValidation>
  </dataValidations>
  <pageMargins left="0.7" right="0.7" top="0.75" bottom="0.75" header="0.3" footer="0.3"/>
  <pageSetup paperSize="9" scale="57"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5:H47"/>
  <sheetViews>
    <sheetView view="pageBreakPreview" zoomScale="90" zoomScaleNormal="100" zoomScaleSheetLayoutView="90" workbookViewId="0">
      <selection activeCell="F42" sqref="F42"/>
    </sheetView>
  </sheetViews>
  <sheetFormatPr baseColWidth="10" defaultRowHeight="15" x14ac:dyDescent="0.25"/>
  <cols>
    <col min="1" max="1" width="8.7109375" style="62" bestFit="1" customWidth="1"/>
    <col min="2" max="2" width="25.140625" style="21" customWidth="1"/>
    <col min="3" max="3" width="17.7109375" style="21" customWidth="1"/>
    <col min="4" max="4" width="22.140625" style="21" customWidth="1"/>
    <col min="5" max="5" width="12.28515625" style="21" customWidth="1"/>
    <col min="6" max="6" width="11.7109375" style="21" customWidth="1"/>
    <col min="7" max="7" width="12.7109375" style="21" customWidth="1"/>
    <col min="8" max="8" width="15" style="21" bestFit="1" customWidth="1"/>
  </cols>
  <sheetData>
    <row r="5" spans="1:8" s="5" customFormat="1" x14ac:dyDescent="0.25">
      <c r="A5" s="62"/>
      <c r="B5" s="21"/>
      <c r="C5" s="21"/>
      <c r="D5" s="21"/>
      <c r="E5" s="21"/>
      <c r="F5" s="21"/>
      <c r="G5" s="21"/>
      <c r="H5" s="21"/>
    </row>
    <row r="6" spans="1:8" s="5" customFormat="1" x14ac:dyDescent="0.25">
      <c r="A6" s="62"/>
      <c r="B6" s="21"/>
      <c r="C6" s="21"/>
      <c r="D6" s="21"/>
      <c r="E6" s="21"/>
      <c r="F6" s="21"/>
      <c r="G6" s="21"/>
      <c r="H6" s="21"/>
    </row>
    <row r="7" spans="1:8" s="5" customFormat="1" ht="16.5" thickBot="1" x14ac:dyDescent="0.3">
      <c r="A7" s="62"/>
      <c r="B7" s="738" t="s">
        <v>170</v>
      </c>
      <c r="C7" s="738"/>
      <c r="D7" s="738"/>
      <c r="E7" s="738"/>
      <c r="F7" s="738"/>
      <c r="G7" s="21"/>
      <c r="H7" s="21"/>
    </row>
    <row r="8" spans="1:8" s="5" customFormat="1" ht="15.75" x14ac:dyDescent="0.25">
      <c r="A8" s="62"/>
      <c r="B8" s="420" t="s">
        <v>278</v>
      </c>
      <c r="C8" s="744" t="str">
        <f>+'PRESUPUESTO OFICIAL DEL PROYEC.'!B18</f>
        <v>Sembrar Duranta roja (alternanthera betzickiana)</v>
      </c>
      <c r="D8" s="745"/>
      <c r="E8" s="745"/>
      <c r="F8" s="746"/>
      <c r="G8" s="21"/>
      <c r="H8" s="21"/>
    </row>
    <row r="9" spans="1:8" s="5" customFormat="1" ht="25.5" x14ac:dyDescent="0.25">
      <c r="A9" s="62"/>
      <c r="B9" s="261"/>
      <c r="C9" s="262"/>
      <c r="D9" s="262"/>
      <c r="E9" s="263" t="s">
        <v>172</v>
      </c>
      <c r="F9" s="264"/>
      <c r="G9" s="21"/>
      <c r="H9" s="21"/>
    </row>
    <row r="10" spans="1:8" s="5" customFormat="1" x14ac:dyDescent="0.25">
      <c r="A10" s="62"/>
      <c r="B10" s="747" t="s">
        <v>173</v>
      </c>
      <c r="C10" s="748"/>
      <c r="D10" s="265">
        <f>+'PRESUPUESTO OFICIAL DEL PROYEC.'!D18</f>
        <v>2852</v>
      </c>
      <c r="E10" s="266">
        <v>1040</v>
      </c>
      <c r="F10" s="267">
        <f>D10*E10</f>
        <v>2966080</v>
      </c>
      <c r="G10" s="21"/>
      <c r="H10" s="21"/>
    </row>
    <row r="11" spans="1:8" x14ac:dyDescent="0.25">
      <c r="A11" s="5"/>
      <c r="B11" s="268" t="s">
        <v>174</v>
      </c>
      <c r="C11" s="269"/>
      <c r="D11" s="270">
        <v>0.1</v>
      </c>
      <c r="E11" s="271"/>
      <c r="F11" s="264"/>
      <c r="G11" s="5"/>
      <c r="H11" s="5"/>
    </row>
    <row r="12" spans="1:8" ht="25.5" x14ac:dyDescent="0.25">
      <c r="A12" s="5"/>
      <c r="B12" s="268" t="s">
        <v>175</v>
      </c>
      <c r="C12" s="272" t="s">
        <v>176</v>
      </c>
      <c r="D12" s="273">
        <v>70</v>
      </c>
      <c r="E12" s="274">
        <v>4218</v>
      </c>
      <c r="F12" s="264"/>
      <c r="G12" s="5"/>
      <c r="H12" s="5"/>
    </row>
    <row r="13" spans="1:8" ht="25.5" x14ac:dyDescent="0.25">
      <c r="A13" s="5"/>
      <c r="B13" s="268" t="s">
        <v>177</v>
      </c>
      <c r="C13" s="272"/>
      <c r="D13" s="273">
        <v>5</v>
      </c>
      <c r="E13" s="274">
        <v>56400</v>
      </c>
      <c r="F13" s="264"/>
      <c r="G13" s="5"/>
      <c r="H13" s="5"/>
    </row>
    <row r="14" spans="1:8" ht="25.5" x14ac:dyDescent="0.25">
      <c r="A14" s="5"/>
      <c r="B14" s="268" t="s">
        <v>178</v>
      </c>
      <c r="C14" s="272" t="s">
        <v>179</v>
      </c>
      <c r="D14" s="273">
        <v>80</v>
      </c>
      <c r="E14" s="274">
        <v>860</v>
      </c>
      <c r="F14" s="264"/>
      <c r="G14" s="5"/>
      <c r="H14" s="5"/>
    </row>
    <row r="15" spans="1:8" ht="25.5" x14ac:dyDescent="0.25">
      <c r="A15" s="5"/>
      <c r="B15" s="268" t="s">
        <v>180</v>
      </c>
      <c r="C15" s="272" t="s">
        <v>181</v>
      </c>
      <c r="D15" s="273">
        <v>10</v>
      </c>
      <c r="E15" s="274">
        <v>16200</v>
      </c>
      <c r="F15" s="264"/>
      <c r="G15" s="5"/>
      <c r="H15" s="5"/>
    </row>
    <row r="16" spans="1:8" ht="25.5" x14ac:dyDescent="0.25">
      <c r="A16" s="5"/>
      <c r="B16" s="268" t="s">
        <v>182</v>
      </c>
      <c r="C16" s="272" t="s">
        <v>183</v>
      </c>
      <c r="D16" s="273">
        <v>2</v>
      </c>
      <c r="E16" s="274">
        <v>8000</v>
      </c>
      <c r="F16" s="264"/>
      <c r="G16" s="5"/>
      <c r="H16" s="5"/>
    </row>
    <row r="17" spans="1:8" ht="25.5" x14ac:dyDescent="0.25">
      <c r="A17" s="5"/>
      <c r="B17" s="268" t="s">
        <v>184</v>
      </c>
      <c r="C17" s="272"/>
      <c r="D17" s="275">
        <v>0.1</v>
      </c>
      <c r="E17" s="274">
        <v>35105</v>
      </c>
      <c r="F17" s="264"/>
      <c r="G17" s="5"/>
      <c r="H17" s="5"/>
    </row>
    <row r="18" spans="1:8" x14ac:dyDescent="0.25">
      <c r="B18" s="268" t="s">
        <v>185</v>
      </c>
      <c r="C18" s="269"/>
      <c r="D18" s="276"/>
      <c r="E18" s="277">
        <v>56700</v>
      </c>
      <c r="F18" s="264"/>
    </row>
    <row r="19" spans="1:8" x14ac:dyDescent="0.25">
      <c r="B19" s="268" t="s">
        <v>186</v>
      </c>
      <c r="C19" s="269"/>
      <c r="D19" s="270">
        <v>0.02</v>
      </c>
      <c r="E19" s="278"/>
      <c r="F19" s="279"/>
    </row>
    <row r="20" spans="1:8" ht="25.5" x14ac:dyDescent="0.25">
      <c r="B20" s="268" t="s">
        <v>187</v>
      </c>
      <c r="C20" s="269"/>
      <c r="D20" s="280">
        <v>0.1</v>
      </c>
      <c r="E20" s="278"/>
      <c r="F20" s="279"/>
    </row>
    <row r="21" spans="1:8" x14ac:dyDescent="0.25">
      <c r="B21" s="281"/>
      <c r="C21" s="282"/>
      <c r="D21" s="283"/>
      <c r="E21" s="278"/>
      <c r="F21" s="279"/>
    </row>
    <row r="22" spans="1:8" x14ac:dyDescent="0.25">
      <c r="B22" s="150"/>
      <c r="C22" s="284"/>
      <c r="D22" s="284"/>
      <c r="E22" s="284"/>
      <c r="F22" s="285"/>
    </row>
    <row r="23" spans="1:8" ht="25.5" x14ac:dyDescent="0.25">
      <c r="B23" s="286" t="s">
        <v>188</v>
      </c>
      <c r="C23" s="287" t="s">
        <v>2</v>
      </c>
      <c r="D23" s="288" t="s">
        <v>3</v>
      </c>
      <c r="E23" s="288" t="s">
        <v>189</v>
      </c>
      <c r="F23" s="289" t="s">
        <v>190</v>
      </c>
    </row>
    <row r="24" spans="1:8" x14ac:dyDescent="0.25">
      <c r="B24" s="749" t="s">
        <v>191</v>
      </c>
      <c r="C24" s="750"/>
      <c r="D24" s="750"/>
      <c r="E24" s="750"/>
      <c r="F24" s="751"/>
    </row>
    <row r="25" spans="1:8" x14ac:dyDescent="0.25">
      <c r="B25" s="290" t="s">
        <v>192</v>
      </c>
      <c r="C25" s="752" t="s">
        <v>193</v>
      </c>
      <c r="D25" s="752"/>
      <c r="E25" s="291"/>
      <c r="F25" s="292"/>
    </row>
    <row r="26" spans="1:8" x14ac:dyDescent="0.25">
      <c r="B26" s="293" t="s">
        <v>194</v>
      </c>
      <c r="C26" s="294" t="s">
        <v>195</v>
      </c>
      <c r="D26" s="295">
        <v>1</v>
      </c>
      <c r="E26" s="295">
        <v>255.17551755175518</v>
      </c>
      <c r="F26" s="296">
        <f t="shared" ref="F26:F31" si="0">+D26*E26</f>
        <v>255.17551755175518</v>
      </c>
    </row>
    <row r="27" spans="1:8" x14ac:dyDescent="0.25">
      <c r="B27" s="293" t="s">
        <v>196</v>
      </c>
      <c r="C27" s="294" t="s">
        <v>197</v>
      </c>
      <c r="D27" s="295">
        <v>1</v>
      </c>
      <c r="E27" s="295">
        <v>609.67741935483866</v>
      </c>
      <c r="F27" s="296">
        <f t="shared" si="0"/>
        <v>609.67741935483866</v>
      </c>
    </row>
    <row r="28" spans="1:8" x14ac:dyDescent="0.25">
      <c r="B28" s="293" t="s">
        <v>198</v>
      </c>
      <c r="C28" s="294" t="s">
        <v>199</v>
      </c>
      <c r="D28" s="295">
        <v>1</v>
      </c>
      <c r="E28" s="295">
        <v>717.72151898734182</v>
      </c>
      <c r="F28" s="296">
        <f t="shared" si="0"/>
        <v>717.72151898734182</v>
      </c>
    </row>
    <row r="29" spans="1:8" ht="25.5" x14ac:dyDescent="0.25">
      <c r="B29" s="293" t="s">
        <v>200</v>
      </c>
      <c r="C29" s="294" t="s">
        <v>195</v>
      </c>
      <c r="D29" s="295">
        <v>1</v>
      </c>
      <c r="E29" s="295">
        <v>102.07020702070207</v>
      </c>
      <c r="F29" s="296">
        <f t="shared" si="0"/>
        <v>102.07020702070207</v>
      </c>
    </row>
    <row r="30" spans="1:8" x14ac:dyDescent="0.25">
      <c r="B30" s="293" t="s">
        <v>201</v>
      </c>
      <c r="C30" s="294" t="s">
        <v>195</v>
      </c>
      <c r="D30" s="295">
        <v>1</v>
      </c>
      <c r="E30" s="295">
        <v>153.10531053105311</v>
      </c>
      <c r="F30" s="296">
        <f t="shared" si="0"/>
        <v>153.10531053105311</v>
      </c>
    </row>
    <row r="31" spans="1:8" x14ac:dyDescent="0.25">
      <c r="B31" s="293" t="s">
        <v>202</v>
      </c>
      <c r="C31" s="294" t="s">
        <v>195</v>
      </c>
      <c r="D31" s="295">
        <v>1</v>
      </c>
      <c r="E31" s="295">
        <v>255.40540540540542</v>
      </c>
      <c r="F31" s="296">
        <f t="shared" si="0"/>
        <v>255.40540540540542</v>
      </c>
    </row>
    <row r="32" spans="1:8" x14ac:dyDescent="0.25">
      <c r="B32" s="293" t="s">
        <v>203</v>
      </c>
      <c r="C32" s="294" t="s">
        <v>195</v>
      </c>
      <c r="D32" s="295">
        <v>1</v>
      </c>
      <c r="E32" s="295">
        <v>102.07020702070207</v>
      </c>
      <c r="F32" s="296">
        <f>+D32*E32</f>
        <v>102.07020702070207</v>
      </c>
    </row>
    <row r="33" spans="2:6" ht="15.75" thickBot="1" x14ac:dyDescent="0.3">
      <c r="B33" s="297" t="s">
        <v>204</v>
      </c>
      <c r="C33" s="298"/>
      <c r="D33" s="299"/>
      <c r="E33" s="291"/>
      <c r="F33" s="300">
        <f>+SUM(F26:F32)</f>
        <v>2195.2255858717986</v>
      </c>
    </row>
    <row r="34" spans="2:6" ht="15.75" thickBot="1" x14ac:dyDescent="0.3">
      <c r="B34" s="739" t="s">
        <v>205</v>
      </c>
      <c r="C34" s="740"/>
      <c r="D34" s="740"/>
      <c r="E34" s="740"/>
      <c r="F34" s="741"/>
    </row>
    <row r="35" spans="2:6" x14ac:dyDescent="0.25">
      <c r="B35" s="293" t="s">
        <v>206</v>
      </c>
      <c r="C35" s="301" t="s">
        <v>207</v>
      </c>
      <c r="D35" s="295">
        <f>330/300</f>
        <v>1.1000000000000001</v>
      </c>
      <c r="E35" s="302">
        <f>+E10</f>
        <v>1040</v>
      </c>
      <c r="F35" s="303">
        <f>+D35*E35</f>
        <v>1144</v>
      </c>
    </row>
    <row r="36" spans="2:6" x14ac:dyDescent="0.25">
      <c r="B36" s="293" t="s">
        <v>208</v>
      </c>
      <c r="C36" s="301" t="s">
        <v>209</v>
      </c>
      <c r="D36" s="295">
        <f>21/300</f>
        <v>7.0000000000000007E-2</v>
      </c>
      <c r="E36" s="302">
        <f t="shared" ref="E36:E41" si="1">+E12</f>
        <v>4218</v>
      </c>
      <c r="F36" s="303">
        <f>+D36*E36</f>
        <v>295.26000000000005</v>
      </c>
    </row>
    <row r="37" spans="2:6" x14ac:dyDescent="0.25">
      <c r="B37" s="293" t="s">
        <v>210</v>
      </c>
      <c r="C37" s="301" t="s">
        <v>209</v>
      </c>
      <c r="D37" s="295">
        <f>1.5/300</f>
        <v>5.0000000000000001E-3</v>
      </c>
      <c r="E37" s="302">
        <f t="shared" si="1"/>
        <v>56400</v>
      </c>
      <c r="F37" s="303">
        <f t="shared" ref="F37:F41" si="2">+D37*E37</f>
        <v>282</v>
      </c>
    </row>
    <row r="38" spans="2:6" x14ac:dyDescent="0.25">
      <c r="B38" s="293" t="s">
        <v>211</v>
      </c>
      <c r="C38" s="301" t="s">
        <v>209</v>
      </c>
      <c r="D38" s="295">
        <f>24/300</f>
        <v>0.08</v>
      </c>
      <c r="E38" s="302">
        <f t="shared" si="1"/>
        <v>860</v>
      </c>
      <c r="F38" s="303">
        <f t="shared" si="2"/>
        <v>68.8</v>
      </c>
    </row>
    <row r="39" spans="2:6" x14ac:dyDescent="0.25">
      <c r="B39" s="293" t="s">
        <v>212</v>
      </c>
      <c r="C39" s="301" t="s">
        <v>209</v>
      </c>
      <c r="D39" s="295">
        <f>3/300</f>
        <v>0.01</v>
      </c>
      <c r="E39" s="302">
        <f t="shared" si="1"/>
        <v>16200</v>
      </c>
      <c r="F39" s="303">
        <f t="shared" si="2"/>
        <v>162</v>
      </c>
    </row>
    <row r="40" spans="2:6" x14ac:dyDescent="0.25">
      <c r="B40" s="293" t="s">
        <v>213</v>
      </c>
      <c r="C40" s="301" t="s">
        <v>214</v>
      </c>
      <c r="D40" s="295">
        <f>2/300</f>
        <v>6.6666666666666671E-3</v>
      </c>
      <c r="E40" s="302">
        <f t="shared" si="1"/>
        <v>8000</v>
      </c>
      <c r="F40" s="303">
        <f t="shared" si="2"/>
        <v>53.333333333333336</v>
      </c>
    </row>
    <row r="41" spans="2:6" x14ac:dyDescent="0.25">
      <c r="B41" s="293" t="s">
        <v>215</v>
      </c>
      <c r="C41" s="301" t="s">
        <v>216</v>
      </c>
      <c r="D41" s="295">
        <f>+D17</f>
        <v>0.1</v>
      </c>
      <c r="E41" s="302">
        <f t="shared" si="1"/>
        <v>35105</v>
      </c>
      <c r="F41" s="303">
        <f t="shared" si="2"/>
        <v>3510.5</v>
      </c>
    </row>
    <row r="42" spans="2:6" ht="15.75" thickBot="1" x14ac:dyDescent="0.3">
      <c r="B42" s="742" t="s">
        <v>217</v>
      </c>
      <c r="C42" s="743"/>
      <c r="D42" s="743"/>
      <c r="E42" s="743"/>
      <c r="F42" s="304">
        <f>SUM(F35:F41)</f>
        <v>5515.8933333333334</v>
      </c>
    </row>
    <row r="43" spans="2:6" ht="26.25" thickBot="1" x14ac:dyDescent="0.3">
      <c r="B43" s="305" t="s">
        <v>218</v>
      </c>
      <c r="C43" s="306"/>
      <c r="D43" s="306"/>
      <c r="E43" s="306"/>
      <c r="F43" s="307"/>
    </row>
    <row r="44" spans="2:6" x14ac:dyDescent="0.25">
      <c r="B44" s="308" t="s">
        <v>219</v>
      </c>
      <c r="C44" s="309"/>
      <c r="D44" s="310"/>
      <c r="E44" s="310"/>
      <c r="F44" s="311">
        <f>+F33*D19</f>
        <v>43.904511717435973</v>
      </c>
    </row>
    <row r="45" spans="2:6" x14ac:dyDescent="0.25">
      <c r="B45" s="312" t="s">
        <v>220</v>
      </c>
      <c r="C45" s="313"/>
      <c r="D45" s="314"/>
      <c r="E45" s="314"/>
      <c r="F45" s="315">
        <f>+F42*D20</f>
        <v>551.58933333333334</v>
      </c>
    </row>
    <row r="46" spans="2:6" ht="26.25" thickBot="1" x14ac:dyDescent="0.3">
      <c r="B46" s="316" t="s">
        <v>221</v>
      </c>
      <c r="C46" s="317"/>
      <c r="D46" s="317"/>
      <c r="E46" s="317"/>
      <c r="F46" s="304">
        <f>+F44+F45</f>
        <v>595.49384505076932</v>
      </c>
    </row>
    <row r="47" spans="2:6" ht="15.75" thickBot="1" x14ac:dyDescent="0.3">
      <c r="B47" s="742" t="s">
        <v>169</v>
      </c>
      <c r="C47" s="743"/>
      <c r="D47" s="743"/>
      <c r="E47" s="743"/>
      <c r="F47" s="421">
        <f>+F33+F42+F46</f>
        <v>8306.6127642559004</v>
      </c>
    </row>
  </sheetData>
  <mergeCells count="8">
    <mergeCell ref="B7:F7"/>
    <mergeCell ref="B34:F34"/>
    <mergeCell ref="B42:E42"/>
    <mergeCell ref="B47:E47"/>
    <mergeCell ref="C8:F8"/>
    <mergeCell ref="B10:C10"/>
    <mergeCell ref="B24:F24"/>
    <mergeCell ref="C25:D25"/>
  </mergeCells>
  <dataValidations count="4">
    <dataValidation type="list" allowBlank="1" showInputMessage="1" showErrorMessage="1" sqref="C16:C17" xr:uid="{00000000-0002-0000-0900-000000000000}">
      <formula1>$D$51:$D$68</formula1>
    </dataValidation>
    <dataValidation type="list" allowBlank="1" showInputMessage="1" showErrorMessage="1" sqref="C15" xr:uid="{00000000-0002-0000-0900-000001000000}">
      <formula1>$B$69:$B$72</formula1>
    </dataValidation>
    <dataValidation type="list" allowBlank="1" showInputMessage="1" showErrorMessage="1" sqref="C14" xr:uid="{00000000-0002-0000-0900-000002000000}">
      <formula1>$B$73:$B$76</formula1>
    </dataValidation>
    <dataValidation type="list" allowBlank="1" showInputMessage="1" showErrorMessage="1" sqref="C12" xr:uid="{00000000-0002-0000-0900-000003000000}">
      <formula1>$B$51:$B$68</formula1>
    </dataValidation>
  </dataValidations>
  <pageMargins left="0.7" right="0.7" top="0.75" bottom="0.75" header="0.3" footer="0.3"/>
  <pageSetup paperSize="9" scale="60"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7:H47"/>
  <sheetViews>
    <sheetView view="pageBreakPreview" zoomScale="90" zoomScaleNormal="100" zoomScaleSheetLayoutView="90" workbookViewId="0">
      <selection activeCell="D18" sqref="D18"/>
    </sheetView>
  </sheetViews>
  <sheetFormatPr baseColWidth="10" defaultColWidth="11.42578125" defaultRowHeight="15" x14ac:dyDescent="0.25"/>
  <cols>
    <col min="1" max="1" width="8.7109375" style="62" bestFit="1" customWidth="1"/>
    <col min="2" max="2" width="25.140625" style="21" customWidth="1"/>
    <col min="3" max="3" width="17.7109375" style="21" customWidth="1"/>
    <col min="4" max="4" width="36.42578125" style="21" customWidth="1"/>
    <col min="5" max="5" width="12.28515625" style="21" customWidth="1"/>
    <col min="6" max="6" width="14.140625" style="21" customWidth="1"/>
    <col min="7" max="7" width="12.7109375" style="21" customWidth="1"/>
    <col min="8" max="8" width="15" style="21" bestFit="1" customWidth="1"/>
    <col min="9" max="16384" width="11.42578125" style="5"/>
  </cols>
  <sheetData>
    <row r="7" spans="1:8" ht="16.5" thickBot="1" x14ac:dyDescent="0.3">
      <c r="B7" s="738" t="s">
        <v>170</v>
      </c>
      <c r="C7" s="738"/>
      <c r="D7" s="738"/>
      <c r="E7" s="738"/>
      <c r="F7" s="738"/>
    </row>
    <row r="8" spans="1:8" ht="15.75" x14ac:dyDescent="0.25">
      <c r="B8" s="420" t="s">
        <v>279</v>
      </c>
      <c r="C8" s="744" t="str">
        <f>+'PRESUPUESTO OFICIAL DEL PROYEC.'!B19</f>
        <v>Sembrar Wedelia (wedelia trilobata)</v>
      </c>
      <c r="D8" s="745"/>
      <c r="E8" s="745"/>
      <c r="F8" s="746"/>
    </row>
    <row r="9" spans="1:8" ht="25.5" x14ac:dyDescent="0.25">
      <c r="B9" s="261"/>
      <c r="C9" s="262"/>
      <c r="D9" s="262"/>
      <c r="E9" s="263" t="s">
        <v>172</v>
      </c>
      <c r="F9" s="264"/>
    </row>
    <row r="10" spans="1:8" x14ac:dyDescent="0.25">
      <c r="A10" s="5"/>
      <c r="B10" s="747" t="s">
        <v>173</v>
      </c>
      <c r="C10" s="748"/>
      <c r="D10" s="265">
        <f>+'PRESUPUESTO OFICIAL DEL PROYEC.'!D19</f>
        <v>2852</v>
      </c>
      <c r="E10" s="266">
        <v>1040</v>
      </c>
      <c r="F10" s="267">
        <f>D10*E10</f>
        <v>2966080</v>
      </c>
      <c r="G10" s="5"/>
      <c r="H10" s="5"/>
    </row>
    <row r="11" spans="1:8" x14ac:dyDescent="0.25">
      <c r="A11" s="5"/>
      <c r="B11" s="268" t="s">
        <v>174</v>
      </c>
      <c r="C11" s="269"/>
      <c r="D11" s="270">
        <v>0.1</v>
      </c>
      <c r="E11" s="271"/>
      <c r="F11" s="264"/>
      <c r="G11" s="5"/>
      <c r="H11" s="5"/>
    </row>
    <row r="12" spans="1:8" ht="25.5" x14ac:dyDescent="0.25">
      <c r="A12" s="5"/>
      <c r="B12" s="268" t="s">
        <v>175</v>
      </c>
      <c r="C12" s="272" t="s">
        <v>176</v>
      </c>
      <c r="D12" s="273">
        <v>70</v>
      </c>
      <c r="E12" s="274">
        <v>4218</v>
      </c>
      <c r="F12" s="264"/>
      <c r="G12" s="5"/>
      <c r="H12" s="5"/>
    </row>
    <row r="13" spans="1:8" ht="25.5" x14ac:dyDescent="0.25">
      <c r="A13" s="5"/>
      <c r="B13" s="268" t="s">
        <v>177</v>
      </c>
      <c r="C13" s="272"/>
      <c r="D13" s="273">
        <v>5</v>
      </c>
      <c r="E13" s="274">
        <v>56400</v>
      </c>
      <c r="F13" s="264"/>
      <c r="G13" s="5"/>
      <c r="H13" s="5"/>
    </row>
    <row r="14" spans="1:8" ht="25.5" x14ac:dyDescent="0.25">
      <c r="B14" s="268" t="s">
        <v>178</v>
      </c>
      <c r="C14" s="272" t="s">
        <v>179</v>
      </c>
      <c r="D14" s="273">
        <v>80</v>
      </c>
      <c r="E14" s="274">
        <v>860</v>
      </c>
      <c r="F14" s="264"/>
    </row>
    <row r="15" spans="1:8" ht="25.5" x14ac:dyDescent="0.25">
      <c r="B15" s="268" t="s">
        <v>180</v>
      </c>
      <c r="C15" s="272" t="s">
        <v>181</v>
      </c>
      <c r="D15" s="273">
        <v>10</v>
      </c>
      <c r="E15" s="274">
        <v>16200</v>
      </c>
      <c r="F15" s="264"/>
    </row>
    <row r="16" spans="1:8" ht="25.5" x14ac:dyDescent="0.25">
      <c r="B16" s="268" t="s">
        <v>182</v>
      </c>
      <c r="C16" s="272" t="s">
        <v>183</v>
      </c>
      <c r="D16" s="273">
        <v>2</v>
      </c>
      <c r="E16" s="274">
        <v>8000</v>
      </c>
      <c r="F16" s="264"/>
    </row>
    <row r="17" spans="2:6" ht="25.5" x14ac:dyDescent="0.25">
      <c r="B17" s="268" t="s">
        <v>184</v>
      </c>
      <c r="C17" s="272"/>
      <c r="D17" s="275">
        <v>0.1</v>
      </c>
      <c r="E17" s="274">
        <v>35105</v>
      </c>
      <c r="F17" s="264"/>
    </row>
    <row r="18" spans="2:6" x14ac:dyDescent="0.25">
      <c r="B18" s="268" t="s">
        <v>185</v>
      </c>
      <c r="C18" s="269"/>
      <c r="D18" s="276"/>
      <c r="E18" s="277">
        <v>56700</v>
      </c>
      <c r="F18" s="264"/>
    </row>
    <row r="19" spans="2:6" x14ac:dyDescent="0.25">
      <c r="B19" s="268" t="s">
        <v>186</v>
      </c>
      <c r="C19" s="269"/>
      <c r="D19" s="270">
        <v>0.02</v>
      </c>
      <c r="E19" s="278"/>
      <c r="F19" s="279"/>
    </row>
    <row r="20" spans="2:6" ht="25.5" x14ac:dyDescent="0.25">
      <c r="B20" s="268" t="s">
        <v>187</v>
      </c>
      <c r="C20" s="269"/>
      <c r="D20" s="280">
        <v>0.1</v>
      </c>
      <c r="E20" s="278"/>
      <c r="F20" s="279"/>
    </row>
    <row r="21" spans="2:6" x14ac:dyDescent="0.25">
      <c r="B21" s="281"/>
      <c r="C21" s="282"/>
      <c r="D21" s="283"/>
      <c r="E21" s="278"/>
      <c r="F21" s="279"/>
    </row>
    <row r="22" spans="2:6" x14ac:dyDescent="0.25">
      <c r="B22" s="150"/>
      <c r="C22" s="284"/>
      <c r="D22" s="284"/>
      <c r="E22" s="284"/>
      <c r="F22" s="285"/>
    </row>
    <row r="23" spans="2:6" ht="25.5" x14ac:dyDescent="0.25">
      <c r="B23" s="286" t="s">
        <v>188</v>
      </c>
      <c r="C23" s="287" t="s">
        <v>2</v>
      </c>
      <c r="D23" s="288" t="s">
        <v>3</v>
      </c>
      <c r="E23" s="288" t="s">
        <v>189</v>
      </c>
      <c r="F23" s="289" t="s">
        <v>190</v>
      </c>
    </row>
    <row r="24" spans="2:6" x14ac:dyDescent="0.25">
      <c r="B24" s="749" t="s">
        <v>191</v>
      </c>
      <c r="C24" s="750"/>
      <c r="D24" s="750"/>
      <c r="E24" s="750"/>
      <c r="F24" s="751"/>
    </row>
    <row r="25" spans="2:6" x14ac:dyDescent="0.25">
      <c r="B25" s="290" t="s">
        <v>192</v>
      </c>
      <c r="C25" s="752" t="s">
        <v>193</v>
      </c>
      <c r="D25" s="752"/>
      <c r="E25" s="291"/>
      <c r="F25" s="292"/>
    </row>
    <row r="26" spans="2:6" x14ac:dyDescent="0.25">
      <c r="B26" s="293" t="s">
        <v>194</v>
      </c>
      <c r="C26" s="294" t="s">
        <v>195</v>
      </c>
      <c r="D26" s="295">
        <v>1</v>
      </c>
      <c r="E26" s="295">
        <v>255.17551755175518</v>
      </c>
      <c r="F26" s="296">
        <f t="shared" ref="F26:F31" si="0">+D26*E26</f>
        <v>255.17551755175518</v>
      </c>
    </row>
    <row r="27" spans="2:6" x14ac:dyDescent="0.25">
      <c r="B27" s="293" t="s">
        <v>196</v>
      </c>
      <c r="C27" s="294" t="s">
        <v>197</v>
      </c>
      <c r="D27" s="295">
        <v>1</v>
      </c>
      <c r="E27" s="295">
        <v>609.67741935483866</v>
      </c>
      <c r="F27" s="296">
        <f t="shared" si="0"/>
        <v>609.67741935483866</v>
      </c>
    </row>
    <row r="28" spans="2:6" x14ac:dyDescent="0.25">
      <c r="B28" s="293" t="s">
        <v>198</v>
      </c>
      <c r="C28" s="294" t="s">
        <v>199</v>
      </c>
      <c r="D28" s="295">
        <v>1</v>
      </c>
      <c r="E28" s="295">
        <v>717.72151898734182</v>
      </c>
      <c r="F28" s="296">
        <f t="shared" si="0"/>
        <v>717.72151898734182</v>
      </c>
    </row>
    <row r="29" spans="2:6" ht="25.5" x14ac:dyDescent="0.25">
      <c r="B29" s="293" t="s">
        <v>200</v>
      </c>
      <c r="C29" s="294" t="s">
        <v>195</v>
      </c>
      <c r="D29" s="295">
        <v>1</v>
      </c>
      <c r="E29" s="295">
        <v>102.07020702070207</v>
      </c>
      <c r="F29" s="296">
        <f t="shared" si="0"/>
        <v>102.07020702070207</v>
      </c>
    </row>
    <row r="30" spans="2:6" x14ac:dyDescent="0.25">
      <c r="B30" s="293" t="s">
        <v>201</v>
      </c>
      <c r="C30" s="294" t="s">
        <v>195</v>
      </c>
      <c r="D30" s="295">
        <v>1</v>
      </c>
      <c r="E30" s="295">
        <v>153.10531053105311</v>
      </c>
      <c r="F30" s="296">
        <f t="shared" si="0"/>
        <v>153.10531053105311</v>
      </c>
    </row>
    <row r="31" spans="2:6" x14ac:dyDescent="0.25">
      <c r="B31" s="293" t="s">
        <v>202</v>
      </c>
      <c r="C31" s="294" t="s">
        <v>195</v>
      </c>
      <c r="D31" s="295">
        <v>1</v>
      </c>
      <c r="E31" s="295">
        <v>255.40540540540542</v>
      </c>
      <c r="F31" s="296">
        <f t="shared" si="0"/>
        <v>255.40540540540542</v>
      </c>
    </row>
    <row r="32" spans="2:6" x14ac:dyDescent="0.25">
      <c r="B32" s="293" t="s">
        <v>203</v>
      </c>
      <c r="C32" s="294" t="s">
        <v>195</v>
      </c>
      <c r="D32" s="295">
        <v>1</v>
      </c>
      <c r="E32" s="295">
        <v>102.07020702070207</v>
      </c>
      <c r="F32" s="296">
        <f>+D32*E32</f>
        <v>102.07020702070207</v>
      </c>
    </row>
    <row r="33" spans="2:6" ht="15.75" thickBot="1" x14ac:dyDescent="0.3">
      <c r="B33" s="297" t="s">
        <v>204</v>
      </c>
      <c r="C33" s="298"/>
      <c r="D33" s="299"/>
      <c r="E33" s="291"/>
      <c r="F33" s="300">
        <f>+SUM(F26:F32)</f>
        <v>2195.2255858717986</v>
      </c>
    </row>
    <row r="34" spans="2:6" ht="15.75" thickBot="1" x14ac:dyDescent="0.3">
      <c r="B34" s="739" t="s">
        <v>205</v>
      </c>
      <c r="C34" s="740"/>
      <c r="D34" s="740"/>
      <c r="E34" s="740"/>
      <c r="F34" s="741"/>
    </row>
    <row r="35" spans="2:6" x14ac:dyDescent="0.25">
      <c r="B35" s="293" t="s">
        <v>206</v>
      </c>
      <c r="C35" s="301" t="s">
        <v>207</v>
      </c>
      <c r="D35" s="295">
        <f>330/300</f>
        <v>1.1000000000000001</v>
      </c>
      <c r="E35" s="302">
        <f>+E10</f>
        <v>1040</v>
      </c>
      <c r="F35" s="303">
        <f>+D35*E35</f>
        <v>1144</v>
      </c>
    </row>
    <row r="36" spans="2:6" x14ac:dyDescent="0.25">
      <c r="B36" s="293" t="s">
        <v>208</v>
      </c>
      <c r="C36" s="301" t="s">
        <v>209</v>
      </c>
      <c r="D36" s="295">
        <f>21/300</f>
        <v>7.0000000000000007E-2</v>
      </c>
      <c r="E36" s="302">
        <f t="shared" ref="E36:E41" si="1">+E12</f>
        <v>4218</v>
      </c>
      <c r="F36" s="303">
        <f>+D36*E36</f>
        <v>295.26000000000005</v>
      </c>
    </row>
    <row r="37" spans="2:6" x14ac:dyDescent="0.25">
      <c r="B37" s="293" t="s">
        <v>210</v>
      </c>
      <c r="C37" s="301" t="s">
        <v>209</v>
      </c>
      <c r="D37" s="295">
        <f>1.5/300</f>
        <v>5.0000000000000001E-3</v>
      </c>
      <c r="E37" s="302">
        <f t="shared" si="1"/>
        <v>56400</v>
      </c>
      <c r="F37" s="303">
        <f t="shared" ref="F37:F41" si="2">+D37*E37</f>
        <v>282</v>
      </c>
    </row>
    <row r="38" spans="2:6" x14ac:dyDescent="0.25">
      <c r="B38" s="293" t="s">
        <v>211</v>
      </c>
      <c r="C38" s="301" t="s">
        <v>209</v>
      </c>
      <c r="D38" s="295">
        <f>24/300</f>
        <v>0.08</v>
      </c>
      <c r="E38" s="302">
        <f t="shared" si="1"/>
        <v>860</v>
      </c>
      <c r="F38" s="303">
        <f t="shared" si="2"/>
        <v>68.8</v>
      </c>
    </row>
    <row r="39" spans="2:6" x14ac:dyDescent="0.25">
      <c r="B39" s="293" t="s">
        <v>212</v>
      </c>
      <c r="C39" s="301" t="s">
        <v>209</v>
      </c>
      <c r="D39" s="295">
        <f>3/300</f>
        <v>0.01</v>
      </c>
      <c r="E39" s="302">
        <f t="shared" si="1"/>
        <v>16200</v>
      </c>
      <c r="F39" s="303">
        <f t="shared" si="2"/>
        <v>162</v>
      </c>
    </row>
    <row r="40" spans="2:6" x14ac:dyDescent="0.25">
      <c r="B40" s="293" t="s">
        <v>213</v>
      </c>
      <c r="C40" s="301" t="s">
        <v>214</v>
      </c>
      <c r="D40" s="295">
        <f>2/300</f>
        <v>6.6666666666666671E-3</v>
      </c>
      <c r="E40" s="302">
        <f t="shared" si="1"/>
        <v>8000</v>
      </c>
      <c r="F40" s="303">
        <f t="shared" si="2"/>
        <v>53.333333333333336</v>
      </c>
    </row>
    <row r="41" spans="2:6" x14ac:dyDescent="0.25">
      <c r="B41" s="293" t="s">
        <v>215</v>
      </c>
      <c r="C41" s="301" t="s">
        <v>216</v>
      </c>
      <c r="D41" s="295">
        <f>+D17</f>
        <v>0.1</v>
      </c>
      <c r="E41" s="302">
        <f t="shared" si="1"/>
        <v>35105</v>
      </c>
      <c r="F41" s="303">
        <f t="shared" si="2"/>
        <v>3510.5</v>
      </c>
    </row>
    <row r="42" spans="2:6" ht="15.75" thickBot="1" x14ac:dyDescent="0.3">
      <c r="B42" s="742" t="s">
        <v>217</v>
      </c>
      <c r="C42" s="743"/>
      <c r="D42" s="743"/>
      <c r="E42" s="743"/>
      <c r="F42" s="304">
        <f>SUM(F35:F41)</f>
        <v>5515.8933333333334</v>
      </c>
    </row>
    <row r="43" spans="2:6" ht="26.25" thickBot="1" x14ac:dyDescent="0.3">
      <c r="B43" s="305" t="s">
        <v>218</v>
      </c>
      <c r="C43" s="306"/>
      <c r="D43" s="306"/>
      <c r="E43" s="306"/>
      <c r="F43" s="307"/>
    </row>
    <row r="44" spans="2:6" x14ac:dyDescent="0.25">
      <c r="B44" s="308" t="s">
        <v>219</v>
      </c>
      <c r="C44" s="309"/>
      <c r="D44" s="310"/>
      <c r="E44" s="310"/>
      <c r="F44" s="311">
        <f>+F33*D19</f>
        <v>43.904511717435973</v>
      </c>
    </row>
    <row r="45" spans="2:6" x14ac:dyDescent="0.25">
      <c r="B45" s="312" t="s">
        <v>220</v>
      </c>
      <c r="C45" s="313"/>
      <c r="D45" s="314"/>
      <c r="E45" s="314"/>
      <c r="F45" s="315">
        <f>+F42*D20</f>
        <v>551.58933333333334</v>
      </c>
    </row>
    <row r="46" spans="2:6" ht="26.25" thickBot="1" x14ac:dyDescent="0.3">
      <c r="B46" s="316" t="s">
        <v>221</v>
      </c>
      <c r="C46" s="317"/>
      <c r="D46" s="317"/>
      <c r="E46" s="317"/>
      <c r="F46" s="304">
        <f>+F44+F45</f>
        <v>595.49384505076932</v>
      </c>
    </row>
    <row r="47" spans="2:6" ht="15.75" thickBot="1" x14ac:dyDescent="0.3">
      <c r="B47" s="742" t="s">
        <v>169</v>
      </c>
      <c r="C47" s="743"/>
      <c r="D47" s="743"/>
      <c r="E47" s="743"/>
      <c r="F47" s="421">
        <f>+F33+F42+F46</f>
        <v>8306.6127642559004</v>
      </c>
    </row>
  </sheetData>
  <mergeCells count="8">
    <mergeCell ref="B7:F7"/>
    <mergeCell ref="B42:E42"/>
    <mergeCell ref="B47:E47"/>
    <mergeCell ref="C8:F8"/>
    <mergeCell ref="B10:C10"/>
    <mergeCell ref="B24:F24"/>
    <mergeCell ref="C25:D25"/>
    <mergeCell ref="B34:F34"/>
  </mergeCells>
  <dataValidations count="4">
    <dataValidation type="list" allowBlank="1" showInputMessage="1" showErrorMessage="1" sqref="C12" xr:uid="{00000000-0002-0000-0A00-000000000000}">
      <formula1>$B$41:$B$58</formula1>
    </dataValidation>
    <dataValidation type="list" allowBlank="1" showInputMessage="1" showErrorMessage="1" sqref="C14" xr:uid="{00000000-0002-0000-0A00-000001000000}">
      <formula1>$B$63:$B$66</formula1>
    </dataValidation>
    <dataValidation type="list" allowBlank="1" showInputMessage="1" showErrorMessage="1" sqref="C15" xr:uid="{00000000-0002-0000-0A00-000002000000}">
      <formula1>$B$59:$B$62</formula1>
    </dataValidation>
    <dataValidation type="list" allowBlank="1" showInputMessage="1" showErrorMessage="1" sqref="C16:C17" xr:uid="{00000000-0002-0000-0A00-000003000000}">
      <formula1>$D$41:$D$58</formula1>
    </dataValidation>
  </dataValidations>
  <pageMargins left="0.7" right="0.7" top="0.75" bottom="0.75" header="0.3" footer="0.3"/>
  <pageSetup paperSize="9" scale="55" orientation="portrait"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5:H47"/>
  <sheetViews>
    <sheetView view="pageBreakPreview" zoomScale="80" zoomScaleNormal="100" zoomScaleSheetLayoutView="80" workbookViewId="0">
      <selection activeCell="D18" sqref="D18"/>
    </sheetView>
  </sheetViews>
  <sheetFormatPr baseColWidth="10" defaultRowHeight="15" x14ac:dyDescent="0.25"/>
  <cols>
    <col min="1" max="1" width="8.7109375" style="62" bestFit="1" customWidth="1"/>
    <col min="2" max="2" width="25.140625" style="21" customWidth="1"/>
    <col min="3" max="3" width="17.7109375" style="21" customWidth="1"/>
    <col min="4" max="4" width="34" style="21" customWidth="1"/>
    <col min="5" max="6" width="12.28515625" style="21" customWidth="1"/>
    <col min="7" max="7" width="12.7109375" style="21" customWidth="1"/>
    <col min="8" max="8" width="15" style="21" bestFit="1" customWidth="1"/>
  </cols>
  <sheetData>
    <row r="5" spans="1:8" s="5" customFormat="1" x14ac:dyDescent="0.25">
      <c r="A5" s="62"/>
      <c r="B5" s="21"/>
      <c r="C5" s="21"/>
      <c r="D5" s="21"/>
      <c r="E5" s="21"/>
      <c r="F5" s="21"/>
      <c r="G5" s="21"/>
      <c r="H5" s="21"/>
    </row>
    <row r="6" spans="1:8" s="5" customFormat="1" x14ac:dyDescent="0.25">
      <c r="A6" s="62"/>
      <c r="B6" s="21"/>
      <c r="C6" s="21"/>
      <c r="D6" s="21"/>
      <c r="E6" s="21"/>
      <c r="F6" s="21"/>
      <c r="G6" s="21"/>
      <c r="H6" s="21"/>
    </row>
    <row r="7" spans="1:8" s="5" customFormat="1" ht="16.5" thickBot="1" x14ac:dyDescent="0.3">
      <c r="A7" s="62"/>
      <c r="B7" s="738" t="s">
        <v>170</v>
      </c>
      <c r="C7" s="738"/>
      <c r="D7" s="738"/>
      <c r="E7" s="738"/>
      <c r="F7" s="738"/>
      <c r="G7" s="21"/>
      <c r="H7" s="21"/>
    </row>
    <row r="8" spans="1:8" s="5" customFormat="1" ht="15.75" x14ac:dyDescent="0.25">
      <c r="A8" s="62"/>
      <c r="B8" s="420" t="s">
        <v>280</v>
      </c>
      <c r="C8" s="744" t="str">
        <f>+'PRESUPUESTO OFICIAL DEL PROYEC.'!B20</f>
        <v>Sembrar Tu y yo (euphorbia milii)</v>
      </c>
      <c r="D8" s="745"/>
      <c r="E8" s="745"/>
      <c r="F8" s="746"/>
      <c r="G8" s="21"/>
      <c r="H8" s="21"/>
    </row>
    <row r="9" spans="1:8" s="5" customFormat="1" ht="25.5" x14ac:dyDescent="0.25">
      <c r="A9" s="62"/>
      <c r="B9" s="261"/>
      <c r="C9" s="262"/>
      <c r="D9" s="262"/>
      <c r="E9" s="263" t="s">
        <v>172</v>
      </c>
      <c r="F9" s="264"/>
      <c r="G9" s="21"/>
      <c r="H9" s="21"/>
    </row>
    <row r="10" spans="1:8" s="5" customFormat="1" x14ac:dyDescent="0.25">
      <c r="A10" s="62"/>
      <c r="B10" s="747" t="s">
        <v>173</v>
      </c>
      <c r="C10" s="748"/>
      <c r="D10" s="265">
        <f>+'PRESUPUESTO OFICIAL DEL PROYEC.'!D20</f>
        <v>2852</v>
      </c>
      <c r="E10" s="266">
        <v>1040</v>
      </c>
      <c r="F10" s="267">
        <f>D10*E10</f>
        <v>2966080</v>
      </c>
      <c r="G10" s="21"/>
      <c r="H10" s="21"/>
    </row>
    <row r="11" spans="1:8" s="5" customFormat="1" ht="27" customHeight="1" x14ac:dyDescent="0.25">
      <c r="A11" s="62"/>
      <c r="B11" s="268" t="s">
        <v>174</v>
      </c>
      <c r="C11" s="269"/>
      <c r="D11" s="270">
        <v>0.1</v>
      </c>
      <c r="E11" s="271"/>
      <c r="F11" s="264"/>
      <c r="G11" s="21"/>
      <c r="H11" s="21"/>
    </row>
    <row r="12" spans="1:8" s="5" customFormat="1" ht="25.5" x14ac:dyDescent="0.25">
      <c r="A12" s="62"/>
      <c r="B12" s="268" t="s">
        <v>175</v>
      </c>
      <c r="C12" s="272" t="s">
        <v>176</v>
      </c>
      <c r="D12" s="273">
        <v>70</v>
      </c>
      <c r="E12" s="274">
        <v>4218</v>
      </c>
      <c r="F12" s="264"/>
      <c r="G12" s="21"/>
      <c r="H12" s="21"/>
    </row>
    <row r="13" spans="1:8" s="5" customFormat="1" ht="25.5" x14ac:dyDescent="0.25">
      <c r="A13" s="62"/>
      <c r="B13" s="268" t="s">
        <v>177</v>
      </c>
      <c r="C13" s="272"/>
      <c r="D13" s="273">
        <v>5</v>
      </c>
      <c r="E13" s="274">
        <v>56400</v>
      </c>
      <c r="F13" s="264"/>
      <c r="G13" s="21"/>
      <c r="H13" s="21"/>
    </row>
    <row r="14" spans="1:8" s="5" customFormat="1" ht="25.5" x14ac:dyDescent="0.25">
      <c r="A14" s="62"/>
      <c r="B14" s="268" t="s">
        <v>178</v>
      </c>
      <c r="C14" s="272" t="s">
        <v>179</v>
      </c>
      <c r="D14" s="273">
        <v>80</v>
      </c>
      <c r="E14" s="274">
        <v>860</v>
      </c>
      <c r="F14" s="264"/>
      <c r="G14" s="21"/>
      <c r="H14" s="21"/>
    </row>
    <row r="15" spans="1:8" s="5" customFormat="1" ht="25.5" x14ac:dyDescent="0.25">
      <c r="A15" s="62"/>
      <c r="B15" s="268" t="s">
        <v>180</v>
      </c>
      <c r="C15" s="272" t="s">
        <v>181</v>
      </c>
      <c r="D15" s="273">
        <v>10</v>
      </c>
      <c r="E15" s="274">
        <v>16200</v>
      </c>
      <c r="F15" s="264"/>
      <c r="G15" s="21"/>
      <c r="H15" s="21"/>
    </row>
    <row r="16" spans="1:8" s="5" customFormat="1" ht="25.5" x14ac:dyDescent="0.25">
      <c r="A16" s="62"/>
      <c r="B16" s="268" t="s">
        <v>182</v>
      </c>
      <c r="C16" s="272" t="s">
        <v>183</v>
      </c>
      <c r="D16" s="273">
        <v>2</v>
      </c>
      <c r="E16" s="274">
        <v>8000</v>
      </c>
      <c r="F16" s="264"/>
      <c r="G16" s="21"/>
      <c r="H16" s="21"/>
    </row>
    <row r="17" spans="1:8" s="5" customFormat="1" ht="25.5" x14ac:dyDescent="0.25">
      <c r="A17" s="62"/>
      <c r="B17" s="268" t="s">
        <v>184</v>
      </c>
      <c r="C17" s="272"/>
      <c r="D17" s="275">
        <v>0.1</v>
      </c>
      <c r="E17" s="274">
        <v>35105</v>
      </c>
      <c r="F17" s="264"/>
      <c r="G17" s="21"/>
      <c r="H17" s="21"/>
    </row>
    <row r="18" spans="1:8" s="5" customFormat="1" x14ac:dyDescent="0.25">
      <c r="A18" s="62"/>
      <c r="B18" s="268" t="s">
        <v>185</v>
      </c>
      <c r="C18" s="269"/>
      <c r="D18" s="276"/>
      <c r="E18" s="277">
        <v>56700</v>
      </c>
      <c r="F18" s="264"/>
      <c r="G18" s="21"/>
      <c r="H18" s="21"/>
    </row>
    <row r="19" spans="1:8" x14ac:dyDescent="0.25">
      <c r="A19" s="5"/>
      <c r="B19" s="268" t="s">
        <v>186</v>
      </c>
      <c r="C19" s="269"/>
      <c r="D19" s="270">
        <v>0.02</v>
      </c>
      <c r="E19" s="278"/>
      <c r="F19" s="279"/>
      <c r="G19" s="5"/>
      <c r="H19" s="5"/>
    </row>
    <row r="20" spans="1:8" ht="25.5" x14ac:dyDescent="0.25">
      <c r="A20" s="5"/>
      <c r="B20" s="268" t="s">
        <v>187</v>
      </c>
      <c r="C20" s="269"/>
      <c r="D20" s="280">
        <v>0.1</v>
      </c>
      <c r="E20" s="278"/>
      <c r="F20" s="279"/>
      <c r="G20" s="5"/>
      <c r="H20" s="5"/>
    </row>
    <row r="21" spans="1:8" x14ac:dyDescent="0.25">
      <c r="A21" s="5"/>
      <c r="B21" s="281"/>
      <c r="C21" s="282"/>
      <c r="D21" s="283"/>
      <c r="E21" s="278"/>
      <c r="F21" s="279"/>
      <c r="G21" s="5"/>
      <c r="H21" s="5"/>
    </row>
    <row r="22" spans="1:8" x14ac:dyDescent="0.25">
      <c r="A22" s="5"/>
      <c r="B22" s="150"/>
      <c r="C22" s="284"/>
      <c r="D22" s="284"/>
      <c r="E22" s="284"/>
      <c r="F22" s="285"/>
      <c r="G22" s="5"/>
      <c r="H22" s="5"/>
    </row>
    <row r="23" spans="1:8" ht="25.5" x14ac:dyDescent="0.25">
      <c r="B23" s="286" t="s">
        <v>188</v>
      </c>
      <c r="C23" s="287" t="s">
        <v>2</v>
      </c>
      <c r="D23" s="288" t="s">
        <v>3</v>
      </c>
      <c r="E23" s="288" t="s">
        <v>189</v>
      </c>
      <c r="F23" s="289" t="s">
        <v>190</v>
      </c>
    </row>
    <row r="24" spans="1:8" x14ac:dyDescent="0.25">
      <c r="B24" s="749" t="s">
        <v>191</v>
      </c>
      <c r="C24" s="750"/>
      <c r="D24" s="750"/>
      <c r="E24" s="750"/>
      <c r="F24" s="751"/>
    </row>
    <row r="25" spans="1:8" x14ac:dyDescent="0.25">
      <c r="B25" s="290" t="s">
        <v>192</v>
      </c>
      <c r="C25" s="752" t="s">
        <v>193</v>
      </c>
      <c r="D25" s="752"/>
      <c r="E25" s="291"/>
      <c r="F25" s="292"/>
    </row>
    <row r="26" spans="1:8" x14ac:dyDescent="0.25">
      <c r="B26" s="293" t="s">
        <v>194</v>
      </c>
      <c r="C26" s="294" t="s">
        <v>195</v>
      </c>
      <c r="D26" s="295">
        <v>1</v>
      </c>
      <c r="E26" s="295">
        <v>255.17551755175518</v>
      </c>
      <c r="F26" s="296">
        <f t="shared" ref="F26:F31" si="0">+D26*E26</f>
        <v>255.17551755175518</v>
      </c>
    </row>
    <row r="27" spans="1:8" x14ac:dyDescent="0.25">
      <c r="B27" s="293" t="s">
        <v>196</v>
      </c>
      <c r="C27" s="294" t="s">
        <v>197</v>
      </c>
      <c r="D27" s="295">
        <v>1</v>
      </c>
      <c r="E27" s="295">
        <v>609.67741935483866</v>
      </c>
      <c r="F27" s="296">
        <f t="shared" si="0"/>
        <v>609.67741935483866</v>
      </c>
    </row>
    <row r="28" spans="1:8" x14ac:dyDescent="0.25">
      <c r="B28" s="293" t="s">
        <v>198</v>
      </c>
      <c r="C28" s="294" t="s">
        <v>199</v>
      </c>
      <c r="D28" s="295">
        <v>1</v>
      </c>
      <c r="E28" s="295">
        <v>717.72151898734182</v>
      </c>
      <c r="F28" s="296">
        <f t="shared" si="0"/>
        <v>717.72151898734182</v>
      </c>
    </row>
    <row r="29" spans="1:8" ht="25.5" x14ac:dyDescent="0.25">
      <c r="B29" s="293" t="s">
        <v>200</v>
      </c>
      <c r="C29" s="294" t="s">
        <v>195</v>
      </c>
      <c r="D29" s="295">
        <v>1</v>
      </c>
      <c r="E29" s="295">
        <v>102.07020702070207</v>
      </c>
      <c r="F29" s="296">
        <f t="shared" si="0"/>
        <v>102.07020702070207</v>
      </c>
    </row>
    <row r="30" spans="1:8" x14ac:dyDescent="0.25">
      <c r="B30" s="293" t="s">
        <v>201</v>
      </c>
      <c r="C30" s="294" t="s">
        <v>195</v>
      </c>
      <c r="D30" s="295">
        <v>1</v>
      </c>
      <c r="E30" s="295">
        <v>153.10531053105311</v>
      </c>
      <c r="F30" s="296">
        <f t="shared" si="0"/>
        <v>153.10531053105311</v>
      </c>
    </row>
    <row r="31" spans="1:8" x14ac:dyDescent="0.25">
      <c r="B31" s="293" t="s">
        <v>202</v>
      </c>
      <c r="C31" s="294" t="s">
        <v>195</v>
      </c>
      <c r="D31" s="295">
        <v>1</v>
      </c>
      <c r="E31" s="295">
        <v>255.40540540540542</v>
      </c>
      <c r="F31" s="296">
        <f t="shared" si="0"/>
        <v>255.40540540540542</v>
      </c>
    </row>
    <row r="32" spans="1:8" x14ac:dyDescent="0.25">
      <c r="B32" s="293" t="s">
        <v>203</v>
      </c>
      <c r="C32" s="294" t="s">
        <v>195</v>
      </c>
      <c r="D32" s="295">
        <v>1</v>
      </c>
      <c r="E32" s="295">
        <v>102.07020702070207</v>
      </c>
      <c r="F32" s="296">
        <f>+D32*E32</f>
        <v>102.07020702070207</v>
      </c>
    </row>
    <row r="33" spans="2:6" ht="15.75" thickBot="1" x14ac:dyDescent="0.3">
      <c r="B33" s="297" t="s">
        <v>204</v>
      </c>
      <c r="C33" s="298"/>
      <c r="D33" s="299"/>
      <c r="E33" s="291"/>
      <c r="F33" s="300">
        <f>+SUM(F26:F32)</f>
        <v>2195.2255858717986</v>
      </c>
    </row>
    <row r="34" spans="2:6" ht="15.75" thickBot="1" x14ac:dyDescent="0.3">
      <c r="B34" s="739" t="s">
        <v>205</v>
      </c>
      <c r="C34" s="740"/>
      <c r="D34" s="740"/>
      <c r="E34" s="740"/>
      <c r="F34" s="741"/>
    </row>
    <row r="35" spans="2:6" x14ac:dyDescent="0.25">
      <c r="B35" s="293" t="s">
        <v>206</v>
      </c>
      <c r="C35" s="301" t="s">
        <v>207</v>
      </c>
      <c r="D35" s="295">
        <f>330/300</f>
        <v>1.1000000000000001</v>
      </c>
      <c r="E35" s="302">
        <f>+E10</f>
        <v>1040</v>
      </c>
      <c r="F35" s="303">
        <f>+D35*E35</f>
        <v>1144</v>
      </c>
    </row>
    <row r="36" spans="2:6" x14ac:dyDescent="0.25">
      <c r="B36" s="293" t="s">
        <v>208</v>
      </c>
      <c r="C36" s="301" t="s">
        <v>209</v>
      </c>
      <c r="D36" s="295">
        <f>21/300</f>
        <v>7.0000000000000007E-2</v>
      </c>
      <c r="E36" s="302">
        <f t="shared" ref="E36:E41" si="1">+E12</f>
        <v>4218</v>
      </c>
      <c r="F36" s="303">
        <f>+D36*E36</f>
        <v>295.26000000000005</v>
      </c>
    </row>
    <row r="37" spans="2:6" x14ac:dyDescent="0.25">
      <c r="B37" s="293" t="s">
        <v>210</v>
      </c>
      <c r="C37" s="301" t="s">
        <v>209</v>
      </c>
      <c r="D37" s="295">
        <f>1.5/300</f>
        <v>5.0000000000000001E-3</v>
      </c>
      <c r="E37" s="302">
        <f t="shared" si="1"/>
        <v>56400</v>
      </c>
      <c r="F37" s="303">
        <f t="shared" ref="F37:F41" si="2">+D37*E37</f>
        <v>282</v>
      </c>
    </row>
    <row r="38" spans="2:6" x14ac:dyDescent="0.25">
      <c r="B38" s="293" t="s">
        <v>211</v>
      </c>
      <c r="C38" s="301" t="s">
        <v>209</v>
      </c>
      <c r="D38" s="295">
        <f>24/300</f>
        <v>0.08</v>
      </c>
      <c r="E38" s="302">
        <f t="shared" si="1"/>
        <v>860</v>
      </c>
      <c r="F38" s="303">
        <f t="shared" si="2"/>
        <v>68.8</v>
      </c>
    </row>
    <row r="39" spans="2:6" x14ac:dyDescent="0.25">
      <c r="B39" s="293" t="s">
        <v>212</v>
      </c>
      <c r="C39" s="301" t="s">
        <v>209</v>
      </c>
      <c r="D39" s="295">
        <f>3/300</f>
        <v>0.01</v>
      </c>
      <c r="E39" s="302">
        <f t="shared" si="1"/>
        <v>16200</v>
      </c>
      <c r="F39" s="303">
        <f t="shared" si="2"/>
        <v>162</v>
      </c>
    </row>
    <row r="40" spans="2:6" x14ac:dyDescent="0.25">
      <c r="B40" s="293" t="s">
        <v>213</v>
      </c>
      <c r="C40" s="301" t="s">
        <v>214</v>
      </c>
      <c r="D40" s="295">
        <f>2/300</f>
        <v>6.6666666666666671E-3</v>
      </c>
      <c r="E40" s="302">
        <f t="shared" si="1"/>
        <v>8000</v>
      </c>
      <c r="F40" s="303">
        <f t="shared" si="2"/>
        <v>53.333333333333336</v>
      </c>
    </row>
    <row r="41" spans="2:6" x14ac:dyDescent="0.25">
      <c r="B41" s="293" t="s">
        <v>215</v>
      </c>
      <c r="C41" s="301" t="s">
        <v>216</v>
      </c>
      <c r="D41" s="295">
        <f>+D17</f>
        <v>0.1</v>
      </c>
      <c r="E41" s="302">
        <f t="shared" si="1"/>
        <v>35105</v>
      </c>
      <c r="F41" s="303">
        <f t="shared" si="2"/>
        <v>3510.5</v>
      </c>
    </row>
    <row r="42" spans="2:6" ht="15.75" thickBot="1" x14ac:dyDescent="0.3">
      <c r="B42" s="742" t="s">
        <v>217</v>
      </c>
      <c r="C42" s="743"/>
      <c r="D42" s="743"/>
      <c r="E42" s="743"/>
      <c r="F42" s="304">
        <f>SUM(F35:F41)</f>
        <v>5515.8933333333334</v>
      </c>
    </row>
    <row r="43" spans="2:6" ht="26.25" thickBot="1" x14ac:dyDescent="0.3">
      <c r="B43" s="305" t="s">
        <v>218</v>
      </c>
      <c r="C43" s="306"/>
      <c r="D43" s="306"/>
      <c r="E43" s="306"/>
      <c r="F43" s="307"/>
    </row>
    <row r="44" spans="2:6" x14ac:dyDescent="0.25">
      <c r="B44" s="308" t="s">
        <v>219</v>
      </c>
      <c r="C44" s="309"/>
      <c r="D44" s="310"/>
      <c r="E44" s="310"/>
      <c r="F44" s="311">
        <f>+F33*D19</f>
        <v>43.904511717435973</v>
      </c>
    </row>
    <row r="45" spans="2:6" x14ac:dyDescent="0.25">
      <c r="B45" s="312" t="s">
        <v>220</v>
      </c>
      <c r="C45" s="313"/>
      <c r="D45" s="314"/>
      <c r="E45" s="314"/>
      <c r="F45" s="315">
        <f>+F42*D20</f>
        <v>551.58933333333334</v>
      </c>
    </row>
    <row r="46" spans="2:6" ht="26.25" thickBot="1" x14ac:dyDescent="0.3">
      <c r="B46" s="316" t="s">
        <v>221</v>
      </c>
      <c r="C46" s="317"/>
      <c r="D46" s="317"/>
      <c r="E46" s="317"/>
      <c r="F46" s="304">
        <f>+F44+F45</f>
        <v>595.49384505076932</v>
      </c>
    </row>
    <row r="47" spans="2:6" ht="15.75" thickBot="1" x14ac:dyDescent="0.3">
      <c r="B47" s="742" t="s">
        <v>169</v>
      </c>
      <c r="C47" s="743"/>
      <c r="D47" s="743"/>
      <c r="E47" s="743"/>
      <c r="F47" s="421">
        <f>+F33+F42+F46</f>
        <v>8306.6127642559004</v>
      </c>
    </row>
  </sheetData>
  <mergeCells count="8">
    <mergeCell ref="B7:F7"/>
    <mergeCell ref="B42:E42"/>
    <mergeCell ref="B47:E47"/>
    <mergeCell ref="C8:F8"/>
    <mergeCell ref="B10:C10"/>
    <mergeCell ref="B24:F24"/>
    <mergeCell ref="C25:D25"/>
    <mergeCell ref="B34:F34"/>
  </mergeCells>
  <dataValidations count="4">
    <dataValidation type="list" allowBlank="1" showInputMessage="1" showErrorMessage="1" sqref="C16:C17" xr:uid="{00000000-0002-0000-0B00-000000000000}">
      <formula1>$D$31:$D$48</formula1>
    </dataValidation>
    <dataValidation type="list" allowBlank="1" showInputMessage="1" showErrorMessage="1" sqref="C15" xr:uid="{00000000-0002-0000-0B00-000001000000}">
      <formula1>$B$49:$B$52</formula1>
    </dataValidation>
    <dataValidation type="list" allowBlank="1" showInputMessage="1" showErrorMessage="1" sqref="C14" xr:uid="{00000000-0002-0000-0B00-000002000000}">
      <formula1>$B$53:$B$56</formula1>
    </dataValidation>
    <dataValidation type="list" allowBlank="1" showInputMessage="1" showErrorMessage="1" sqref="C12" xr:uid="{00000000-0002-0000-0B00-000003000000}">
      <formula1>$B$31:$B$48</formula1>
    </dataValidation>
  </dataValidations>
  <pageMargins left="0.7" right="0.7" top="0.75" bottom="0.75" header="0.3" footer="0.3"/>
  <pageSetup paperSize="9" scale="55" orientation="portrait"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5:H48"/>
  <sheetViews>
    <sheetView view="pageBreakPreview" zoomScale="80" zoomScaleNormal="100" zoomScaleSheetLayoutView="80" workbookViewId="0">
      <selection activeCell="D19" sqref="D19"/>
    </sheetView>
  </sheetViews>
  <sheetFormatPr baseColWidth="10" defaultRowHeight="15" x14ac:dyDescent="0.25"/>
  <cols>
    <col min="1" max="1" width="8.7109375" style="62" bestFit="1" customWidth="1"/>
    <col min="2" max="2" width="25.140625" style="21" customWidth="1"/>
    <col min="3" max="3" width="17.7109375" style="21" customWidth="1"/>
    <col min="4" max="4" width="39.7109375" style="21" customWidth="1"/>
    <col min="5" max="5" width="12.28515625" style="21" customWidth="1"/>
    <col min="6" max="6" width="9.28515625" style="21" customWidth="1"/>
    <col min="7" max="7" width="12.7109375" style="21" customWidth="1"/>
    <col min="8" max="8" width="15" style="21" bestFit="1" customWidth="1"/>
  </cols>
  <sheetData>
    <row r="5" spans="1:8" s="5" customFormat="1" x14ac:dyDescent="0.25">
      <c r="A5" s="62"/>
      <c r="B5" s="21"/>
      <c r="C5" s="21"/>
      <c r="D5" s="21"/>
      <c r="E5" s="21"/>
      <c r="F5" s="21"/>
      <c r="G5" s="21"/>
      <c r="H5" s="21"/>
    </row>
    <row r="6" spans="1:8" s="5" customFormat="1" x14ac:dyDescent="0.25">
      <c r="A6" s="62"/>
      <c r="B6" s="21"/>
      <c r="C6" s="21"/>
      <c r="D6" s="21"/>
      <c r="E6" s="21"/>
      <c r="F6" s="21"/>
      <c r="G6" s="21"/>
      <c r="H6" s="21"/>
    </row>
    <row r="7" spans="1:8" s="5" customFormat="1" x14ac:dyDescent="0.25">
      <c r="A7" s="62"/>
      <c r="B7" s="21"/>
      <c r="C7" s="21"/>
      <c r="D7" s="21"/>
      <c r="E7" s="21"/>
      <c r="F7" s="21"/>
      <c r="G7" s="21"/>
      <c r="H7" s="21"/>
    </row>
    <row r="8" spans="1:8" s="5" customFormat="1" ht="16.5" thickBot="1" x14ac:dyDescent="0.3">
      <c r="A8" s="62"/>
      <c r="B8" s="738" t="s">
        <v>170</v>
      </c>
      <c r="C8" s="738"/>
      <c r="D8" s="738"/>
      <c r="E8" s="738"/>
      <c r="F8" s="738"/>
      <c r="G8" s="21"/>
      <c r="H8" s="21"/>
    </row>
    <row r="9" spans="1:8" ht="15.75" x14ac:dyDescent="0.25">
      <c r="A9" s="5"/>
      <c r="B9" s="420" t="s">
        <v>281</v>
      </c>
      <c r="C9" s="744" t="str">
        <f>+'PRESUPUESTO OFICIAL DEL PROYEC.'!B21</f>
        <v>Sembrar Uva de playa (coccolova uvífera)</v>
      </c>
      <c r="D9" s="745"/>
      <c r="E9" s="745"/>
      <c r="F9" s="746"/>
      <c r="G9" s="5"/>
      <c r="H9" s="5"/>
    </row>
    <row r="10" spans="1:8" ht="25.5" x14ac:dyDescent="0.25">
      <c r="A10" s="5"/>
      <c r="B10" s="261"/>
      <c r="C10" s="262"/>
      <c r="D10" s="262"/>
      <c r="E10" s="263" t="s">
        <v>172</v>
      </c>
      <c r="F10" s="264"/>
      <c r="G10" s="5"/>
      <c r="H10" s="5"/>
    </row>
    <row r="11" spans="1:8" x14ac:dyDescent="0.25">
      <c r="A11" s="5"/>
      <c r="B11" s="747" t="s">
        <v>173</v>
      </c>
      <c r="C11" s="748"/>
      <c r="D11" s="265">
        <f>+'PRESUPUESTO OFICIAL DEL PROYEC.'!D21</f>
        <v>2852</v>
      </c>
      <c r="E11" s="266">
        <v>1040</v>
      </c>
      <c r="F11" s="267">
        <f>D11*E11</f>
        <v>2966080</v>
      </c>
      <c r="G11" s="5"/>
      <c r="H11" s="5"/>
    </row>
    <row r="12" spans="1:8" x14ac:dyDescent="0.25">
      <c r="A12" s="5"/>
      <c r="B12" s="268" t="s">
        <v>174</v>
      </c>
      <c r="C12" s="269"/>
      <c r="D12" s="270">
        <v>0.1</v>
      </c>
      <c r="E12" s="271"/>
      <c r="F12" s="264"/>
      <c r="G12" s="5"/>
      <c r="H12" s="5"/>
    </row>
    <row r="13" spans="1:8" ht="25.5" x14ac:dyDescent="0.25">
      <c r="A13" s="5"/>
      <c r="B13" s="268" t="s">
        <v>175</v>
      </c>
      <c r="C13" s="272" t="s">
        <v>176</v>
      </c>
      <c r="D13" s="273">
        <v>70</v>
      </c>
      <c r="E13" s="274">
        <v>4218</v>
      </c>
      <c r="F13" s="264"/>
      <c r="G13" s="5"/>
      <c r="H13" s="5"/>
    </row>
    <row r="14" spans="1:8" ht="25.5" x14ac:dyDescent="0.25">
      <c r="B14" s="268" t="s">
        <v>177</v>
      </c>
      <c r="C14" s="272"/>
      <c r="D14" s="273">
        <v>5</v>
      </c>
      <c r="E14" s="274">
        <v>56400</v>
      </c>
      <c r="F14" s="264"/>
    </row>
    <row r="15" spans="1:8" ht="25.5" x14ac:dyDescent="0.25">
      <c r="B15" s="268" t="s">
        <v>178</v>
      </c>
      <c r="C15" s="272" t="s">
        <v>179</v>
      </c>
      <c r="D15" s="273">
        <v>80</v>
      </c>
      <c r="E15" s="274">
        <v>860</v>
      </c>
      <c r="F15" s="264"/>
    </row>
    <row r="16" spans="1:8" ht="25.5" x14ac:dyDescent="0.25">
      <c r="B16" s="268" t="s">
        <v>180</v>
      </c>
      <c r="C16" s="272" t="s">
        <v>181</v>
      </c>
      <c r="D16" s="273">
        <v>10</v>
      </c>
      <c r="E16" s="274">
        <v>16200</v>
      </c>
      <c r="F16" s="264"/>
    </row>
    <row r="17" spans="2:6" ht="25.5" x14ac:dyDescent="0.25">
      <c r="B17" s="268" t="s">
        <v>182</v>
      </c>
      <c r="C17" s="272" t="s">
        <v>183</v>
      </c>
      <c r="D17" s="273">
        <v>2</v>
      </c>
      <c r="E17" s="274">
        <v>8000</v>
      </c>
      <c r="F17" s="264"/>
    </row>
    <row r="18" spans="2:6" ht="25.5" x14ac:dyDescent="0.25">
      <c r="B18" s="268" t="s">
        <v>184</v>
      </c>
      <c r="C18" s="272"/>
      <c r="D18" s="275">
        <v>0.1</v>
      </c>
      <c r="E18" s="274">
        <v>35105</v>
      </c>
      <c r="F18" s="264"/>
    </row>
    <row r="19" spans="2:6" x14ac:dyDescent="0.25">
      <c r="B19" s="268" t="s">
        <v>185</v>
      </c>
      <c r="C19" s="269"/>
      <c r="D19" s="276"/>
      <c r="E19" s="277">
        <v>56700</v>
      </c>
      <c r="F19" s="264"/>
    </row>
    <row r="20" spans="2:6" x14ac:dyDescent="0.25">
      <c r="B20" s="268" t="s">
        <v>186</v>
      </c>
      <c r="C20" s="269"/>
      <c r="D20" s="270">
        <v>0.02</v>
      </c>
      <c r="E20" s="278"/>
      <c r="F20" s="279"/>
    </row>
    <row r="21" spans="2:6" ht="25.5" x14ac:dyDescent="0.25">
      <c r="B21" s="268" t="s">
        <v>187</v>
      </c>
      <c r="C21" s="269"/>
      <c r="D21" s="280">
        <v>0.1</v>
      </c>
      <c r="E21" s="278"/>
      <c r="F21" s="279"/>
    </row>
    <row r="22" spans="2:6" x14ac:dyDescent="0.25">
      <c r="B22" s="281"/>
      <c r="C22" s="282"/>
      <c r="D22" s="283"/>
      <c r="E22" s="278"/>
      <c r="F22" s="279"/>
    </row>
    <row r="23" spans="2:6" x14ac:dyDescent="0.25">
      <c r="B23" s="150"/>
      <c r="C23" s="284"/>
      <c r="D23" s="284"/>
      <c r="E23" s="284"/>
      <c r="F23" s="285"/>
    </row>
    <row r="24" spans="2:6" ht="25.5" x14ac:dyDescent="0.25">
      <c r="B24" s="286" t="s">
        <v>188</v>
      </c>
      <c r="C24" s="287" t="s">
        <v>2</v>
      </c>
      <c r="D24" s="288" t="s">
        <v>3</v>
      </c>
      <c r="E24" s="288" t="s">
        <v>189</v>
      </c>
      <c r="F24" s="289" t="s">
        <v>190</v>
      </c>
    </row>
    <row r="25" spans="2:6" x14ac:dyDescent="0.25">
      <c r="B25" s="749" t="s">
        <v>191</v>
      </c>
      <c r="C25" s="750"/>
      <c r="D25" s="750"/>
      <c r="E25" s="750"/>
      <c r="F25" s="751"/>
    </row>
    <row r="26" spans="2:6" x14ac:dyDescent="0.25">
      <c r="B26" s="290" t="s">
        <v>192</v>
      </c>
      <c r="C26" s="752" t="s">
        <v>193</v>
      </c>
      <c r="D26" s="752"/>
      <c r="E26" s="291"/>
      <c r="F26" s="292"/>
    </row>
    <row r="27" spans="2:6" x14ac:dyDescent="0.25">
      <c r="B27" s="293" t="s">
        <v>194</v>
      </c>
      <c r="C27" s="294" t="s">
        <v>195</v>
      </c>
      <c r="D27" s="295">
        <v>1</v>
      </c>
      <c r="E27" s="295">
        <v>255.17551755175518</v>
      </c>
      <c r="F27" s="296">
        <f t="shared" ref="F27:F32" si="0">+D27*E27</f>
        <v>255.17551755175518</v>
      </c>
    </row>
    <row r="28" spans="2:6" x14ac:dyDescent="0.25">
      <c r="B28" s="293" t="s">
        <v>196</v>
      </c>
      <c r="C28" s="294" t="s">
        <v>197</v>
      </c>
      <c r="D28" s="295">
        <v>1</v>
      </c>
      <c r="E28" s="295">
        <v>609.67741935483866</v>
      </c>
      <c r="F28" s="296">
        <f t="shared" si="0"/>
        <v>609.67741935483866</v>
      </c>
    </row>
    <row r="29" spans="2:6" x14ac:dyDescent="0.25">
      <c r="B29" s="293" t="s">
        <v>198</v>
      </c>
      <c r="C29" s="294" t="s">
        <v>199</v>
      </c>
      <c r="D29" s="295">
        <v>1</v>
      </c>
      <c r="E29" s="295">
        <v>717.72151898734182</v>
      </c>
      <c r="F29" s="296">
        <f t="shared" si="0"/>
        <v>717.72151898734182</v>
      </c>
    </row>
    <row r="30" spans="2:6" ht="25.5" x14ac:dyDescent="0.25">
      <c r="B30" s="293" t="s">
        <v>200</v>
      </c>
      <c r="C30" s="294" t="s">
        <v>195</v>
      </c>
      <c r="D30" s="295">
        <v>1</v>
      </c>
      <c r="E30" s="295">
        <v>102.07020702070207</v>
      </c>
      <c r="F30" s="296">
        <f t="shared" si="0"/>
        <v>102.07020702070207</v>
      </c>
    </row>
    <row r="31" spans="2:6" x14ac:dyDescent="0.25">
      <c r="B31" s="293" t="s">
        <v>201</v>
      </c>
      <c r="C31" s="294" t="s">
        <v>195</v>
      </c>
      <c r="D31" s="295">
        <v>1</v>
      </c>
      <c r="E31" s="295">
        <v>153.10531053105311</v>
      </c>
      <c r="F31" s="296">
        <f t="shared" si="0"/>
        <v>153.10531053105311</v>
      </c>
    </row>
    <row r="32" spans="2:6" x14ac:dyDescent="0.25">
      <c r="B32" s="293" t="s">
        <v>202</v>
      </c>
      <c r="C32" s="294" t="s">
        <v>195</v>
      </c>
      <c r="D32" s="295">
        <v>1</v>
      </c>
      <c r="E32" s="295">
        <v>255.40540540540542</v>
      </c>
      <c r="F32" s="296">
        <f t="shared" si="0"/>
        <v>255.40540540540542</v>
      </c>
    </row>
    <row r="33" spans="2:6" x14ac:dyDescent="0.25">
      <c r="B33" s="293" t="s">
        <v>203</v>
      </c>
      <c r="C33" s="294" t="s">
        <v>195</v>
      </c>
      <c r="D33" s="295">
        <v>1</v>
      </c>
      <c r="E33" s="295">
        <v>102.07020702070207</v>
      </c>
      <c r="F33" s="296">
        <f>+D33*E33</f>
        <v>102.07020702070207</v>
      </c>
    </row>
    <row r="34" spans="2:6" ht="15.75" thickBot="1" x14ac:dyDescent="0.3">
      <c r="B34" s="297" t="s">
        <v>204</v>
      </c>
      <c r="C34" s="298"/>
      <c r="D34" s="299"/>
      <c r="E34" s="291"/>
      <c r="F34" s="300">
        <f>+SUM(F27:F33)</f>
        <v>2195.2255858717986</v>
      </c>
    </row>
    <row r="35" spans="2:6" ht="15.75" thickBot="1" x14ac:dyDescent="0.3">
      <c r="B35" s="739" t="s">
        <v>205</v>
      </c>
      <c r="C35" s="740"/>
      <c r="D35" s="740"/>
      <c r="E35" s="740"/>
      <c r="F35" s="741"/>
    </row>
    <row r="36" spans="2:6" x14ac:dyDescent="0.25">
      <c r="B36" s="293" t="s">
        <v>206</v>
      </c>
      <c r="C36" s="301" t="s">
        <v>207</v>
      </c>
      <c r="D36" s="295">
        <f>330/300</f>
        <v>1.1000000000000001</v>
      </c>
      <c r="E36" s="302">
        <f>+E11</f>
        <v>1040</v>
      </c>
      <c r="F36" s="303">
        <f>+D36*E36</f>
        <v>1144</v>
      </c>
    </row>
    <row r="37" spans="2:6" x14ac:dyDescent="0.25">
      <c r="B37" s="293" t="s">
        <v>208</v>
      </c>
      <c r="C37" s="301" t="s">
        <v>209</v>
      </c>
      <c r="D37" s="295">
        <f>21/300</f>
        <v>7.0000000000000007E-2</v>
      </c>
      <c r="E37" s="302">
        <f t="shared" ref="E37:E42" si="1">+E13</f>
        <v>4218</v>
      </c>
      <c r="F37" s="303">
        <f>+D37*E37</f>
        <v>295.26000000000005</v>
      </c>
    </row>
    <row r="38" spans="2:6" x14ac:dyDescent="0.25">
      <c r="B38" s="293" t="s">
        <v>210</v>
      </c>
      <c r="C38" s="301" t="s">
        <v>209</v>
      </c>
      <c r="D38" s="295">
        <f>1.5/300</f>
        <v>5.0000000000000001E-3</v>
      </c>
      <c r="E38" s="302">
        <f t="shared" si="1"/>
        <v>56400</v>
      </c>
      <c r="F38" s="303">
        <f t="shared" ref="F38:F42" si="2">+D38*E38</f>
        <v>282</v>
      </c>
    </row>
    <row r="39" spans="2:6" x14ac:dyDescent="0.25">
      <c r="B39" s="293" t="s">
        <v>211</v>
      </c>
      <c r="C39" s="301" t="s">
        <v>209</v>
      </c>
      <c r="D39" s="295">
        <f>24/300</f>
        <v>0.08</v>
      </c>
      <c r="E39" s="302">
        <f t="shared" si="1"/>
        <v>860</v>
      </c>
      <c r="F39" s="303">
        <f t="shared" si="2"/>
        <v>68.8</v>
      </c>
    </row>
    <row r="40" spans="2:6" x14ac:dyDescent="0.25">
      <c r="B40" s="293" t="s">
        <v>212</v>
      </c>
      <c r="C40" s="301" t="s">
        <v>209</v>
      </c>
      <c r="D40" s="295">
        <f>3/300</f>
        <v>0.01</v>
      </c>
      <c r="E40" s="302">
        <f t="shared" si="1"/>
        <v>16200</v>
      </c>
      <c r="F40" s="303">
        <f t="shared" si="2"/>
        <v>162</v>
      </c>
    </row>
    <row r="41" spans="2:6" x14ac:dyDescent="0.25">
      <c r="B41" s="293" t="s">
        <v>213</v>
      </c>
      <c r="C41" s="301" t="s">
        <v>214</v>
      </c>
      <c r="D41" s="295">
        <f>2/300</f>
        <v>6.6666666666666671E-3</v>
      </c>
      <c r="E41" s="302">
        <f t="shared" si="1"/>
        <v>8000</v>
      </c>
      <c r="F41" s="303">
        <f t="shared" si="2"/>
        <v>53.333333333333336</v>
      </c>
    </row>
    <row r="42" spans="2:6" x14ac:dyDescent="0.25">
      <c r="B42" s="293" t="s">
        <v>215</v>
      </c>
      <c r="C42" s="301" t="s">
        <v>216</v>
      </c>
      <c r="D42" s="295">
        <f>+D18</f>
        <v>0.1</v>
      </c>
      <c r="E42" s="302">
        <f t="shared" si="1"/>
        <v>35105</v>
      </c>
      <c r="F42" s="303">
        <f t="shared" si="2"/>
        <v>3510.5</v>
      </c>
    </row>
    <row r="43" spans="2:6" ht="15.75" thickBot="1" x14ac:dyDescent="0.3">
      <c r="B43" s="742" t="s">
        <v>217</v>
      </c>
      <c r="C43" s="743"/>
      <c r="D43" s="743"/>
      <c r="E43" s="743"/>
      <c r="F43" s="304">
        <f>SUM(F36:F42)</f>
        <v>5515.8933333333334</v>
      </c>
    </row>
    <row r="44" spans="2:6" ht="26.25" thickBot="1" x14ac:dyDescent="0.3">
      <c r="B44" s="305" t="s">
        <v>218</v>
      </c>
      <c r="C44" s="306"/>
      <c r="D44" s="306"/>
      <c r="E44" s="306"/>
      <c r="F44" s="307"/>
    </row>
    <row r="45" spans="2:6" x14ac:dyDescent="0.25">
      <c r="B45" s="308" t="s">
        <v>219</v>
      </c>
      <c r="C45" s="309"/>
      <c r="D45" s="310"/>
      <c r="E45" s="310"/>
      <c r="F45" s="311">
        <f>+F34*D20</f>
        <v>43.904511717435973</v>
      </c>
    </row>
    <row r="46" spans="2:6" x14ac:dyDescent="0.25">
      <c r="B46" s="312" t="s">
        <v>220</v>
      </c>
      <c r="C46" s="313"/>
      <c r="D46" s="314"/>
      <c r="E46" s="314"/>
      <c r="F46" s="315">
        <f>+F43*D21</f>
        <v>551.58933333333334</v>
      </c>
    </row>
    <row r="47" spans="2:6" ht="26.25" thickBot="1" x14ac:dyDescent="0.3">
      <c r="B47" s="316" t="s">
        <v>221</v>
      </c>
      <c r="C47" s="317"/>
      <c r="D47" s="317"/>
      <c r="E47" s="317"/>
      <c r="F47" s="304">
        <f>+F45+F46</f>
        <v>595.49384505076932</v>
      </c>
    </row>
    <row r="48" spans="2:6" ht="15.75" thickBot="1" x14ac:dyDescent="0.3">
      <c r="B48" s="742" t="s">
        <v>169</v>
      </c>
      <c r="C48" s="743"/>
      <c r="D48" s="743"/>
      <c r="E48" s="743"/>
      <c r="F48" s="421">
        <f>+F34+F43+F47</f>
        <v>8306.6127642559004</v>
      </c>
    </row>
  </sheetData>
  <mergeCells count="8">
    <mergeCell ref="B8:F8"/>
    <mergeCell ref="B43:E43"/>
    <mergeCell ref="B48:E48"/>
    <mergeCell ref="C9:F9"/>
    <mergeCell ref="B11:C11"/>
    <mergeCell ref="B25:F25"/>
    <mergeCell ref="C26:D26"/>
    <mergeCell ref="B35:F35"/>
  </mergeCells>
  <dataValidations count="4">
    <dataValidation type="list" allowBlank="1" showInputMessage="1" showErrorMessage="1" sqref="C13" xr:uid="{00000000-0002-0000-0C00-000000000000}">
      <formula1>$B$21:$B$38</formula1>
    </dataValidation>
    <dataValidation type="list" allowBlank="1" showInputMessage="1" showErrorMessage="1" sqref="C15" xr:uid="{00000000-0002-0000-0C00-000001000000}">
      <formula1>$B$43:$B$46</formula1>
    </dataValidation>
    <dataValidation type="list" allowBlank="1" showInputMessage="1" showErrorMessage="1" sqref="C16" xr:uid="{00000000-0002-0000-0C00-000002000000}">
      <formula1>$B$39:$B$42</formula1>
    </dataValidation>
    <dataValidation type="list" allowBlank="1" showInputMessage="1" showErrorMessage="1" sqref="C17:C18" xr:uid="{00000000-0002-0000-0C00-000003000000}">
      <formula1>$D$21:$D$38</formula1>
    </dataValidation>
  </dataValidations>
  <pageMargins left="0.7" right="0.7" top="0.75" bottom="0.75" header="0.3" footer="0.3"/>
  <pageSetup paperSize="9" scale="53" orientation="portrait"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5:H46"/>
  <sheetViews>
    <sheetView view="pageBreakPreview" topLeftCell="A2" zoomScale="80" zoomScaleNormal="100" zoomScaleSheetLayoutView="80" workbookViewId="0">
      <selection activeCell="D17" sqref="D17"/>
    </sheetView>
  </sheetViews>
  <sheetFormatPr baseColWidth="10" defaultRowHeight="15" x14ac:dyDescent="0.25"/>
  <cols>
    <col min="1" max="1" width="8.7109375" style="62" bestFit="1" customWidth="1"/>
    <col min="2" max="2" width="25.140625" style="21" customWidth="1"/>
    <col min="3" max="3" width="17.7109375" style="21" customWidth="1"/>
    <col min="4" max="4" width="47.85546875" style="21" customWidth="1"/>
    <col min="5" max="5" width="12.28515625" style="21" customWidth="1"/>
    <col min="6" max="6" width="11.28515625" style="21" customWidth="1"/>
    <col min="7" max="7" width="12.7109375" style="21" customWidth="1"/>
    <col min="8" max="8" width="15" style="21" bestFit="1" customWidth="1"/>
    <col min="10" max="10" width="13.5703125" customWidth="1"/>
  </cols>
  <sheetData>
    <row r="5" spans="1:8" s="5" customFormat="1" x14ac:dyDescent="0.25">
      <c r="A5" s="62"/>
      <c r="B5" s="21"/>
      <c r="C5" s="21"/>
      <c r="D5" s="21"/>
      <c r="E5" s="21"/>
      <c r="F5" s="21"/>
      <c r="G5" s="21"/>
      <c r="H5" s="21"/>
    </row>
    <row r="6" spans="1:8" s="5" customFormat="1" ht="16.5" thickBot="1" x14ac:dyDescent="0.3">
      <c r="A6" s="62"/>
      <c r="B6" s="738" t="s">
        <v>170</v>
      </c>
      <c r="C6" s="738"/>
      <c r="D6" s="738"/>
      <c r="E6" s="738"/>
      <c r="F6" s="738"/>
      <c r="G6" s="21"/>
      <c r="H6" s="21"/>
    </row>
    <row r="7" spans="1:8" s="5" customFormat="1" ht="15.75" x14ac:dyDescent="0.25">
      <c r="A7" s="62"/>
      <c r="B7" s="420" t="s">
        <v>282</v>
      </c>
      <c r="C7" s="744" t="str">
        <f>+'PRESUPUESTO OFICIAL DEL PROYEC.'!B22</f>
        <v>Sembrar Pasto verde (pennisetum alba)</v>
      </c>
      <c r="D7" s="745"/>
      <c r="E7" s="745"/>
      <c r="F7" s="746"/>
      <c r="G7" s="21"/>
      <c r="H7" s="21"/>
    </row>
    <row r="8" spans="1:8" s="5" customFormat="1" ht="25.5" x14ac:dyDescent="0.25">
      <c r="A8" s="62"/>
      <c r="B8" s="261"/>
      <c r="C8" s="262"/>
      <c r="D8" s="262"/>
      <c r="E8" s="263" t="s">
        <v>172</v>
      </c>
      <c r="F8" s="264"/>
      <c r="G8" s="21"/>
      <c r="H8" s="21"/>
    </row>
    <row r="9" spans="1:8" s="5" customFormat="1" x14ac:dyDescent="0.25">
      <c r="A9" s="62"/>
      <c r="B9" s="747" t="s">
        <v>173</v>
      </c>
      <c r="C9" s="748"/>
      <c r="D9" s="265">
        <f>+'PRESUPUESTO OFICIAL DEL PROYEC.'!D22</f>
        <v>2852</v>
      </c>
      <c r="E9" s="266">
        <v>1040</v>
      </c>
      <c r="F9" s="267">
        <f>D9*E9</f>
        <v>2966080</v>
      </c>
      <c r="G9" s="21"/>
      <c r="H9" s="21"/>
    </row>
    <row r="10" spans="1:8" s="5" customFormat="1" ht="31.5" customHeight="1" x14ac:dyDescent="0.25">
      <c r="A10" s="62"/>
      <c r="B10" s="268" t="s">
        <v>174</v>
      </c>
      <c r="C10" s="269"/>
      <c r="D10" s="270">
        <v>0.1</v>
      </c>
      <c r="E10" s="271"/>
      <c r="F10" s="264"/>
      <c r="G10" s="21"/>
      <c r="H10" s="21"/>
    </row>
    <row r="11" spans="1:8" ht="25.5" x14ac:dyDescent="0.25">
      <c r="A11" s="5"/>
      <c r="B11" s="268" t="s">
        <v>175</v>
      </c>
      <c r="C11" s="272" t="s">
        <v>176</v>
      </c>
      <c r="D11" s="273">
        <v>70</v>
      </c>
      <c r="E11" s="274">
        <v>4218</v>
      </c>
      <c r="F11" s="264"/>
      <c r="G11" s="5"/>
      <c r="H11" s="5"/>
    </row>
    <row r="12" spans="1:8" ht="25.5" x14ac:dyDescent="0.25">
      <c r="A12" s="5"/>
      <c r="B12" s="268" t="s">
        <v>177</v>
      </c>
      <c r="C12" s="272"/>
      <c r="D12" s="273">
        <v>5</v>
      </c>
      <c r="E12" s="274">
        <v>56400</v>
      </c>
      <c r="F12" s="264"/>
      <c r="G12" s="5"/>
      <c r="H12" s="5"/>
    </row>
    <row r="13" spans="1:8" ht="25.5" x14ac:dyDescent="0.25">
      <c r="A13" s="5"/>
      <c r="B13" s="268" t="s">
        <v>178</v>
      </c>
      <c r="C13" s="272" t="s">
        <v>179</v>
      </c>
      <c r="D13" s="273">
        <v>80</v>
      </c>
      <c r="E13" s="274">
        <v>860</v>
      </c>
      <c r="F13" s="264"/>
      <c r="G13" s="5"/>
      <c r="H13" s="5"/>
    </row>
    <row r="14" spans="1:8" ht="25.5" x14ac:dyDescent="0.25">
      <c r="A14" s="5"/>
      <c r="B14" s="268" t="s">
        <v>180</v>
      </c>
      <c r="C14" s="272" t="s">
        <v>181</v>
      </c>
      <c r="D14" s="273">
        <v>10</v>
      </c>
      <c r="E14" s="274">
        <v>16200</v>
      </c>
      <c r="F14" s="264"/>
      <c r="G14" s="5"/>
      <c r="H14" s="5"/>
    </row>
    <row r="15" spans="1:8" ht="25.5" x14ac:dyDescent="0.25">
      <c r="A15" s="5"/>
      <c r="B15" s="268" t="s">
        <v>182</v>
      </c>
      <c r="C15" s="272" t="s">
        <v>183</v>
      </c>
      <c r="D15" s="273">
        <v>2</v>
      </c>
      <c r="E15" s="274">
        <v>8000</v>
      </c>
      <c r="F15" s="264"/>
      <c r="G15" s="5"/>
      <c r="H15" s="5"/>
    </row>
    <row r="16" spans="1:8" ht="25.5" x14ac:dyDescent="0.25">
      <c r="A16" s="5"/>
      <c r="B16" s="268" t="s">
        <v>184</v>
      </c>
      <c r="C16" s="272"/>
      <c r="D16" s="275">
        <v>0.1</v>
      </c>
      <c r="E16" s="274">
        <v>35105</v>
      </c>
      <c r="F16" s="264"/>
      <c r="G16" s="5"/>
      <c r="H16" s="5"/>
    </row>
    <row r="17" spans="1:8" x14ac:dyDescent="0.25">
      <c r="A17" s="5"/>
      <c r="B17" s="268" t="s">
        <v>185</v>
      </c>
      <c r="C17" s="269"/>
      <c r="D17" s="276"/>
      <c r="E17" s="277">
        <v>56700</v>
      </c>
      <c r="F17" s="264"/>
      <c r="G17" s="5"/>
      <c r="H17" s="5"/>
    </row>
    <row r="18" spans="1:8" x14ac:dyDescent="0.25">
      <c r="A18" s="5"/>
      <c r="B18" s="268" t="s">
        <v>186</v>
      </c>
      <c r="C18" s="269"/>
      <c r="D18" s="270">
        <v>0.02</v>
      </c>
      <c r="E18" s="278"/>
      <c r="F18" s="279"/>
      <c r="G18" s="5"/>
      <c r="H18" s="5"/>
    </row>
    <row r="19" spans="1:8" ht="25.5" x14ac:dyDescent="0.25">
      <c r="B19" s="268" t="s">
        <v>187</v>
      </c>
      <c r="C19" s="269"/>
      <c r="D19" s="280">
        <v>0.1</v>
      </c>
      <c r="E19" s="278"/>
      <c r="F19" s="279"/>
    </row>
    <row r="20" spans="1:8" x14ac:dyDescent="0.25">
      <c r="B20" s="281"/>
      <c r="C20" s="282"/>
      <c r="D20" s="283"/>
      <c r="E20" s="278"/>
      <c r="F20" s="279"/>
    </row>
    <row r="21" spans="1:8" x14ac:dyDescent="0.25">
      <c r="B21" s="150"/>
      <c r="C21" s="284"/>
      <c r="D21" s="284"/>
      <c r="E21" s="284"/>
      <c r="F21" s="285"/>
    </row>
    <row r="22" spans="1:8" ht="25.5" x14ac:dyDescent="0.25">
      <c r="B22" s="286" t="s">
        <v>188</v>
      </c>
      <c r="C22" s="287" t="s">
        <v>2</v>
      </c>
      <c r="D22" s="288" t="s">
        <v>3</v>
      </c>
      <c r="E22" s="288" t="s">
        <v>189</v>
      </c>
      <c r="F22" s="289" t="s">
        <v>190</v>
      </c>
    </row>
    <row r="23" spans="1:8" x14ac:dyDescent="0.25">
      <c r="B23" s="749" t="s">
        <v>191</v>
      </c>
      <c r="C23" s="750"/>
      <c r="D23" s="750"/>
      <c r="E23" s="750"/>
      <c r="F23" s="751"/>
    </row>
    <row r="24" spans="1:8" x14ac:dyDescent="0.25">
      <c r="B24" s="290" t="s">
        <v>192</v>
      </c>
      <c r="C24" s="752" t="s">
        <v>193</v>
      </c>
      <c r="D24" s="752"/>
      <c r="E24" s="291"/>
      <c r="F24" s="292"/>
    </row>
    <row r="25" spans="1:8" x14ac:dyDescent="0.25">
      <c r="B25" s="293" t="s">
        <v>194</v>
      </c>
      <c r="C25" s="294" t="s">
        <v>195</v>
      </c>
      <c r="D25" s="295">
        <v>1</v>
      </c>
      <c r="E25" s="295">
        <v>255.17551755175518</v>
      </c>
      <c r="F25" s="296">
        <f t="shared" ref="F25:F30" si="0">+D25*E25</f>
        <v>255.17551755175518</v>
      </c>
    </row>
    <row r="26" spans="1:8" x14ac:dyDescent="0.25">
      <c r="B26" s="293" t="s">
        <v>196</v>
      </c>
      <c r="C26" s="294" t="s">
        <v>197</v>
      </c>
      <c r="D26" s="295">
        <v>1</v>
      </c>
      <c r="E26" s="295">
        <v>609.67741935483866</v>
      </c>
      <c r="F26" s="296">
        <f t="shared" si="0"/>
        <v>609.67741935483866</v>
      </c>
    </row>
    <row r="27" spans="1:8" x14ac:dyDescent="0.25">
      <c r="B27" s="293" t="s">
        <v>198</v>
      </c>
      <c r="C27" s="294" t="s">
        <v>199</v>
      </c>
      <c r="D27" s="295">
        <v>1</v>
      </c>
      <c r="E27" s="295">
        <v>717.72151898734182</v>
      </c>
      <c r="F27" s="296">
        <f t="shared" si="0"/>
        <v>717.72151898734182</v>
      </c>
    </row>
    <row r="28" spans="1:8" ht="25.5" x14ac:dyDescent="0.25">
      <c r="B28" s="293" t="s">
        <v>200</v>
      </c>
      <c r="C28" s="294" t="s">
        <v>195</v>
      </c>
      <c r="D28" s="295">
        <v>1</v>
      </c>
      <c r="E28" s="295">
        <v>102.07020702070207</v>
      </c>
      <c r="F28" s="296">
        <f t="shared" si="0"/>
        <v>102.07020702070207</v>
      </c>
    </row>
    <row r="29" spans="1:8" x14ac:dyDescent="0.25">
      <c r="B29" s="293" t="s">
        <v>201</v>
      </c>
      <c r="C29" s="294" t="s">
        <v>195</v>
      </c>
      <c r="D29" s="295">
        <v>1</v>
      </c>
      <c r="E29" s="295">
        <v>153.10531053105311</v>
      </c>
      <c r="F29" s="296">
        <f t="shared" si="0"/>
        <v>153.10531053105311</v>
      </c>
    </row>
    <row r="30" spans="1:8" x14ac:dyDescent="0.25">
      <c r="B30" s="293" t="s">
        <v>202</v>
      </c>
      <c r="C30" s="294" t="s">
        <v>195</v>
      </c>
      <c r="D30" s="295">
        <v>1</v>
      </c>
      <c r="E30" s="295">
        <v>255.40540540540542</v>
      </c>
      <c r="F30" s="296">
        <f t="shared" si="0"/>
        <v>255.40540540540542</v>
      </c>
    </row>
    <row r="31" spans="1:8" x14ac:dyDescent="0.25">
      <c r="B31" s="293" t="s">
        <v>203</v>
      </c>
      <c r="C31" s="294" t="s">
        <v>195</v>
      </c>
      <c r="D31" s="295">
        <v>1</v>
      </c>
      <c r="E31" s="295">
        <v>102.07020702070207</v>
      </c>
      <c r="F31" s="296">
        <f>+D31*E31</f>
        <v>102.07020702070207</v>
      </c>
    </row>
    <row r="32" spans="1:8" ht="15.75" thickBot="1" x14ac:dyDescent="0.3">
      <c r="B32" s="297" t="s">
        <v>204</v>
      </c>
      <c r="C32" s="298"/>
      <c r="D32" s="299"/>
      <c r="E32" s="291"/>
      <c r="F32" s="300">
        <f>+SUM(F25:F31)</f>
        <v>2195.2255858717986</v>
      </c>
    </row>
    <row r="33" spans="2:6" ht="15.75" thickBot="1" x14ac:dyDescent="0.3">
      <c r="B33" s="739" t="s">
        <v>205</v>
      </c>
      <c r="C33" s="740"/>
      <c r="D33" s="740"/>
      <c r="E33" s="740"/>
      <c r="F33" s="741"/>
    </row>
    <row r="34" spans="2:6" x14ac:dyDescent="0.25">
      <c r="B34" s="293" t="s">
        <v>206</v>
      </c>
      <c r="C34" s="301" t="s">
        <v>207</v>
      </c>
      <c r="D34" s="295">
        <f>330/300</f>
        <v>1.1000000000000001</v>
      </c>
      <c r="E34" s="302">
        <f>+E9</f>
        <v>1040</v>
      </c>
      <c r="F34" s="303">
        <f>+D34*E34</f>
        <v>1144</v>
      </c>
    </row>
    <row r="35" spans="2:6" x14ac:dyDescent="0.25">
      <c r="B35" s="293" t="s">
        <v>208</v>
      </c>
      <c r="C35" s="301" t="s">
        <v>209</v>
      </c>
      <c r="D35" s="295">
        <f>21/300</f>
        <v>7.0000000000000007E-2</v>
      </c>
      <c r="E35" s="302">
        <f t="shared" ref="E35:E40" si="1">+E11</f>
        <v>4218</v>
      </c>
      <c r="F35" s="303">
        <f>+D35*E35</f>
        <v>295.26000000000005</v>
      </c>
    </row>
    <row r="36" spans="2:6" x14ac:dyDescent="0.25">
      <c r="B36" s="293" t="s">
        <v>210</v>
      </c>
      <c r="C36" s="301" t="s">
        <v>209</v>
      </c>
      <c r="D36" s="295">
        <f>1.5/300</f>
        <v>5.0000000000000001E-3</v>
      </c>
      <c r="E36" s="302">
        <f t="shared" si="1"/>
        <v>56400</v>
      </c>
      <c r="F36" s="303">
        <f t="shared" ref="F36:F40" si="2">+D36*E36</f>
        <v>282</v>
      </c>
    </row>
    <row r="37" spans="2:6" x14ac:dyDescent="0.25">
      <c r="B37" s="293" t="s">
        <v>211</v>
      </c>
      <c r="C37" s="301" t="s">
        <v>209</v>
      </c>
      <c r="D37" s="295">
        <f>24/300</f>
        <v>0.08</v>
      </c>
      <c r="E37" s="302">
        <f t="shared" si="1"/>
        <v>860</v>
      </c>
      <c r="F37" s="303">
        <f t="shared" si="2"/>
        <v>68.8</v>
      </c>
    </row>
    <row r="38" spans="2:6" x14ac:dyDescent="0.25">
      <c r="B38" s="293" t="s">
        <v>212</v>
      </c>
      <c r="C38" s="301" t="s">
        <v>209</v>
      </c>
      <c r="D38" s="295">
        <f>3/300</f>
        <v>0.01</v>
      </c>
      <c r="E38" s="302">
        <f t="shared" si="1"/>
        <v>16200</v>
      </c>
      <c r="F38" s="303">
        <f t="shared" si="2"/>
        <v>162</v>
      </c>
    </row>
    <row r="39" spans="2:6" x14ac:dyDescent="0.25">
      <c r="B39" s="293" t="s">
        <v>213</v>
      </c>
      <c r="C39" s="301" t="s">
        <v>214</v>
      </c>
      <c r="D39" s="295">
        <f>2/300</f>
        <v>6.6666666666666671E-3</v>
      </c>
      <c r="E39" s="302">
        <f t="shared" si="1"/>
        <v>8000</v>
      </c>
      <c r="F39" s="303">
        <f t="shared" si="2"/>
        <v>53.333333333333336</v>
      </c>
    </row>
    <row r="40" spans="2:6" x14ac:dyDescent="0.25">
      <c r="B40" s="293" t="s">
        <v>215</v>
      </c>
      <c r="C40" s="301" t="s">
        <v>216</v>
      </c>
      <c r="D40" s="295">
        <f>+D16</f>
        <v>0.1</v>
      </c>
      <c r="E40" s="302">
        <f t="shared" si="1"/>
        <v>35105</v>
      </c>
      <c r="F40" s="303">
        <f t="shared" si="2"/>
        <v>3510.5</v>
      </c>
    </row>
    <row r="41" spans="2:6" ht="15.75" thickBot="1" x14ac:dyDescent="0.3">
      <c r="B41" s="742" t="s">
        <v>217</v>
      </c>
      <c r="C41" s="743"/>
      <c r="D41" s="743"/>
      <c r="E41" s="743"/>
      <c r="F41" s="304">
        <f>SUM(F34:F40)</f>
        <v>5515.8933333333334</v>
      </c>
    </row>
    <row r="42" spans="2:6" ht="26.25" thickBot="1" x14ac:dyDescent="0.3">
      <c r="B42" s="305" t="s">
        <v>218</v>
      </c>
      <c r="C42" s="306"/>
      <c r="D42" s="306"/>
      <c r="E42" s="306"/>
      <c r="F42" s="307"/>
    </row>
    <row r="43" spans="2:6" x14ac:dyDescent="0.25">
      <c r="B43" s="308" t="s">
        <v>219</v>
      </c>
      <c r="C43" s="309"/>
      <c r="D43" s="310"/>
      <c r="E43" s="310"/>
      <c r="F43" s="311">
        <f>+F32*D18</f>
        <v>43.904511717435973</v>
      </c>
    </row>
    <row r="44" spans="2:6" x14ac:dyDescent="0.25">
      <c r="B44" s="312" t="s">
        <v>220</v>
      </c>
      <c r="C44" s="313"/>
      <c r="D44" s="314"/>
      <c r="E44" s="314"/>
      <c r="F44" s="315">
        <f>+F41*D19</f>
        <v>551.58933333333334</v>
      </c>
    </row>
    <row r="45" spans="2:6" ht="26.25" thickBot="1" x14ac:dyDescent="0.3">
      <c r="B45" s="316" t="s">
        <v>221</v>
      </c>
      <c r="C45" s="317"/>
      <c r="D45" s="317"/>
      <c r="E45" s="317"/>
      <c r="F45" s="304">
        <f>+F43+F44</f>
        <v>595.49384505076932</v>
      </c>
    </row>
    <row r="46" spans="2:6" ht="15.75" thickBot="1" x14ac:dyDescent="0.3">
      <c r="B46" s="742" t="s">
        <v>169</v>
      </c>
      <c r="C46" s="743"/>
      <c r="D46" s="743"/>
      <c r="E46" s="743"/>
      <c r="F46" s="421">
        <f>+F32+F41+F45</f>
        <v>8306.6127642559004</v>
      </c>
    </row>
  </sheetData>
  <mergeCells count="8">
    <mergeCell ref="B6:F6"/>
    <mergeCell ref="B41:E41"/>
    <mergeCell ref="B46:E46"/>
    <mergeCell ref="C7:F7"/>
    <mergeCell ref="B9:C9"/>
    <mergeCell ref="B23:F23"/>
    <mergeCell ref="C24:D24"/>
    <mergeCell ref="B33:F33"/>
  </mergeCells>
  <dataValidations count="4">
    <dataValidation type="list" allowBlank="1" showInputMessage="1" showErrorMessage="1" sqref="C15:C16" xr:uid="{00000000-0002-0000-0D00-000000000000}">
      <formula1>$D$10:$D$27</formula1>
    </dataValidation>
    <dataValidation type="list" allowBlank="1" showInputMessage="1" showErrorMessage="1" sqref="C14" xr:uid="{00000000-0002-0000-0D00-000001000000}">
      <formula1>$B$28:$B$31</formula1>
    </dataValidation>
    <dataValidation type="list" allowBlank="1" showInputMessage="1" showErrorMessage="1" sqref="C13" xr:uid="{00000000-0002-0000-0D00-000002000000}">
      <formula1>$B$32:$B$35</formula1>
    </dataValidation>
    <dataValidation type="list" allowBlank="1" showInputMessage="1" showErrorMessage="1" sqref="C11" xr:uid="{00000000-0002-0000-0D00-000003000000}">
      <formula1>$B$10:$B$27</formula1>
    </dataValidation>
  </dataValidations>
  <pageMargins left="0.7" right="0.7" top="0.75" bottom="0.75" header="0.3" footer="0.3"/>
  <pageSetup paperSize="9" scale="48" orientation="portrait" r:id="rId1"/>
  <colBreaks count="1" manualBreakCount="1">
    <brk id="11" max="104857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5:H47"/>
  <sheetViews>
    <sheetView view="pageBreakPreview" zoomScale="80" zoomScaleNormal="100" zoomScaleSheetLayoutView="80" workbookViewId="0">
      <selection activeCell="F42" sqref="F42"/>
    </sheetView>
  </sheetViews>
  <sheetFormatPr baseColWidth="10" defaultRowHeight="15" x14ac:dyDescent="0.25"/>
  <cols>
    <col min="1" max="1" width="8.7109375" style="62" bestFit="1" customWidth="1"/>
    <col min="2" max="2" width="25.140625" style="21" customWidth="1"/>
    <col min="3" max="3" width="17.7109375" style="21" customWidth="1"/>
    <col min="4" max="4" width="33.28515625" style="21" customWidth="1"/>
    <col min="5" max="6" width="12.28515625" style="21" customWidth="1"/>
    <col min="7" max="7" width="12.7109375" style="21" customWidth="1"/>
    <col min="8" max="8" width="15" style="21" bestFit="1" customWidth="1"/>
    <col min="10" max="10" width="13.85546875" customWidth="1"/>
  </cols>
  <sheetData>
    <row r="5" spans="1:8" s="5" customFormat="1" x14ac:dyDescent="0.25">
      <c r="A5" s="62"/>
      <c r="B5" s="21"/>
      <c r="C5" s="21"/>
      <c r="D5" s="21"/>
      <c r="E5" s="21"/>
      <c r="F5" s="21"/>
      <c r="G5" s="21"/>
      <c r="H5" s="21"/>
    </row>
    <row r="6" spans="1:8" s="5" customFormat="1" x14ac:dyDescent="0.25">
      <c r="A6" s="62"/>
      <c r="B6" s="21"/>
      <c r="C6" s="21"/>
      <c r="D6" s="21"/>
      <c r="E6" s="21"/>
      <c r="F6" s="21"/>
      <c r="G6" s="21"/>
      <c r="H6" s="21"/>
    </row>
    <row r="7" spans="1:8" s="5" customFormat="1" ht="16.5" thickBot="1" x14ac:dyDescent="0.3">
      <c r="A7" s="62"/>
      <c r="B7" s="738" t="s">
        <v>170</v>
      </c>
      <c r="C7" s="738"/>
      <c r="D7" s="738"/>
      <c r="E7" s="738"/>
      <c r="F7" s="738"/>
      <c r="G7" s="21"/>
      <c r="H7" s="21"/>
    </row>
    <row r="8" spans="1:8" s="5" customFormat="1" ht="15.75" x14ac:dyDescent="0.25">
      <c r="A8" s="62"/>
      <c r="B8" s="420" t="s">
        <v>283</v>
      </c>
      <c r="C8" s="744" t="str">
        <f>+'PRESUPUESTO OFICIAL DEL PROYEC.'!B23</f>
        <v>Sembrar Agave (agave desmetiana) (alt de 20 cm)</v>
      </c>
      <c r="D8" s="745"/>
      <c r="E8" s="745"/>
      <c r="F8" s="746"/>
      <c r="G8" s="21"/>
      <c r="H8" s="21"/>
    </row>
    <row r="9" spans="1:8" ht="25.5" x14ac:dyDescent="0.25">
      <c r="A9" s="5"/>
      <c r="B9" s="261"/>
      <c r="C9" s="262"/>
      <c r="D9" s="262"/>
      <c r="E9" s="263" t="s">
        <v>172</v>
      </c>
      <c r="F9" s="264"/>
      <c r="G9" s="5"/>
      <c r="H9" s="5"/>
    </row>
    <row r="10" spans="1:8" x14ac:dyDescent="0.25">
      <c r="A10" s="5"/>
      <c r="B10" s="747" t="s">
        <v>173</v>
      </c>
      <c r="C10" s="748"/>
      <c r="D10" s="265">
        <f>+'PRESUPUESTO OFICIAL DEL PROYEC.'!D23</f>
        <v>1162.5</v>
      </c>
      <c r="E10" s="266">
        <v>12680</v>
      </c>
      <c r="F10" s="267">
        <f>D10*E10</f>
        <v>14740500</v>
      </c>
      <c r="G10" s="5"/>
      <c r="H10" s="5"/>
    </row>
    <row r="11" spans="1:8" x14ac:dyDescent="0.25">
      <c r="A11" s="5"/>
      <c r="B11" s="268" t="s">
        <v>174</v>
      </c>
      <c r="C11" s="269"/>
      <c r="D11" s="270">
        <v>0.1</v>
      </c>
      <c r="E11" s="271"/>
      <c r="F11" s="264"/>
      <c r="G11" s="5"/>
      <c r="H11" s="5"/>
    </row>
    <row r="12" spans="1:8" ht="25.5" x14ac:dyDescent="0.25">
      <c r="A12" s="5"/>
      <c r="B12" s="268" t="s">
        <v>175</v>
      </c>
      <c r="C12" s="272" t="s">
        <v>176</v>
      </c>
      <c r="D12" s="273">
        <v>70</v>
      </c>
      <c r="E12" s="274">
        <v>4218</v>
      </c>
      <c r="F12" s="264"/>
      <c r="G12" s="5"/>
      <c r="H12" s="5"/>
    </row>
    <row r="13" spans="1:8" ht="25.5" x14ac:dyDescent="0.25">
      <c r="A13" s="5"/>
      <c r="B13" s="268" t="s">
        <v>177</v>
      </c>
      <c r="C13" s="272"/>
      <c r="D13" s="273">
        <v>5</v>
      </c>
      <c r="E13" s="274">
        <v>56400</v>
      </c>
      <c r="F13" s="264"/>
      <c r="G13" s="5"/>
      <c r="H13" s="5"/>
    </row>
    <row r="14" spans="1:8" ht="25.5" x14ac:dyDescent="0.25">
      <c r="A14" s="5"/>
      <c r="B14" s="268" t="s">
        <v>178</v>
      </c>
      <c r="C14" s="272" t="s">
        <v>179</v>
      </c>
      <c r="D14" s="273">
        <v>80</v>
      </c>
      <c r="E14" s="274">
        <v>860</v>
      </c>
      <c r="F14" s="264"/>
      <c r="G14" s="5"/>
      <c r="H14" s="5"/>
    </row>
    <row r="15" spans="1:8" ht="25.5" x14ac:dyDescent="0.25">
      <c r="A15" s="5"/>
      <c r="B15" s="268" t="s">
        <v>180</v>
      </c>
      <c r="C15" s="272" t="s">
        <v>181</v>
      </c>
      <c r="D15" s="273">
        <v>10</v>
      </c>
      <c r="E15" s="274">
        <v>16200</v>
      </c>
      <c r="F15" s="264"/>
      <c r="G15" s="5"/>
      <c r="H15" s="5"/>
    </row>
    <row r="16" spans="1:8" ht="25.5" x14ac:dyDescent="0.25">
      <c r="A16" s="5"/>
      <c r="B16" s="268" t="s">
        <v>182</v>
      </c>
      <c r="C16" s="272" t="s">
        <v>183</v>
      </c>
      <c r="D16" s="273">
        <v>2</v>
      </c>
      <c r="E16" s="274">
        <v>8000</v>
      </c>
      <c r="F16" s="264"/>
      <c r="G16" s="5"/>
      <c r="H16" s="5"/>
    </row>
    <row r="17" spans="1:8" ht="25.5" x14ac:dyDescent="0.25">
      <c r="A17" s="5"/>
      <c r="B17" s="268" t="s">
        <v>184</v>
      </c>
      <c r="C17" s="272"/>
      <c r="D17" s="275">
        <v>0.1</v>
      </c>
      <c r="E17" s="274">
        <v>35105</v>
      </c>
      <c r="F17" s="264"/>
      <c r="G17" s="5"/>
      <c r="H17" s="5"/>
    </row>
    <row r="18" spans="1:8" x14ac:dyDescent="0.25">
      <c r="B18" s="268" t="s">
        <v>185</v>
      </c>
      <c r="C18" s="269"/>
      <c r="D18" s="276"/>
      <c r="E18" s="277">
        <v>56700</v>
      </c>
      <c r="F18" s="264"/>
    </row>
    <row r="19" spans="1:8" x14ac:dyDescent="0.25">
      <c r="B19" s="268" t="s">
        <v>186</v>
      </c>
      <c r="C19" s="269"/>
      <c r="D19" s="270">
        <v>0.02</v>
      </c>
      <c r="E19" s="278"/>
      <c r="F19" s="279"/>
    </row>
    <row r="20" spans="1:8" ht="25.5" x14ac:dyDescent="0.25">
      <c r="B20" s="268" t="s">
        <v>187</v>
      </c>
      <c r="C20" s="269"/>
      <c r="D20" s="280">
        <v>0.1</v>
      </c>
      <c r="E20" s="278"/>
      <c r="F20" s="279"/>
    </row>
    <row r="21" spans="1:8" x14ac:dyDescent="0.25">
      <c r="B21" s="281"/>
      <c r="C21" s="282"/>
      <c r="D21" s="283"/>
      <c r="E21" s="278"/>
      <c r="F21" s="279"/>
    </row>
    <row r="22" spans="1:8" x14ac:dyDescent="0.25">
      <c r="B22" s="150"/>
      <c r="C22" s="284"/>
      <c r="D22" s="284"/>
      <c r="E22" s="284"/>
      <c r="F22" s="285"/>
    </row>
    <row r="23" spans="1:8" ht="25.5" x14ac:dyDescent="0.25">
      <c r="B23" s="286" t="s">
        <v>188</v>
      </c>
      <c r="C23" s="287" t="s">
        <v>2</v>
      </c>
      <c r="D23" s="288" t="s">
        <v>3</v>
      </c>
      <c r="E23" s="288" t="s">
        <v>189</v>
      </c>
      <c r="F23" s="289" t="s">
        <v>190</v>
      </c>
    </row>
    <row r="24" spans="1:8" x14ac:dyDescent="0.25">
      <c r="B24" s="749" t="s">
        <v>191</v>
      </c>
      <c r="C24" s="750"/>
      <c r="D24" s="750"/>
      <c r="E24" s="750"/>
      <c r="F24" s="751"/>
    </row>
    <row r="25" spans="1:8" x14ac:dyDescent="0.25">
      <c r="B25" s="290" t="s">
        <v>192</v>
      </c>
      <c r="C25" s="752" t="s">
        <v>193</v>
      </c>
      <c r="D25" s="752"/>
      <c r="E25" s="291"/>
      <c r="F25" s="292"/>
    </row>
    <row r="26" spans="1:8" x14ac:dyDescent="0.25">
      <c r="B26" s="293" t="s">
        <v>194</v>
      </c>
      <c r="C26" s="294" t="s">
        <v>195</v>
      </c>
      <c r="D26" s="295">
        <v>1</v>
      </c>
      <c r="E26" s="295">
        <v>255.17551755175518</v>
      </c>
      <c r="F26" s="296">
        <f t="shared" ref="F26:F31" si="0">+D26*E26</f>
        <v>255.17551755175518</v>
      </c>
    </row>
    <row r="27" spans="1:8" x14ac:dyDescent="0.25">
      <c r="B27" s="293" t="s">
        <v>196</v>
      </c>
      <c r="C27" s="294" t="s">
        <v>197</v>
      </c>
      <c r="D27" s="295">
        <v>1</v>
      </c>
      <c r="E27" s="295">
        <v>609.67741935483866</v>
      </c>
      <c r="F27" s="296">
        <f t="shared" si="0"/>
        <v>609.67741935483866</v>
      </c>
    </row>
    <row r="28" spans="1:8" x14ac:dyDescent="0.25">
      <c r="B28" s="293" t="s">
        <v>198</v>
      </c>
      <c r="C28" s="294" t="s">
        <v>199</v>
      </c>
      <c r="D28" s="295">
        <v>1</v>
      </c>
      <c r="E28" s="295">
        <v>717.72151898734182</v>
      </c>
      <c r="F28" s="296">
        <f t="shared" si="0"/>
        <v>717.72151898734182</v>
      </c>
    </row>
    <row r="29" spans="1:8" ht="25.5" x14ac:dyDescent="0.25">
      <c r="B29" s="293" t="s">
        <v>200</v>
      </c>
      <c r="C29" s="294" t="s">
        <v>195</v>
      </c>
      <c r="D29" s="295">
        <v>1</v>
      </c>
      <c r="E29" s="295">
        <v>102.07020702070207</v>
      </c>
      <c r="F29" s="296">
        <f t="shared" si="0"/>
        <v>102.07020702070207</v>
      </c>
    </row>
    <row r="30" spans="1:8" x14ac:dyDescent="0.25">
      <c r="B30" s="293" t="s">
        <v>201</v>
      </c>
      <c r="C30" s="294" t="s">
        <v>195</v>
      </c>
      <c r="D30" s="295">
        <v>1</v>
      </c>
      <c r="E30" s="295">
        <v>153.10531053105311</v>
      </c>
      <c r="F30" s="296">
        <f t="shared" si="0"/>
        <v>153.10531053105311</v>
      </c>
    </row>
    <row r="31" spans="1:8" x14ac:dyDescent="0.25">
      <c r="B31" s="293" t="s">
        <v>202</v>
      </c>
      <c r="C31" s="294" t="s">
        <v>195</v>
      </c>
      <c r="D31" s="295">
        <v>1</v>
      </c>
      <c r="E31" s="295">
        <v>255.40540540540542</v>
      </c>
      <c r="F31" s="296">
        <f t="shared" si="0"/>
        <v>255.40540540540542</v>
      </c>
    </row>
    <row r="32" spans="1:8" x14ac:dyDescent="0.25">
      <c r="B32" s="293" t="s">
        <v>203</v>
      </c>
      <c r="C32" s="294" t="s">
        <v>195</v>
      </c>
      <c r="D32" s="295">
        <v>1</v>
      </c>
      <c r="E32" s="295">
        <v>102.07020702070207</v>
      </c>
      <c r="F32" s="296">
        <f>+D32*E32</f>
        <v>102.07020702070207</v>
      </c>
    </row>
    <row r="33" spans="2:6" ht="15.75" thickBot="1" x14ac:dyDescent="0.3">
      <c r="B33" s="297" t="s">
        <v>204</v>
      </c>
      <c r="C33" s="298"/>
      <c r="D33" s="299"/>
      <c r="E33" s="291"/>
      <c r="F33" s="300">
        <f>+SUM(F26:F32)</f>
        <v>2195.2255858717986</v>
      </c>
    </row>
    <row r="34" spans="2:6" ht="15.75" thickBot="1" x14ac:dyDescent="0.3">
      <c r="B34" s="739" t="s">
        <v>205</v>
      </c>
      <c r="C34" s="740"/>
      <c r="D34" s="740"/>
      <c r="E34" s="740"/>
      <c r="F34" s="741"/>
    </row>
    <row r="35" spans="2:6" x14ac:dyDescent="0.25">
      <c r="B35" s="293" t="s">
        <v>206</v>
      </c>
      <c r="C35" s="301" t="s">
        <v>207</v>
      </c>
      <c r="D35" s="295">
        <f>330/300</f>
        <v>1.1000000000000001</v>
      </c>
      <c r="E35" s="302">
        <f>+E10</f>
        <v>12680</v>
      </c>
      <c r="F35" s="303">
        <f>+D35*E35</f>
        <v>13948.000000000002</v>
      </c>
    </row>
    <row r="36" spans="2:6" x14ac:dyDescent="0.25">
      <c r="B36" s="293" t="s">
        <v>208</v>
      </c>
      <c r="C36" s="301" t="s">
        <v>209</v>
      </c>
      <c r="D36" s="295">
        <f>21/300</f>
        <v>7.0000000000000007E-2</v>
      </c>
      <c r="E36" s="302">
        <f t="shared" ref="E36:E41" si="1">+E12</f>
        <v>4218</v>
      </c>
      <c r="F36" s="303">
        <f>+D36*E36</f>
        <v>295.26000000000005</v>
      </c>
    </row>
    <row r="37" spans="2:6" x14ac:dyDescent="0.25">
      <c r="B37" s="293" t="s">
        <v>210</v>
      </c>
      <c r="C37" s="301" t="s">
        <v>209</v>
      </c>
      <c r="D37" s="295">
        <f>1.5/300</f>
        <v>5.0000000000000001E-3</v>
      </c>
      <c r="E37" s="302">
        <f t="shared" si="1"/>
        <v>56400</v>
      </c>
      <c r="F37" s="303">
        <f t="shared" ref="F37:F41" si="2">+D37*E37</f>
        <v>282</v>
      </c>
    </row>
    <row r="38" spans="2:6" x14ac:dyDescent="0.25">
      <c r="B38" s="293" t="s">
        <v>211</v>
      </c>
      <c r="C38" s="301" t="s">
        <v>209</v>
      </c>
      <c r="D38" s="295">
        <f>24/300</f>
        <v>0.08</v>
      </c>
      <c r="E38" s="302">
        <f t="shared" si="1"/>
        <v>860</v>
      </c>
      <c r="F38" s="303">
        <f t="shared" si="2"/>
        <v>68.8</v>
      </c>
    </row>
    <row r="39" spans="2:6" x14ac:dyDescent="0.25">
      <c r="B39" s="293" t="s">
        <v>212</v>
      </c>
      <c r="C39" s="301" t="s">
        <v>209</v>
      </c>
      <c r="D39" s="295">
        <f>3/300</f>
        <v>0.01</v>
      </c>
      <c r="E39" s="302">
        <f t="shared" si="1"/>
        <v>16200</v>
      </c>
      <c r="F39" s="303">
        <f t="shared" si="2"/>
        <v>162</v>
      </c>
    </row>
    <row r="40" spans="2:6" x14ac:dyDescent="0.25">
      <c r="B40" s="293" t="s">
        <v>213</v>
      </c>
      <c r="C40" s="301" t="s">
        <v>214</v>
      </c>
      <c r="D40" s="295">
        <f>2/300</f>
        <v>6.6666666666666671E-3</v>
      </c>
      <c r="E40" s="302">
        <f t="shared" si="1"/>
        <v>8000</v>
      </c>
      <c r="F40" s="303">
        <f t="shared" si="2"/>
        <v>53.333333333333336</v>
      </c>
    </row>
    <row r="41" spans="2:6" x14ac:dyDescent="0.25">
      <c r="B41" s="293" t="s">
        <v>215</v>
      </c>
      <c r="C41" s="301" t="s">
        <v>216</v>
      </c>
      <c r="D41" s="295">
        <f>+D17</f>
        <v>0.1</v>
      </c>
      <c r="E41" s="302">
        <f t="shared" si="1"/>
        <v>35105</v>
      </c>
      <c r="F41" s="303">
        <f t="shared" si="2"/>
        <v>3510.5</v>
      </c>
    </row>
    <row r="42" spans="2:6" ht="15.75" thickBot="1" x14ac:dyDescent="0.3">
      <c r="B42" s="742" t="s">
        <v>217</v>
      </c>
      <c r="C42" s="743"/>
      <c r="D42" s="743"/>
      <c r="E42" s="743"/>
      <c r="F42" s="304">
        <f>SUM(F35:F41)</f>
        <v>18319.893333333333</v>
      </c>
    </row>
    <row r="43" spans="2:6" ht="26.25" thickBot="1" x14ac:dyDescent="0.3">
      <c r="B43" s="305" t="s">
        <v>218</v>
      </c>
      <c r="C43" s="306"/>
      <c r="D43" s="306"/>
      <c r="E43" s="306"/>
      <c r="F43" s="307"/>
    </row>
    <row r="44" spans="2:6" x14ac:dyDescent="0.25">
      <c r="B44" s="308" t="s">
        <v>219</v>
      </c>
      <c r="C44" s="309"/>
      <c r="D44" s="310"/>
      <c r="E44" s="310"/>
      <c r="F44" s="311">
        <f>+F33*D19</f>
        <v>43.904511717435973</v>
      </c>
    </row>
    <row r="45" spans="2:6" x14ac:dyDescent="0.25">
      <c r="B45" s="312" t="s">
        <v>220</v>
      </c>
      <c r="C45" s="313"/>
      <c r="D45" s="314"/>
      <c r="E45" s="314"/>
      <c r="F45" s="315">
        <f>+F42*D20</f>
        <v>1831.9893333333334</v>
      </c>
    </row>
    <row r="46" spans="2:6" ht="26.25" thickBot="1" x14ac:dyDescent="0.3">
      <c r="B46" s="316" t="s">
        <v>221</v>
      </c>
      <c r="C46" s="317"/>
      <c r="D46" s="317"/>
      <c r="E46" s="317"/>
      <c r="F46" s="304">
        <f>+F44+F45</f>
        <v>1875.8938450507694</v>
      </c>
    </row>
    <row r="47" spans="2:6" ht="15.75" thickBot="1" x14ac:dyDescent="0.3">
      <c r="B47" s="742" t="s">
        <v>169</v>
      </c>
      <c r="C47" s="743"/>
      <c r="D47" s="743"/>
      <c r="E47" s="743"/>
      <c r="F47" s="421">
        <f>+F33+F42+F46</f>
        <v>22391.012764255902</v>
      </c>
    </row>
  </sheetData>
  <mergeCells count="8">
    <mergeCell ref="B7:F7"/>
    <mergeCell ref="B42:E42"/>
    <mergeCell ref="B47:E47"/>
    <mergeCell ref="C8:F8"/>
    <mergeCell ref="B10:C10"/>
    <mergeCell ref="B24:F24"/>
    <mergeCell ref="C25:D25"/>
    <mergeCell ref="B34:F34"/>
  </mergeCells>
  <dataValidations count="4">
    <dataValidation type="list" allowBlank="1" showInputMessage="1" showErrorMessage="1" sqref="C12" xr:uid="{00000000-0002-0000-0E00-000000000000}">
      <formula1>$B$6:$B$17</formula1>
    </dataValidation>
    <dataValidation type="list" allowBlank="1" showInputMessage="1" showErrorMessage="1" sqref="C14" xr:uid="{00000000-0002-0000-0E00-000001000000}">
      <formula1>$B$22:$B$25</formula1>
    </dataValidation>
    <dataValidation type="list" allowBlank="1" showInputMessage="1" showErrorMessage="1" sqref="C15" xr:uid="{00000000-0002-0000-0E00-000002000000}">
      <formula1>$B$18:$B$21</formula1>
    </dataValidation>
    <dataValidation type="list" allowBlank="1" showInputMessage="1" showErrorMessage="1" sqref="C16:C17" xr:uid="{00000000-0002-0000-0E00-000003000000}">
      <formula1>$D$6:$D$17</formula1>
    </dataValidation>
  </dataValidations>
  <pageMargins left="0.7" right="0.7" top="0.75" bottom="0.75" header="0.3" footer="0.3"/>
  <pageSetup paperSize="9" scale="55"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5:H47"/>
  <sheetViews>
    <sheetView view="pageBreakPreview" zoomScale="80" zoomScaleNormal="100" zoomScaleSheetLayoutView="80" workbookViewId="0">
      <selection activeCell="F42" sqref="F42"/>
    </sheetView>
  </sheetViews>
  <sheetFormatPr baseColWidth="10" defaultRowHeight="15" x14ac:dyDescent="0.25"/>
  <cols>
    <col min="1" max="1" width="8.7109375" style="62" bestFit="1" customWidth="1"/>
    <col min="2" max="2" width="25.140625" style="21" customWidth="1"/>
    <col min="3" max="3" width="17.7109375" style="21" customWidth="1"/>
    <col min="4" max="4" width="41" style="21" customWidth="1"/>
    <col min="5" max="5" width="12.28515625" style="21" customWidth="1"/>
    <col min="6" max="7" width="12.7109375" style="21" customWidth="1"/>
    <col min="8" max="8" width="15" style="21" bestFit="1" customWidth="1"/>
    <col min="10" max="10" width="14.5703125" customWidth="1"/>
  </cols>
  <sheetData>
    <row r="5" spans="1:8" s="5" customFormat="1" x14ac:dyDescent="0.25">
      <c r="A5" s="62"/>
      <c r="B5" s="21"/>
      <c r="C5" s="21"/>
      <c r="D5" s="21"/>
      <c r="E5" s="21"/>
      <c r="F5" s="21"/>
      <c r="G5" s="21"/>
      <c r="H5" s="21"/>
    </row>
    <row r="6" spans="1:8" s="5" customFormat="1" x14ac:dyDescent="0.25">
      <c r="A6" s="62"/>
      <c r="B6" s="21"/>
      <c r="C6" s="21"/>
      <c r="D6" s="21"/>
      <c r="E6" s="21"/>
      <c r="F6" s="21"/>
      <c r="G6" s="21"/>
      <c r="H6" s="21"/>
    </row>
    <row r="7" spans="1:8" s="5" customFormat="1" ht="16.5" thickBot="1" x14ac:dyDescent="0.3">
      <c r="A7" s="62"/>
      <c r="B7" s="738" t="s">
        <v>170</v>
      </c>
      <c r="C7" s="738"/>
      <c r="D7" s="738"/>
      <c r="E7" s="738"/>
      <c r="F7" s="738"/>
      <c r="G7" s="21"/>
      <c r="H7" s="21"/>
    </row>
    <row r="8" spans="1:8" s="5" customFormat="1" ht="15.75" x14ac:dyDescent="0.25">
      <c r="A8" s="62"/>
      <c r="B8" s="420" t="s">
        <v>284</v>
      </c>
      <c r="C8" s="744" t="str">
        <f>+'PRESUPUESTO OFICIAL DEL PROYEC.'!B24</f>
        <v>Sembrar Duranta limon (duranta repens)</v>
      </c>
      <c r="D8" s="745"/>
      <c r="E8" s="745"/>
      <c r="F8" s="746"/>
      <c r="G8" s="21"/>
      <c r="H8" s="21"/>
    </row>
    <row r="9" spans="1:8" s="5" customFormat="1" ht="25.5" x14ac:dyDescent="0.25">
      <c r="A9" s="62"/>
      <c r="B9" s="261"/>
      <c r="C9" s="262"/>
      <c r="D9" s="262"/>
      <c r="E9" s="263" t="s">
        <v>172</v>
      </c>
      <c r="F9" s="264"/>
      <c r="G9" s="21"/>
      <c r="H9" s="21"/>
    </row>
    <row r="10" spans="1:8" s="5" customFormat="1" x14ac:dyDescent="0.25">
      <c r="A10" s="62"/>
      <c r="B10" s="747" t="s">
        <v>173</v>
      </c>
      <c r="C10" s="748"/>
      <c r="D10" s="265">
        <f>+'PRESUPUESTO OFICIAL DEL PROYEC.'!D24</f>
        <v>2852</v>
      </c>
      <c r="E10" s="266">
        <v>1020</v>
      </c>
      <c r="F10" s="267">
        <f>D10*E10</f>
        <v>2909040</v>
      </c>
      <c r="G10" s="21"/>
      <c r="H10" s="21"/>
    </row>
    <row r="11" spans="1:8" x14ac:dyDescent="0.25">
      <c r="A11" s="5"/>
      <c r="B11" s="268" t="s">
        <v>174</v>
      </c>
      <c r="C11" s="269"/>
      <c r="D11" s="270">
        <v>0.1</v>
      </c>
      <c r="E11" s="271"/>
      <c r="F11" s="264"/>
      <c r="G11" s="5"/>
      <c r="H11" s="5"/>
    </row>
    <row r="12" spans="1:8" ht="25.5" x14ac:dyDescent="0.25">
      <c r="A12" s="5"/>
      <c r="B12" s="268" t="s">
        <v>175</v>
      </c>
      <c r="C12" s="272" t="s">
        <v>176</v>
      </c>
      <c r="D12" s="273">
        <v>70</v>
      </c>
      <c r="E12" s="274">
        <v>4218</v>
      </c>
      <c r="F12" s="264"/>
      <c r="G12" s="5"/>
      <c r="H12" s="5"/>
    </row>
    <row r="13" spans="1:8" ht="25.5" x14ac:dyDescent="0.25">
      <c r="A13" s="5"/>
      <c r="B13" s="268" t="s">
        <v>177</v>
      </c>
      <c r="C13" s="272"/>
      <c r="D13" s="273">
        <v>5</v>
      </c>
      <c r="E13" s="274">
        <v>56400</v>
      </c>
      <c r="F13" s="264"/>
      <c r="G13" s="5"/>
      <c r="H13" s="5"/>
    </row>
    <row r="14" spans="1:8" ht="25.5" x14ac:dyDescent="0.25">
      <c r="A14" s="5"/>
      <c r="B14" s="268" t="s">
        <v>178</v>
      </c>
      <c r="C14" s="272" t="s">
        <v>179</v>
      </c>
      <c r="D14" s="273">
        <v>80</v>
      </c>
      <c r="E14" s="274">
        <v>860</v>
      </c>
      <c r="F14" s="264"/>
      <c r="G14" s="5"/>
      <c r="H14" s="5"/>
    </row>
    <row r="15" spans="1:8" ht="25.5" x14ac:dyDescent="0.25">
      <c r="A15" s="5"/>
      <c r="B15" s="268" t="s">
        <v>180</v>
      </c>
      <c r="C15" s="272" t="s">
        <v>181</v>
      </c>
      <c r="D15" s="273">
        <v>10</v>
      </c>
      <c r="E15" s="274">
        <v>16200</v>
      </c>
      <c r="F15" s="264"/>
      <c r="G15" s="5"/>
      <c r="H15" s="5"/>
    </row>
    <row r="16" spans="1:8" ht="25.5" x14ac:dyDescent="0.25">
      <c r="A16" s="5"/>
      <c r="B16" s="268" t="s">
        <v>182</v>
      </c>
      <c r="C16" s="272" t="s">
        <v>183</v>
      </c>
      <c r="D16" s="273">
        <v>2</v>
      </c>
      <c r="E16" s="274">
        <v>8000</v>
      </c>
      <c r="F16" s="264"/>
      <c r="G16" s="5"/>
      <c r="H16" s="5"/>
    </row>
    <row r="17" spans="1:8" ht="25.5" x14ac:dyDescent="0.25">
      <c r="A17" s="5"/>
      <c r="B17" s="268" t="s">
        <v>184</v>
      </c>
      <c r="C17" s="272"/>
      <c r="D17" s="275">
        <v>0.1</v>
      </c>
      <c r="E17" s="274">
        <v>35105</v>
      </c>
      <c r="F17" s="264"/>
      <c r="G17" s="5"/>
      <c r="H17" s="5"/>
    </row>
    <row r="18" spans="1:8" x14ac:dyDescent="0.25">
      <c r="A18" s="5"/>
      <c r="B18" s="268" t="s">
        <v>185</v>
      </c>
      <c r="C18" s="269"/>
      <c r="D18" s="276"/>
      <c r="E18" s="277">
        <v>56700</v>
      </c>
      <c r="F18" s="264"/>
      <c r="G18" s="5"/>
      <c r="H18" s="5"/>
    </row>
    <row r="19" spans="1:8" x14ac:dyDescent="0.25">
      <c r="A19" s="5"/>
      <c r="B19" s="268" t="s">
        <v>186</v>
      </c>
      <c r="C19" s="269"/>
      <c r="D19" s="270">
        <v>0.02</v>
      </c>
      <c r="E19" s="278"/>
      <c r="F19" s="279"/>
      <c r="G19" s="5"/>
      <c r="H19" s="5"/>
    </row>
    <row r="20" spans="1:8" ht="25.5" x14ac:dyDescent="0.25">
      <c r="B20" s="268" t="s">
        <v>187</v>
      </c>
      <c r="C20" s="269"/>
      <c r="D20" s="280">
        <v>0.1</v>
      </c>
      <c r="E20" s="278"/>
      <c r="F20" s="279"/>
    </row>
    <row r="21" spans="1:8" x14ac:dyDescent="0.25">
      <c r="B21" s="281"/>
      <c r="C21" s="282"/>
      <c r="D21" s="283"/>
      <c r="E21" s="278"/>
      <c r="F21" s="279"/>
    </row>
    <row r="22" spans="1:8" x14ac:dyDescent="0.25">
      <c r="B22" s="150"/>
      <c r="C22" s="284"/>
      <c r="D22" s="284"/>
      <c r="E22" s="284"/>
      <c r="F22" s="285"/>
    </row>
    <row r="23" spans="1:8" ht="25.5" x14ac:dyDescent="0.25">
      <c r="B23" s="286" t="s">
        <v>188</v>
      </c>
      <c r="C23" s="287" t="s">
        <v>2</v>
      </c>
      <c r="D23" s="288" t="s">
        <v>3</v>
      </c>
      <c r="E23" s="288" t="s">
        <v>189</v>
      </c>
      <c r="F23" s="289" t="s">
        <v>190</v>
      </c>
    </row>
    <row r="24" spans="1:8" x14ac:dyDescent="0.25">
      <c r="B24" s="749" t="s">
        <v>191</v>
      </c>
      <c r="C24" s="750"/>
      <c r="D24" s="750"/>
      <c r="E24" s="750"/>
      <c r="F24" s="751"/>
    </row>
    <row r="25" spans="1:8" x14ac:dyDescent="0.25">
      <c r="B25" s="290" t="s">
        <v>192</v>
      </c>
      <c r="C25" s="752" t="s">
        <v>193</v>
      </c>
      <c r="D25" s="752"/>
      <c r="E25" s="291"/>
      <c r="F25" s="292"/>
    </row>
    <row r="26" spans="1:8" x14ac:dyDescent="0.25">
      <c r="B26" s="293" t="s">
        <v>194</v>
      </c>
      <c r="C26" s="294" t="s">
        <v>195</v>
      </c>
      <c r="D26" s="295">
        <v>1</v>
      </c>
      <c r="E26" s="295">
        <v>255.17551755175518</v>
      </c>
      <c r="F26" s="296">
        <f t="shared" ref="F26:F31" si="0">+D26*E26</f>
        <v>255.17551755175518</v>
      </c>
    </row>
    <row r="27" spans="1:8" x14ac:dyDescent="0.25">
      <c r="B27" s="293" t="s">
        <v>196</v>
      </c>
      <c r="C27" s="294" t="s">
        <v>197</v>
      </c>
      <c r="D27" s="295">
        <v>1</v>
      </c>
      <c r="E27" s="295">
        <v>609.67741935483866</v>
      </c>
      <c r="F27" s="296">
        <f t="shared" si="0"/>
        <v>609.67741935483866</v>
      </c>
    </row>
    <row r="28" spans="1:8" x14ac:dyDescent="0.25">
      <c r="B28" s="293" t="s">
        <v>198</v>
      </c>
      <c r="C28" s="294" t="s">
        <v>199</v>
      </c>
      <c r="D28" s="295">
        <v>1</v>
      </c>
      <c r="E28" s="295">
        <v>717.72151898734182</v>
      </c>
      <c r="F28" s="296">
        <f t="shared" si="0"/>
        <v>717.72151898734182</v>
      </c>
    </row>
    <row r="29" spans="1:8" ht="25.5" x14ac:dyDescent="0.25">
      <c r="B29" s="293" t="s">
        <v>200</v>
      </c>
      <c r="C29" s="294" t="s">
        <v>195</v>
      </c>
      <c r="D29" s="295">
        <v>1</v>
      </c>
      <c r="E29" s="295">
        <v>102.07020702070207</v>
      </c>
      <c r="F29" s="296">
        <f t="shared" si="0"/>
        <v>102.07020702070207</v>
      </c>
    </row>
    <row r="30" spans="1:8" x14ac:dyDescent="0.25">
      <c r="B30" s="293" t="s">
        <v>201</v>
      </c>
      <c r="C30" s="294" t="s">
        <v>195</v>
      </c>
      <c r="D30" s="295">
        <v>1</v>
      </c>
      <c r="E30" s="295">
        <v>153.10531053105311</v>
      </c>
      <c r="F30" s="296">
        <f t="shared" si="0"/>
        <v>153.10531053105311</v>
      </c>
    </row>
    <row r="31" spans="1:8" x14ac:dyDescent="0.25">
      <c r="B31" s="293" t="s">
        <v>202</v>
      </c>
      <c r="C31" s="294" t="s">
        <v>195</v>
      </c>
      <c r="D31" s="295">
        <v>1</v>
      </c>
      <c r="E31" s="295">
        <v>255.40540540540542</v>
      </c>
      <c r="F31" s="296">
        <f t="shared" si="0"/>
        <v>255.40540540540542</v>
      </c>
    </row>
    <row r="32" spans="1:8" x14ac:dyDescent="0.25">
      <c r="B32" s="293" t="s">
        <v>203</v>
      </c>
      <c r="C32" s="294" t="s">
        <v>195</v>
      </c>
      <c r="D32" s="295">
        <v>1</v>
      </c>
      <c r="E32" s="295">
        <v>102.07020702070207</v>
      </c>
      <c r="F32" s="296">
        <f>+D32*E32</f>
        <v>102.07020702070207</v>
      </c>
    </row>
    <row r="33" spans="2:6" ht="15.75" thickBot="1" x14ac:dyDescent="0.3">
      <c r="B33" s="297" t="s">
        <v>204</v>
      </c>
      <c r="C33" s="298"/>
      <c r="D33" s="299"/>
      <c r="E33" s="291"/>
      <c r="F33" s="300">
        <f>+SUM(F26:F32)</f>
        <v>2195.2255858717986</v>
      </c>
    </row>
    <row r="34" spans="2:6" ht="15.75" thickBot="1" x14ac:dyDescent="0.3">
      <c r="B34" s="739" t="s">
        <v>205</v>
      </c>
      <c r="C34" s="740"/>
      <c r="D34" s="740"/>
      <c r="E34" s="740"/>
      <c r="F34" s="741"/>
    </row>
    <row r="35" spans="2:6" x14ac:dyDescent="0.25">
      <c r="B35" s="293" t="s">
        <v>206</v>
      </c>
      <c r="C35" s="301" t="s">
        <v>207</v>
      </c>
      <c r="D35" s="295">
        <f>330/300</f>
        <v>1.1000000000000001</v>
      </c>
      <c r="E35" s="302">
        <f>+E10</f>
        <v>1020</v>
      </c>
      <c r="F35" s="303">
        <f>+D35*E35</f>
        <v>1122</v>
      </c>
    </row>
    <row r="36" spans="2:6" x14ac:dyDescent="0.25">
      <c r="B36" s="293" t="s">
        <v>208</v>
      </c>
      <c r="C36" s="301" t="s">
        <v>209</v>
      </c>
      <c r="D36" s="295">
        <f>21/300</f>
        <v>7.0000000000000007E-2</v>
      </c>
      <c r="E36" s="302">
        <f t="shared" ref="E36:E41" si="1">+E12</f>
        <v>4218</v>
      </c>
      <c r="F36" s="303">
        <f>+D36*E36</f>
        <v>295.26000000000005</v>
      </c>
    </row>
    <row r="37" spans="2:6" x14ac:dyDescent="0.25">
      <c r="B37" s="293" t="s">
        <v>210</v>
      </c>
      <c r="C37" s="301" t="s">
        <v>209</v>
      </c>
      <c r="D37" s="295">
        <f>1.5/300</f>
        <v>5.0000000000000001E-3</v>
      </c>
      <c r="E37" s="302">
        <f t="shared" si="1"/>
        <v>56400</v>
      </c>
      <c r="F37" s="303">
        <f t="shared" ref="F37:F41" si="2">+D37*E37</f>
        <v>282</v>
      </c>
    </row>
    <row r="38" spans="2:6" x14ac:dyDescent="0.25">
      <c r="B38" s="293" t="s">
        <v>211</v>
      </c>
      <c r="C38" s="301" t="s">
        <v>209</v>
      </c>
      <c r="D38" s="295">
        <f>24/300</f>
        <v>0.08</v>
      </c>
      <c r="E38" s="302">
        <f t="shared" si="1"/>
        <v>860</v>
      </c>
      <c r="F38" s="303">
        <f t="shared" si="2"/>
        <v>68.8</v>
      </c>
    </row>
    <row r="39" spans="2:6" x14ac:dyDescent="0.25">
      <c r="B39" s="293" t="s">
        <v>212</v>
      </c>
      <c r="C39" s="301" t="s">
        <v>209</v>
      </c>
      <c r="D39" s="295">
        <f>3/300</f>
        <v>0.01</v>
      </c>
      <c r="E39" s="302">
        <f t="shared" si="1"/>
        <v>16200</v>
      </c>
      <c r="F39" s="303">
        <f t="shared" si="2"/>
        <v>162</v>
      </c>
    </row>
    <row r="40" spans="2:6" x14ac:dyDescent="0.25">
      <c r="B40" s="293" t="s">
        <v>213</v>
      </c>
      <c r="C40" s="301" t="s">
        <v>214</v>
      </c>
      <c r="D40" s="295">
        <f>2/300</f>
        <v>6.6666666666666671E-3</v>
      </c>
      <c r="E40" s="302">
        <f t="shared" si="1"/>
        <v>8000</v>
      </c>
      <c r="F40" s="303">
        <f t="shared" si="2"/>
        <v>53.333333333333336</v>
      </c>
    </row>
    <row r="41" spans="2:6" x14ac:dyDescent="0.25">
      <c r="B41" s="293" t="s">
        <v>215</v>
      </c>
      <c r="C41" s="301" t="s">
        <v>216</v>
      </c>
      <c r="D41" s="295">
        <f>+D17</f>
        <v>0.1</v>
      </c>
      <c r="E41" s="302">
        <f t="shared" si="1"/>
        <v>35105</v>
      </c>
      <c r="F41" s="303">
        <f t="shared" si="2"/>
        <v>3510.5</v>
      </c>
    </row>
    <row r="42" spans="2:6" ht="15.75" thickBot="1" x14ac:dyDescent="0.3">
      <c r="B42" s="742" t="s">
        <v>217</v>
      </c>
      <c r="C42" s="743"/>
      <c r="D42" s="743"/>
      <c r="E42" s="743"/>
      <c r="F42" s="304">
        <f>SUM(F35:F41)</f>
        <v>5493.8933333333334</v>
      </c>
    </row>
    <row r="43" spans="2:6" ht="26.25" thickBot="1" x14ac:dyDescent="0.3">
      <c r="B43" s="305" t="s">
        <v>218</v>
      </c>
      <c r="C43" s="306"/>
      <c r="D43" s="306"/>
      <c r="E43" s="306"/>
      <c r="F43" s="307"/>
    </row>
    <row r="44" spans="2:6" x14ac:dyDescent="0.25">
      <c r="B44" s="308" t="s">
        <v>219</v>
      </c>
      <c r="C44" s="309"/>
      <c r="D44" s="310"/>
      <c r="E44" s="310"/>
      <c r="F44" s="311">
        <f>+F33*D19</f>
        <v>43.904511717435973</v>
      </c>
    </row>
    <row r="45" spans="2:6" x14ac:dyDescent="0.25">
      <c r="B45" s="312" t="s">
        <v>220</v>
      </c>
      <c r="C45" s="313"/>
      <c r="D45" s="314"/>
      <c r="E45" s="314"/>
      <c r="F45" s="315">
        <f>+F42*D20</f>
        <v>549.38933333333341</v>
      </c>
    </row>
    <row r="46" spans="2:6" ht="26.25" thickBot="1" x14ac:dyDescent="0.3">
      <c r="B46" s="316" t="s">
        <v>221</v>
      </c>
      <c r="C46" s="317"/>
      <c r="D46" s="317"/>
      <c r="E46" s="317"/>
      <c r="F46" s="304">
        <f>+F44+F45</f>
        <v>593.29384505076939</v>
      </c>
    </row>
    <row r="47" spans="2:6" ht="15.75" thickBot="1" x14ac:dyDescent="0.3">
      <c r="B47" s="742" t="s">
        <v>169</v>
      </c>
      <c r="C47" s="743"/>
      <c r="D47" s="743"/>
      <c r="E47" s="743"/>
      <c r="F47" s="421">
        <f>+F33+F42+F46</f>
        <v>8282.4127642559015</v>
      </c>
    </row>
  </sheetData>
  <mergeCells count="8">
    <mergeCell ref="B7:F7"/>
    <mergeCell ref="B42:E42"/>
    <mergeCell ref="B47:E47"/>
    <mergeCell ref="C8:F8"/>
    <mergeCell ref="B10:C10"/>
    <mergeCell ref="B24:F24"/>
    <mergeCell ref="C25:D25"/>
    <mergeCell ref="B34:F34"/>
  </mergeCells>
  <dataValidations count="4">
    <dataValidation type="list" allowBlank="1" showInputMessage="1" showErrorMessage="1" sqref="C16:C17" xr:uid="{00000000-0002-0000-0F00-000000000000}">
      <formula1>$D$6:$D$7</formula1>
    </dataValidation>
    <dataValidation type="list" allowBlank="1" showInputMessage="1" showErrorMessage="1" sqref="C15" xr:uid="{00000000-0002-0000-0F00-000001000000}">
      <formula1>$B$8:$B$11</formula1>
    </dataValidation>
    <dataValidation type="list" allowBlank="1" showInputMessage="1" showErrorMessage="1" sqref="C14" xr:uid="{00000000-0002-0000-0F00-000002000000}">
      <formula1>$B$12:$B$15</formula1>
    </dataValidation>
    <dataValidation type="list" allowBlank="1" showInputMessage="1" showErrorMessage="1" sqref="C12" xr:uid="{00000000-0002-0000-0F00-000003000000}">
      <formula1>$B$6:$B$7</formula1>
    </dataValidation>
  </dataValidations>
  <pageMargins left="0.7" right="0.7" top="0.75" bottom="0.75" header="0.3" footer="0.3"/>
  <pageSetup paperSize="9" scale="51"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5:J57"/>
  <sheetViews>
    <sheetView view="pageBreakPreview" zoomScale="90" zoomScaleNormal="100" zoomScaleSheetLayoutView="90" workbookViewId="0">
      <selection activeCell="F52" sqref="F52"/>
    </sheetView>
  </sheetViews>
  <sheetFormatPr baseColWidth="10" defaultRowHeight="15" x14ac:dyDescent="0.25"/>
  <cols>
    <col min="1" max="1" width="8.7109375" style="62" bestFit="1" customWidth="1"/>
    <col min="2" max="2" width="25.140625" style="21" customWidth="1"/>
    <col min="3" max="3" width="17.7109375" style="21" customWidth="1"/>
    <col min="4" max="4" width="34.28515625" style="21" customWidth="1"/>
    <col min="5" max="5" width="12.28515625" style="21" customWidth="1"/>
    <col min="6" max="6" width="10.7109375" style="21" customWidth="1"/>
    <col min="7" max="7" width="12.7109375" style="21" customWidth="1"/>
    <col min="8" max="8" width="15" style="21" bestFit="1" customWidth="1"/>
  </cols>
  <sheetData>
    <row r="5" spans="1:10" s="5" customFormat="1" ht="15.75" thickBot="1" x14ac:dyDescent="0.3">
      <c r="A5" s="62"/>
      <c r="B5" s="21"/>
      <c r="C5" s="21"/>
      <c r="D5" s="21"/>
      <c r="E5" s="21"/>
      <c r="F5" s="21"/>
      <c r="G5" s="21"/>
      <c r="H5" s="21"/>
    </row>
    <row r="6" spans="1:10" s="5" customFormat="1" x14ac:dyDescent="0.25">
      <c r="A6" s="62"/>
      <c r="B6" s="753" t="s">
        <v>123</v>
      </c>
      <c r="C6" s="754"/>
      <c r="D6" s="754"/>
      <c r="E6" s="754"/>
      <c r="F6" s="754"/>
      <c r="G6" s="754"/>
      <c r="H6" s="754"/>
      <c r="I6" s="754"/>
      <c r="J6" s="755"/>
    </row>
    <row r="7" spans="1:10" s="5" customFormat="1" ht="15.75" thickBot="1" x14ac:dyDescent="0.3">
      <c r="A7" s="62"/>
      <c r="B7" s="756"/>
      <c r="C7" s="757"/>
      <c r="D7" s="757"/>
      <c r="E7" s="757"/>
      <c r="F7" s="757"/>
      <c r="G7" s="757"/>
      <c r="H7" s="757"/>
      <c r="I7" s="757"/>
      <c r="J7" s="758"/>
    </row>
    <row r="8" spans="1:10" s="5" customFormat="1" ht="24.75" thickBot="1" x14ac:dyDescent="0.3">
      <c r="A8" s="62"/>
      <c r="B8" s="215" t="s">
        <v>95</v>
      </c>
      <c r="C8" s="215" t="s">
        <v>96</v>
      </c>
      <c r="D8" s="215" t="s">
        <v>97</v>
      </c>
      <c r="E8" s="216" t="s">
        <v>2</v>
      </c>
      <c r="F8" s="216" t="s">
        <v>98</v>
      </c>
      <c r="G8" s="215" t="s">
        <v>99</v>
      </c>
      <c r="H8" s="215" t="s">
        <v>100</v>
      </c>
      <c r="I8" s="215" t="s">
        <v>101</v>
      </c>
      <c r="J8" s="215" t="s">
        <v>102</v>
      </c>
    </row>
    <row r="9" spans="1:10" s="5" customFormat="1" ht="26.25" thickBot="1" x14ac:dyDescent="0.3">
      <c r="A9" s="62"/>
      <c r="B9" s="759" t="s">
        <v>114</v>
      </c>
      <c r="C9" s="227" t="s">
        <v>103</v>
      </c>
      <c r="D9" s="217" t="s">
        <v>117</v>
      </c>
      <c r="E9" s="217" t="s">
        <v>119</v>
      </c>
      <c r="F9" s="218">
        <v>30738</v>
      </c>
      <c r="G9" s="219">
        <v>1</v>
      </c>
      <c r="H9" s="220">
        <v>0.2</v>
      </c>
      <c r="I9" s="219">
        <v>1.8</v>
      </c>
      <c r="J9" s="221">
        <f>F9*G9*I9*H9</f>
        <v>11065.68</v>
      </c>
    </row>
    <row r="10" spans="1:10" s="5" customFormat="1" ht="26.25" thickBot="1" x14ac:dyDescent="0.3">
      <c r="A10" s="62"/>
      <c r="B10" s="760"/>
      <c r="C10" s="229" t="s">
        <v>106</v>
      </c>
      <c r="D10" s="225" t="s">
        <v>115</v>
      </c>
      <c r="E10" s="222" t="s">
        <v>104</v>
      </c>
      <c r="F10" s="223">
        <f>+J9</f>
        <v>11065.68</v>
      </c>
      <c r="G10" s="219">
        <v>1</v>
      </c>
      <c r="H10" s="220">
        <v>0.05</v>
      </c>
      <c r="I10" s="224">
        <v>1</v>
      </c>
      <c r="J10" s="221">
        <f>+F10*G10*H10*I10</f>
        <v>553.28399999999999</v>
      </c>
    </row>
    <row r="11" spans="1:10" s="5" customFormat="1" ht="24.75" thickBot="1" x14ac:dyDescent="0.3">
      <c r="A11" s="62"/>
      <c r="B11" s="759"/>
      <c r="C11" s="759" t="s">
        <v>105</v>
      </c>
      <c r="D11" s="225" t="s">
        <v>94</v>
      </c>
      <c r="E11" s="230" t="s">
        <v>104</v>
      </c>
      <c r="F11" s="232">
        <v>1840</v>
      </c>
      <c r="G11" s="219">
        <v>1</v>
      </c>
      <c r="H11" s="220">
        <v>1</v>
      </c>
      <c r="I11" s="219">
        <v>1</v>
      </c>
      <c r="J11" s="221">
        <f t="shared" ref="J11:J14" si="0">F11*G11*I11*H11</f>
        <v>1840</v>
      </c>
    </row>
    <row r="12" spans="1:10" s="5" customFormat="1" ht="15.75" thickBot="1" x14ac:dyDescent="0.3">
      <c r="A12" s="62"/>
      <c r="B12" s="759"/>
      <c r="C12" s="759"/>
      <c r="D12" s="225" t="s">
        <v>66</v>
      </c>
      <c r="E12" s="231" t="s">
        <v>67</v>
      </c>
      <c r="F12" s="233">
        <v>60000</v>
      </c>
      <c r="G12" s="219">
        <v>1</v>
      </c>
      <c r="H12" s="234">
        <v>1E-4</v>
      </c>
      <c r="I12" s="219">
        <v>1</v>
      </c>
      <c r="J12" s="221">
        <f t="shared" si="0"/>
        <v>6</v>
      </c>
    </row>
    <row r="13" spans="1:10" s="5" customFormat="1" ht="15.75" thickBot="1" x14ac:dyDescent="0.3">
      <c r="A13" s="62"/>
      <c r="B13" s="759"/>
      <c r="C13" s="759"/>
      <c r="D13" s="225" t="s">
        <v>86</v>
      </c>
      <c r="E13" s="217" t="s">
        <v>20</v>
      </c>
      <c r="F13" s="218">
        <v>35105</v>
      </c>
      <c r="G13" s="219">
        <v>1</v>
      </c>
      <c r="H13" s="220">
        <v>0.2</v>
      </c>
      <c r="I13" s="219">
        <v>1</v>
      </c>
      <c r="J13" s="221">
        <f t="shared" si="0"/>
        <v>7021</v>
      </c>
    </row>
    <row r="14" spans="1:10" s="5" customFormat="1" ht="15.75" thickBot="1" x14ac:dyDescent="0.3">
      <c r="A14" s="62"/>
      <c r="B14" s="759"/>
      <c r="C14" s="759"/>
      <c r="D14" s="225" t="s">
        <v>116</v>
      </c>
      <c r="E14" s="217" t="s">
        <v>120</v>
      </c>
      <c r="F14" s="218">
        <v>32021</v>
      </c>
      <c r="G14" s="219">
        <v>1</v>
      </c>
      <c r="H14" s="220">
        <v>0.05</v>
      </c>
      <c r="I14" s="219">
        <v>1</v>
      </c>
      <c r="J14" s="221">
        <f t="shared" si="0"/>
        <v>1601.0500000000002</v>
      </c>
    </row>
    <row r="15" spans="1:10" s="5" customFormat="1" ht="15.75" thickBot="1" x14ac:dyDescent="0.3">
      <c r="A15" s="62"/>
      <c r="B15" s="761" t="s">
        <v>121</v>
      </c>
      <c r="C15" s="762"/>
      <c r="D15" s="762"/>
      <c r="E15" s="762"/>
      <c r="F15" s="762"/>
      <c r="G15" s="762"/>
      <c r="H15" s="762"/>
      <c r="I15" s="762"/>
      <c r="J15" s="226">
        <f>SUM(J9:J14)</f>
        <v>22087.013999999999</v>
      </c>
    </row>
    <row r="16" spans="1:10" s="5" customFormat="1" x14ac:dyDescent="0.25">
      <c r="A16" s="62"/>
      <c r="B16" s="21"/>
      <c r="C16" s="21"/>
      <c r="D16" s="21"/>
      <c r="E16" s="21"/>
      <c r="F16" s="21"/>
      <c r="G16" s="21"/>
      <c r="H16" s="21"/>
    </row>
    <row r="17" spans="1:8" s="5" customFormat="1" ht="16.5" thickBot="1" x14ac:dyDescent="0.3">
      <c r="A17" s="62"/>
      <c r="B17" s="738" t="s">
        <v>170</v>
      </c>
      <c r="C17" s="738"/>
      <c r="D17" s="738"/>
      <c r="E17" s="738"/>
      <c r="F17" s="738"/>
      <c r="G17" s="21"/>
      <c r="H17" s="21"/>
    </row>
    <row r="18" spans="1:8" s="5" customFormat="1" ht="15.75" x14ac:dyDescent="0.25">
      <c r="A18" s="62"/>
      <c r="B18" s="420" t="s">
        <v>285</v>
      </c>
      <c r="C18" s="744" t="str">
        <f>+'PRESUPUESTO OFICIAL DEL PROYEC.'!B25</f>
        <v>Sembrar Pasto morado (pennisetum rubrum)</v>
      </c>
      <c r="D18" s="745"/>
      <c r="E18" s="745"/>
      <c r="F18" s="746"/>
      <c r="G18" s="21"/>
      <c r="H18" s="21"/>
    </row>
    <row r="19" spans="1:8" s="5" customFormat="1" ht="25.5" x14ac:dyDescent="0.25">
      <c r="A19" s="62"/>
      <c r="B19" s="261"/>
      <c r="C19" s="262"/>
      <c r="D19" s="262"/>
      <c r="E19" s="263" t="s">
        <v>172</v>
      </c>
      <c r="F19" s="264"/>
      <c r="G19" s="21"/>
      <c r="H19" s="21"/>
    </row>
    <row r="20" spans="1:8" s="5" customFormat="1" x14ac:dyDescent="0.25">
      <c r="A20" s="62"/>
      <c r="B20" s="747" t="s">
        <v>173</v>
      </c>
      <c r="C20" s="748"/>
      <c r="D20" s="265">
        <f>+'PRESUPUESTO OFICIAL DEL PROYEC.'!D25</f>
        <v>2852</v>
      </c>
      <c r="E20" s="266">
        <v>1840</v>
      </c>
      <c r="F20" s="267">
        <f>D20*E20</f>
        <v>5247680</v>
      </c>
      <c r="G20" s="21"/>
      <c r="H20" s="21"/>
    </row>
    <row r="21" spans="1:8" s="5" customFormat="1" x14ac:dyDescent="0.25">
      <c r="A21" s="62"/>
      <c r="B21" s="268" t="s">
        <v>174</v>
      </c>
      <c r="C21" s="269"/>
      <c r="D21" s="270">
        <v>0.1</v>
      </c>
      <c r="E21" s="271"/>
      <c r="F21" s="264"/>
      <c r="G21" s="21"/>
      <c r="H21" s="21"/>
    </row>
    <row r="22" spans="1:8" ht="25.5" x14ac:dyDescent="0.25">
      <c r="A22" s="5"/>
      <c r="B22" s="268" t="s">
        <v>175</v>
      </c>
      <c r="C22" s="272" t="s">
        <v>176</v>
      </c>
      <c r="D22" s="273">
        <v>70</v>
      </c>
      <c r="E22" s="274">
        <v>4218</v>
      </c>
      <c r="F22" s="264"/>
      <c r="G22" s="5"/>
      <c r="H22" s="5"/>
    </row>
    <row r="23" spans="1:8" ht="25.5" x14ac:dyDescent="0.25">
      <c r="A23" s="5"/>
      <c r="B23" s="268" t="s">
        <v>177</v>
      </c>
      <c r="C23" s="272"/>
      <c r="D23" s="273">
        <v>5</v>
      </c>
      <c r="E23" s="274">
        <v>56400</v>
      </c>
      <c r="F23" s="264"/>
      <c r="G23" s="5"/>
      <c r="H23" s="5"/>
    </row>
    <row r="24" spans="1:8" ht="25.5" x14ac:dyDescent="0.25">
      <c r="A24" s="5"/>
      <c r="B24" s="268" t="s">
        <v>178</v>
      </c>
      <c r="C24" s="272" t="s">
        <v>179</v>
      </c>
      <c r="D24" s="273">
        <v>80</v>
      </c>
      <c r="E24" s="274">
        <v>860</v>
      </c>
      <c r="F24" s="264"/>
      <c r="G24" s="5"/>
      <c r="H24" s="5"/>
    </row>
    <row r="25" spans="1:8" ht="25.5" x14ac:dyDescent="0.25">
      <c r="A25" s="5"/>
      <c r="B25" s="268" t="s">
        <v>180</v>
      </c>
      <c r="C25" s="272" t="s">
        <v>181</v>
      </c>
      <c r="D25" s="273">
        <v>10</v>
      </c>
      <c r="E25" s="274">
        <v>16200</v>
      </c>
      <c r="F25" s="264"/>
      <c r="G25" s="5"/>
      <c r="H25" s="5"/>
    </row>
    <row r="26" spans="1:8" ht="25.5" x14ac:dyDescent="0.25">
      <c r="B26" s="268" t="s">
        <v>182</v>
      </c>
      <c r="C26" s="272" t="s">
        <v>183</v>
      </c>
      <c r="D26" s="273">
        <v>2</v>
      </c>
      <c r="E26" s="274">
        <v>8000</v>
      </c>
      <c r="F26" s="264"/>
    </row>
    <row r="27" spans="1:8" ht="25.5" x14ac:dyDescent="0.25">
      <c r="B27" s="268" t="s">
        <v>184</v>
      </c>
      <c r="C27" s="272"/>
      <c r="D27" s="275">
        <v>0.1</v>
      </c>
      <c r="E27" s="274">
        <v>35105</v>
      </c>
      <c r="F27" s="264"/>
    </row>
    <row r="28" spans="1:8" x14ac:dyDescent="0.25">
      <c r="B28" s="268" t="s">
        <v>185</v>
      </c>
      <c r="C28" s="269"/>
      <c r="D28" s="276"/>
      <c r="E28" s="277">
        <v>56700</v>
      </c>
      <c r="F28" s="264"/>
    </row>
    <row r="29" spans="1:8" x14ac:dyDescent="0.25">
      <c r="B29" s="268" t="s">
        <v>186</v>
      </c>
      <c r="C29" s="269"/>
      <c r="D29" s="270">
        <v>0.02</v>
      </c>
      <c r="E29" s="278"/>
      <c r="F29" s="279"/>
    </row>
    <row r="30" spans="1:8" ht="25.5" x14ac:dyDescent="0.25">
      <c r="B30" s="268" t="s">
        <v>187</v>
      </c>
      <c r="C30" s="269"/>
      <c r="D30" s="280">
        <v>0.1</v>
      </c>
      <c r="E30" s="278"/>
      <c r="F30" s="279"/>
    </row>
    <row r="31" spans="1:8" x14ac:dyDescent="0.25">
      <c r="B31" s="281"/>
      <c r="C31" s="282"/>
      <c r="D31" s="283"/>
      <c r="E31" s="278"/>
      <c r="F31" s="279"/>
    </row>
    <row r="32" spans="1:8" x14ac:dyDescent="0.25">
      <c r="B32" s="150"/>
      <c r="C32" s="284"/>
      <c r="D32" s="284"/>
      <c r="E32" s="284"/>
      <c r="F32" s="285"/>
    </row>
    <row r="33" spans="2:6" ht="25.5" x14ac:dyDescent="0.25">
      <c r="B33" s="286" t="s">
        <v>188</v>
      </c>
      <c r="C33" s="287" t="s">
        <v>2</v>
      </c>
      <c r="D33" s="288" t="s">
        <v>3</v>
      </c>
      <c r="E33" s="288" t="s">
        <v>189</v>
      </c>
      <c r="F33" s="289" t="s">
        <v>190</v>
      </c>
    </row>
    <row r="34" spans="2:6" x14ac:dyDescent="0.25">
      <c r="B34" s="749" t="s">
        <v>191</v>
      </c>
      <c r="C34" s="750"/>
      <c r="D34" s="750"/>
      <c r="E34" s="750"/>
      <c r="F34" s="751"/>
    </row>
    <row r="35" spans="2:6" x14ac:dyDescent="0.25">
      <c r="B35" s="290" t="s">
        <v>192</v>
      </c>
      <c r="C35" s="752" t="s">
        <v>193</v>
      </c>
      <c r="D35" s="752"/>
      <c r="E35" s="291"/>
      <c r="F35" s="292"/>
    </row>
    <row r="36" spans="2:6" x14ac:dyDescent="0.25">
      <c r="B36" s="293" t="s">
        <v>194</v>
      </c>
      <c r="C36" s="294" t="s">
        <v>195</v>
      </c>
      <c r="D36" s="295">
        <v>1</v>
      </c>
      <c r="E36" s="295">
        <v>255.17551755175518</v>
      </c>
      <c r="F36" s="296">
        <f t="shared" ref="F36:F41" si="1">+D36*E36</f>
        <v>255.17551755175518</v>
      </c>
    </row>
    <row r="37" spans="2:6" x14ac:dyDescent="0.25">
      <c r="B37" s="293" t="s">
        <v>196</v>
      </c>
      <c r="C37" s="294" t="s">
        <v>197</v>
      </c>
      <c r="D37" s="295">
        <v>1</v>
      </c>
      <c r="E37" s="295">
        <v>609.67741935483866</v>
      </c>
      <c r="F37" s="296">
        <f t="shared" si="1"/>
        <v>609.67741935483866</v>
      </c>
    </row>
    <row r="38" spans="2:6" x14ac:dyDescent="0.25">
      <c r="B38" s="293" t="s">
        <v>198</v>
      </c>
      <c r="C38" s="294" t="s">
        <v>199</v>
      </c>
      <c r="D38" s="295">
        <v>1</v>
      </c>
      <c r="E38" s="295">
        <v>717.72151898734182</v>
      </c>
      <c r="F38" s="296">
        <f t="shared" si="1"/>
        <v>717.72151898734182</v>
      </c>
    </row>
    <row r="39" spans="2:6" ht="25.5" x14ac:dyDescent="0.25">
      <c r="B39" s="293" t="s">
        <v>200</v>
      </c>
      <c r="C39" s="294" t="s">
        <v>195</v>
      </c>
      <c r="D39" s="295">
        <v>1</v>
      </c>
      <c r="E39" s="295">
        <v>102.07020702070207</v>
      </c>
      <c r="F39" s="296">
        <f t="shared" si="1"/>
        <v>102.07020702070207</v>
      </c>
    </row>
    <row r="40" spans="2:6" x14ac:dyDescent="0.25">
      <c r="B40" s="293" t="s">
        <v>201</v>
      </c>
      <c r="C40" s="294" t="s">
        <v>195</v>
      </c>
      <c r="D40" s="295">
        <v>1</v>
      </c>
      <c r="E40" s="295">
        <v>153.10531053105311</v>
      </c>
      <c r="F40" s="296">
        <f t="shared" si="1"/>
        <v>153.10531053105311</v>
      </c>
    </row>
    <row r="41" spans="2:6" x14ac:dyDescent="0.25">
      <c r="B41" s="293" t="s">
        <v>202</v>
      </c>
      <c r="C41" s="294" t="s">
        <v>195</v>
      </c>
      <c r="D41" s="295">
        <v>1</v>
      </c>
      <c r="E41" s="295">
        <v>255.40540540540542</v>
      </c>
      <c r="F41" s="296">
        <f t="shared" si="1"/>
        <v>255.40540540540542</v>
      </c>
    </row>
    <row r="42" spans="2:6" x14ac:dyDescent="0.25">
      <c r="B42" s="293" t="s">
        <v>203</v>
      </c>
      <c r="C42" s="294" t="s">
        <v>195</v>
      </c>
      <c r="D42" s="295">
        <v>1</v>
      </c>
      <c r="E42" s="295">
        <v>102.07020702070207</v>
      </c>
      <c r="F42" s="296">
        <f>+D42*E42</f>
        <v>102.07020702070207</v>
      </c>
    </row>
    <row r="43" spans="2:6" ht="15.75" thickBot="1" x14ac:dyDescent="0.3">
      <c r="B43" s="297" t="s">
        <v>204</v>
      </c>
      <c r="C43" s="298"/>
      <c r="D43" s="299"/>
      <c r="E43" s="291"/>
      <c r="F43" s="300">
        <f>+SUM(F36:F42)</f>
        <v>2195.2255858717986</v>
      </c>
    </row>
    <row r="44" spans="2:6" ht="15.75" thickBot="1" x14ac:dyDescent="0.3">
      <c r="B44" s="739" t="s">
        <v>205</v>
      </c>
      <c r="C44" s="740"/>
      <c r="D44" s="740"/>
      <c r="E44" s="740"/>
      <c r="F44" s="741"/>
    </row>
    <row r="45" spans="2:6" x14ac:dyDescent="0.25">
      <c r="B45" s="293" t="s">
        <v>206</v>
      </c>
      <c r="C45" s="301" t="s">
        <v>207</v>
      </c>
      <c r="D45" s="295">
        <f>330/300</f>
        <v>1.1000000000000001</v>
      </c>
      <c r="E45" s="302">
        <f>+E20</f>
        <v>1840</v>
      </c>
      <c r="F45" s="303">
        <f>+D45*E45</f>
        <v>2024.0000000000002</v>
      </c>
    </row>
    <row r="46" spans="2:6" x14ac:dyDescent="0.25">
      <c r="B46" s="293" t="s">
        <v>208</v>
      </c>
      <c r="C46" s="301" t="s">
        <v>209</v>
      </c>
      <c r="D46" s="295">
        <f>21/300</f>
        <v>7.0000000000000007E-2</v>
      </c>
      <c r="E46" s="302">
        <f t="shared" ref="E46:E51" si="2">+E22</f>
        <v>4218</v>
      </c>
      <c r="F46" s="303">
        <f>+D46*E46</f>
        <v>295.26000000000005</v>
      </c>
    </row>
    <row r="47" spans="2:6" x14ac:dyDescent="0.25">
      <c r="B47" s="293" t="s">
        <v>210</v>
      </c>
      <c r="C47" s="301" t="s">
        <v>209</v>
      </c>
      <c r="D47" s="295">
        <f>1.5/300</f>
        <v>5.0000000000000001E-3</v>
      </c>
      <c r="E47" s="302">
        <f t="shared" si="2"/>
        <v>56400</v>
      </c>
      <c r="F47" s="303">
        <f t="shared" ref="F47:F51" si="3">+D47*E47</f>
        <v>282</v>
      </c>
    </row>
    <row r="48" spans="2:6" x14ac:dyDescent="0.25">
      <c r="B48" s="293" t="s">
        <v>211</v>
      </c>
      <c r="C48" s="301" t="s">
        <v>209</v>
      </c>
      <c r="D48" s="295">
        <f>24/300</f>
        <v>0.08</v>
      </c>
      <c r="E48" s="302">
        <f t="shared" si="2"/>
        <v>860</v>
      </c>
      <c r="F48" s="303">
        <f t="shared" si="3"/>
        <v>68.8</v>
      </c>
    </row>
    <row r="49" spans="2:6" x14ac:dyDescent="0.25">
      <c r="B49" s="293" t="s">
        <v>212</v>
      </c>
      <c r="C49" s="301" t="s">
        <v>209</v>
      </c>
      <c r="D49" s="295">
        <f>3/300</f>
        <v>0.01</v>
      </c>
      <c r="E49" s="302">
        <f t="shared" si="2"/>
        <v>16200</v>
      </c>
      <c r="F49" s="303">
        <f t="shared" si="3"/>
        <v>162</v>
      </c>
    </row>
    <row r="50" spans="2:6" x14ac:dyDescent="0.25">
      <c r="B50" s="293" t="s">
        <v>213</v>
      </c>
      <c r="C50" s="301" t="s">
        <v>214</v>
      </c>
      <c r="D50" s="295">
        <f>2/300</f>
        <v>6.6666666666666671E-3</v>
      </c>
      <c r="E50" s="302">
        <f t="shared" si="2"/>
        <v>8000</v>
      </c>
      <c r="F50" s="303">
        <f t="shared" si="3"/>
        <v>53.333333333333336</v>
      </c>
    </row>
    <row r="51" spans="2:6" x14ac:dyDescent="0.25">
      <c r="B51" s="293" t="s">
        <v>215</v>
      </c>
      <c r="C51" s="301" t="s">
        <v>216</v>
      </c>
      <c r="D51" s="295">
        <f>+D27</f>
        <v>0.1</v>
      </c>
      <c r="E51" s="302">
        <f t="shared" si="2"/>
        <v>35105</v>
      </c>
      <c r="F51" s="303">
        <f t="shared" si="3"/>
        <v>3510.5</v>
      </c>
    </row>
    <row r="52" spans="2:6" ht="15.75" thickBot="1" x14ac:dyDescent="0.3">
      <c r="B52" s="742" t="s">
        <v>217</v>
      </c>
      <c r="C52" s="743"/>
      <c r="D52" s="743"/>
      <c r="E52" s="743"/>
      <c r="F52" s="304">
        <f>SUM(F45:F51)</f>
        <v>6395.8933333333334</v>
      </c>
    </row>
    <row r="53" spans="2:6" ht="26.25" thickBot="1" x14ac:dyDescent="0.3">
      <c r="B53" s="305" t="s">
        <v>218</v>
      </c>
      <c r="C53" s="306"/>
      <c r="D53" s="306"/>
      <c r="E53" s="306"/>
      <c r="F53" s="307"/>
    </row>
    <row r="54" spans="2:6" x14ac:dyDescent="0.25">
      <c r="B54" s="308" t="s">
        <v>219</v>
      </c>
      <c r="C54" s="309"/>
      <c r="D54" s="310"/>
      <c r="E54" s="310"/>
      <c r="F54" s="311">
        <f>+F43*D29</f>
        <v>43.904511717435973</v>
      </c>
    </row>
    <row r="55" spans="2:6" x14ac:dyDescent="0.25">
      <c r="B55" s="312" t="s">
        <v>220</v>
      </c>
      <c r="C55" s="313"/>
      <c r="D55" s="314"/>
      <c r="E55" s="314"/>
      <c r="F55" s="315">
        <f>+F52*D30</f>
        <v>639.58933333333334</v>
      </c>
    </row>
    <row r="56" spans="2:6" ht="26.25" thickBot="1" x14ac:dyDescent="0.3">
      <c r="B56" s="316" t="s">
        <v>221</v>
      </c>
      <c r="C56" s="317"/>
      <c r="D56" s="317"/>
      <c r="E56" s="317"/>
      <c r="F56" s="304">
        <f>+F54+F55</f>
        <v>683.49384505076932</v>
      </c>
    </row>
    <row r="57" spans="2:6" ht="15.75" thickBot="1" x14ac:dyDescent="0.3">
      <c r="B57" s="742" t="s">
        <v>169</v>
      </c>
      <c r="C57" s="743"/>
      <c r="D57" s="743"/>
      <c r="E57" s="743"/>
      <c r="F57" s="421">
        <f>+F43+F52+F56</f>
        <v>9274.6127642559004</v>
      </c>
    </row>
  </sheetData>
  <mergeCells count="12">
    <mergeCell ref="B52:E52"/>
    <mergeCell ref="B57:E57"/>
    <mergeCell ref="C18:F18"/>
    <mergeCell ref="B20:C20"/>
    <mergeCell ref="B34:F34"/>
    <mergeCell ref="C35:D35"/>
    <mergeCell ref="B44:F44"/>
    <mergeCell ref="B6:J7"/>
    <mergeCell ref="B9:B14"/>
    <mergeCell ref="C11:C14"/>
    <mergeCell ref="B15:I15"/>
    <mergeCell ref="B17:F17"/>
  </mergeCells>
  <dataValidations count="4">
    <dataValidation type="list" allowBlank="1" showInputMessage="1" showErrorMessage="1" sqref="C22" xr:uid="{00000000-0002-0000-1000-000000000000}">
      <formula1>$B$6:$B$7</formula1>
    </dataValidation>
    <dataValidation type="list" allowBlank="1" showInputMessage="1" showErrorMessage="1" sqref="C24" xr:uid="{00000000-0002-0000-1000-000001000000}">
      <formula1>$B$12:$B$15</formula1>
    </dataValidation>
    <dataValidation type="list" allowBlank="1" showInputMessage="1" showErrorMessage="1" sqref="C25" xr:uid="{00000000-0002-0000-1000-000002000000}">
      <formula1>$B$8:$B$11</formula1>
    </dataValidation>
    <dataValidation type="list" allowBlank="1" showInputMessage="1" showErrorMessage="1" sqref="C26:C27" xr:uid="{00000000-0002-0000-1000-000003000000}">
      <formula1>$D$6:$D$7</formula1>
    </dataValidation>
  </dataValidations>
  <pageMargins left="0.7" right="0.7" top="0.75" bottom="0.75" header="0.3" footer="0.3"/>
  <pageSetup paperSize="9" scale="55" orientation="portrait" r:id="rId1"/>
  <drawing r:id="rId2"/>
  <legacy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3:H40"/>
  <sheetViews>
    <sheetView workbookViewId="0">
      <selection activeCell="H39" sqref="H39"/>
    </sheetView>
  </sheetViews>
  <sheetFormatPr baseColWidth="10" defaultRowHeight="15" x14ac:dyDescent="0.25"/>
  <cols>
    <col min="1" max="1" width="8.85546875" style="177" customWidth="1"/>
    <col min="2" max="2" width="25" style="5" customWidth="1"/>
    <col min="3" max="3" width="12" style="5" customWidth="1"/>
    <col min="4" max="4" width="11.42578125" style="5"/>
    <col min="5" max="5" width="11.7109375" style="5" bestFit="1" customWidth="1"/>
    <col min="6" max="6" width="11.42578125" style="5"/>
    <col min="7" max="7" width="12.28515625" style="5" customWidth="1"/>
    <col min="8" max="8" width="13.42578125" style="140" customWidth="1"/>
  </cols>
  <sheetData>
    <row r="3" spans="1:8" x14ac:dyDescent="0.25">
      <c r="A3" s="62"/>
      <c r="B3" s="21"/>
      <c r="C3" s="21"/>
      <c r="D3" s="21"/>
      <c r="E3" s="21"/>
      <c r="F3" s="21"/>
      <c r="G3" s="21"/>
      <c r="H3" s="111"/>
    </row>
    <row r="4" spans="1:8" ht="15.75" thickBot="1" x14ac:dyDescent="0.3">
      <c r="A4" s="62"/>
      <c r="B4" s="21"/>
      <c r="C4" s="21"/>
      <c r="D4" s="21"/>
      <c r="E4" s="21"/>
      <c r="F4" s="21"/>
      <c r="G4" s="21"/>
      <c r="H4" s="111"/>
    </row>
    <row r="5" spans="1:8" x14ac:dyDescent="0.25">
      <c r="A5" s="62"/>
      <c r="B5" s="48" t="s">
        <v>11</v>
      </c>
      <c r="C5" s="49"/>
      <c r="D5" s="50"/>
      <c r="E5" s="50"/>
      <c r="F5" s="50"/>
      <c r="G5" s="50"/>
      <c r="H5" s="112"/>
    </row>
    <row r="6" spans="1:8" x14ac:dyDescent="0.25">
      <c r="A6" s="62"/>
      <c r="B6" s="52" t="s">
        <v>25</v>
      </c>
      <c r="C6" s="53"/>
      <c r="D6" s="54"/>
      <c r="E6" s="55" t="s">
        <v>12</v>
      </c>
      <c r="F6" s="54"/>
      <c r="G6" s="54"/>
      <c r="H6" s="113"/>
    </row>
    <row r="7" spans="1:8" ht="15.75" thickBot="1" x14ac:dyDescent="0.3">
      <c r="A7" s="62"/>
      <c r="B7" s="57"/>
      <c r="C7" s="58"/>
      <c r="D7" s="763"/>
      <c r="E7" s="764"/>
      <c r="F7" s="764"/>
      <c r="G7" s="764"/>
      <c r="H7" s="765"/>
    </row>
    <row r="8" spans="1:8" x14ac:dyDescent="0.25">
      <c r="A8" s="62"/>
      <c r="B8" s="59"/>
      <c r="C8" s="54"/>
      <c r="D8" s="54"/>
      <c r="E8" s="54"/>
      <c r="F8" s="54"/>
      <c r="G8" s="54"/>
      <c r="H8" s="114"/>
    </row>
    <row r="9" spans="1:8" x14ac:dyDescent="0.25">
      <c r="A9" s="62"/>
      <c r="B9" s="60" t="s">
        <v>46</v>
      </c>
      <c r="C9" s="54"/>
      <c r="D9" s="21"/>
      <c r="E9" s="61"/>
      <c r="F9" s="61" t="s">
        <v>73</v>
      </c>
      <c r="H9" s="114"/>
    </row>
    <row r="10" spans="1:8" x14ac:dyDescent="0.25">
      <c r="A10" s="62" t="s">
        <v>44</v>
      </c>
      <c r="B10" s="59" t="s">
        <v>48</v>
      </c>
      <c r="C10" s="54"/>
      <c r="D10" s="61"/>
      <c r="E10" s="61"/>
      <c r="F10" s="61"/>
      <c r="G10" s="61" t="s">
        <v>77</v>
      </c>
    </row>
    <row r="11" spans="1:8" x14ac:dyDescent="0.25">
      <c r="A11" s="64" t="s">
        <v>78</v>
      </c>
      <c r="B11" s="141" t="str">
        <f>'PRESUPUESTO OFICIAL DEL PROYEC.'!B26</f>
        <v>Alquiler de Carro tanque para riego diario (no incluye domingos)</v>
      </c>
      <c r="C11" s="142"/>
      <c r="D11" s="142"/>
      <c r="E11" s="142"/>
      <c r="G11" s="63" t="s">
        <v>20</v>
      </c>
      <c r="H11" s="144">
        <f>+H39</f>
        <v>250984</v>
      </c>
    </row>
    <row r="12" spans="1:8" ht="15.75" thickBot="1" x14ac:dyDescent="0.3">
      <c r="A12" s="62"/>
      <c r="B12" s="55" t="s">
        <v>76</v>
      </c>
      <c r="C12" s="54"/>
      <c r="D12" s="54"/>
      <c r="E12" s="54"/>
      <c r="F12" s="54"/>
      <c r="G12" s="54"/>
      <c r="H12" s="114"/>
    </row>
    <row r="13" spans="1:8" x14ac:dyDescent="0.25">
      <c r="A13" s="62"/>
      <c r="B13" s="766" t="s">
        <v>1</v>
      </c>
      <c r="C13" s="767"/>
      <c r="D13" s="107" t="s">
        <v>2</v>
      </c>
      <c r="E13" s="66" t="s">
        <v>28</v>
      </c>
      <c r="F13" s="67" t="s">
        <v>13</v>
      </c>
      <c r="G13" s="67" t="s">
        <v>29</v>
      </c>
      <c r="H13" s="118"/>
    </row>
    <row r="14" spans="1:8" x14ac:dyDescent="0.25">
      <c r="A14" s="62"/>
      <c r="B14" s="768"/>
      <c r="C14" s="769"/>
      <c r="D14" s="69"/>
      <c r="E14" s="163"/>
      <c r="F14" s="164"/>
      <c r="G14" s="178"/>
      <c r="H14" s="120"/>
    </row>
    <row r="15" spans="1:8" x14ac:dyDescent="0.25">
      <c r="A15" s="62"/>
      <c r="B15" s="162"/>
      <c r="C15" s="165"/>
      <c r="D15" s="69"/>
      <c r="E15" s="163"/>
      <c r="F15" s="164"/>
      <c r="G15" s="178"/>
      <c r="H15" s="120"/>
    </row>
    <row r="16" spans="1:8" ht="15.75" thickBot="1" x14ac:dyDescent="0.3">
      <c r="A16" s="62"/>
      <c r="B16" s="770"/>
      <c r="C16" s="771"/>
      <c r="D16" s="121"/>
      <c r="E16" s="149"/>
      <c r="F16" s="122"/>
      <c r="G16" s="178"/>
      <c r="H16" s="120"/>
    </row>
    <row r="17" spans="1:8" ht="15.75" thickBot="1" x14ac:dyDescent="0.3">
      <c r="A17" s="62"/>
      <c r="B17" s="54"/>
      <c r="C17" s="179"/>
      <c r="D17" s="54"/>
      <c r="E17" s="54"/>
      <c r="F17" s="54"/>
      <c r="G17" s="63" t="s">
        <v>19</v>
      </c>
      <c r="H17" s="126">
        <f>SUM(G14:G16)</f>
        <v>0</v>
      </c>
    </row>
    <row r="18" spans="1:8" ht="15.75" thickBot="1" x14ac:dyDescent="0.3">
      <c r="A18" s="62"/>
      <c r="B18" s="55" t="s">
        <v>51</v>
      </c>
      <c r="C18" s="54"/>
      <c r="D18" s="54"/>
      <c r="E18" s="54"/>
      <c r="F18" s="54"/>
      <c r="G18" s="54"/>
      <c r="H18" s="114"/>
    </row>
    <row r="19" spans="1:8" x14ac:dyDescent="0.25">
      <c r="A19" s="62"/>
      <c r="B19" s="772" t="s">
        <v>1</v>
      </c>
      <c r="C19" s="773"/>
      <c r="D19" s="181" t="s">
        <v>2</v>
      </c>
      <c r="E19" s="181" t="s">
        <v>30</v>
      </c>
      <c r="F19" s="105" t="s">
        <v>3</v>
      </c>
      <c r="G19" s="67" t="s">
        <v>31</v>
      </c>
      <c r="H19" s="183"/>
    </row>
    <row r="20" spans="1:8" x14ac:dyDescent="0.25">
      <c r="A20" s="62"/>
      <c r="B20" s="82" t="s">
        <v>90</v>
      </c>
      <c r="C20" s="135"/>
      <c r="D20" s="190" t="s">
        <v>91</v>
      </c>
      <c r="E20" s="122">
        <v>1</v>
      </c>
      <c r="F20" s="122">
        <v>210000</v>
      </c>
      <c r="G20" s="70">
        <f>+E20*F20</f>
        <v>210000</v>
      </c>
      <c r="H20" s="113"/>
    </row>
    <row r="21" spans="1:8" x14ac:dyDescent="0.25">
      <c r="A21" s="62"/>
      <c r="B21" s="162"/>
      <c r="C21" s="193"/>
      <c r="D21" s="191"/>
      <c r="E21" s="123"/>
      <c r="F21" s="184"/>
      <c r="G21" s="185"/>
      <c r="H21" s="113"/>
    </row>
    <row r="22" spans="1:8" x14ac:dyDescent="0.25">
      <c r="A22" s="62"/>
      <c r="B22" s="162"/>
      <c r="C22" s="193"/>
      <c r="D22" s="191"/>
      <c r="E22" s="123"/>
      <c r="F22" s="184"/>
      <c r="G22" s="185"/>
      <c r="H22" s="113"/>
    </row>
    <row r="23" spans="1:8" x14ac:dyDescent="0.25">
      <c r="A23" s="62"/>
      <c r="B23" s="162"/>
      <c r="C23" s="193"/>
      <c r="D23" s="191"/>
      <c r="E23" s="182"/>
      <c r="F23" s="184"/>
      <c r="G23" s="185"/>
      <c r="H23" s="113"/>
    </row>
    <row r="24" spans="1:8" ht="15.75" thickBot="1" x14ac:dyDescent="0.3">
      <c r="A24" s="62"/>
      <c r="B24" s="162"/>
      <c r="C24" s="193"/>
      <c r="D24" s="191"/>
      <c r="E24" s="123"/>
      <c r="F24" s="184"/>
      <c r="G24" s="185"/>
      <c r="H24" s="180"/>
    </row>
    <row r="25" spans="1:8" ht="15.75" thickBot="1" x14ac:dyDescent="0.3">
      <c r="A25" s="62"/>
      <c r="B25" s="186"/>
      <c r="C25" s="194"/>
      <c r="D25" s="192"/>
      <c r="E25" s="187"/>
      <c r="F25" s="188"/>
      <c r="G25" s="189"/>
      <c r="H25" s="180">
        <f>SUM(G20:G24)</f>
        <v>210000</v>
      </c>
    </row>
    <row r="26" spans="1:8" ht="15.75" thickBot="1" x14ac:dyDescent="0.3">
      <c r="A26" s="62"/>
      <c r="B26" s="109" t="s">
        <v>52</v>
      </c>
      <c r="C26" s="132"/>
      <c r="D26" s="54"/>
      <c r="E26" s="54"/>
      <c r="F26" s="54"/>
      <c r="G26" s="54"/>
      <c r="H26" s="114"/>
    </row>
    <row r="27" spans="1:8" x14ac:dyDescent="0.25">
      <c r="A27" s="62"/>
      <c r="B27" s="81" t="s">
        <v>53</v>
      </c>
      <c r="C27" s="133" t="s">
        <v>16</v>
      </c>
      <c r="D27" s="107" t="s">
        <v>17</v>
      </c>
      <c r="E27" s="107" t="s">
        <v>71</v>
      </c>
      <c r="F27" s="107" t="s">
        <v>26</v>
      </c>
      <c r="G27" s="77" t="s">
        <v>31</v>
      </c>
      <c r="H27" s="118"/>
    </row>
    <row r="28" spans="1:8" x14ac:dyDescent="0.25">
      <c r="A28" s="62"/>
      <c r="B28" s="82"/>
      <c r="C28" s="134"/>
      <c r="D28" s="119"/>
      <c r="E28" s="125"/>
      <c r="F28" s="125"/>
      <c r="G28" s="122"/>
      <c r="H28" s="120"/>
    </row>
    <row r="29" spans="1:8" x14ac:dyDescent="0.25">
      <c r="A29" s="62"/>
      <c r="B29" s="82"/>
      <c r="C29" s="159"/>
      <c r="D29" s="121"/>
      <c r="E29" s="136"/>
      <c r="F29" s="122"/>
      <c r="G29" s="122"/>
      <c r="H29" s="120"/>
    </row>
    <row r="30" spans="1:8" ht="15.75" thickBot="1" x14ac:dyDescent="0.3">
      <c r="A30" s="62"/>
      <c r="B30" s="83"/>
      <c r="C30" s="72"/>
      <c r="D30" s="73"/>
      <c r="E30" s="74"/>
      <c r="F30" s="79"/>
      <c r="G30" s="72"/>
      <c r="H30" s="120"/>
    </row>
    <row r="31" spans="1:8" ht="15.75" thickBot="1" x14ac:dyDescent="0.3">
      <c r="A31" s="62"/>
      <c r="B31" s="54"/>
      <c r="C31" s="54"/>
      <c r="D31" s="54"/>
      <c r="E31" s="54"/>
      <c r="F31" s="54"/>
      <c r="G31" s="63" t="s">
        <v>19</v>
      </c>
      <c r="H31" s="126">
        <f>SUM(G28:G30)</f>
        <v>0</v>
      </c>
    </row>
    <row r="32" spans="1:8" ht="15.75" thickBot="1" x14ac:dyDescent="0.3">
      <c r="A32" s="62"/>
      <c r="B32" s="109" t="s">
        <v>18</v>
      </c>
      <c r="C32" s="54"/>
      <c r="D32" s="54"/>
      <c r="E32" s="54"/>
      <c r="F32" s="54"/>
      <c r="G32" s="54"/>
      <c r="H32" s="114"/>
    </row>
    <row r="33" spans="1:8" x14ac:dyDescent="0.25">
      <c r="A33" s="62"/>
      <c r="B33" s="84" t="s">
        <v>32</v>
      </c>
      <c r="C33" s="105" t="s">
        <v>2</v>
      </c>
      <c r="D33" s="107" t="s">
        <v>3</v>
      </c>
      <c r="E33" s="85" t="s">
        <v>33</v>
      </c>
      <c r="F33" s="105" t="s">
        <v>34</v>
      </c>
      <c r="G33" s="77" t="s">
        <v>31</v>
      </c>
      <c r="H33" s="118"/>
    </row>
    <row r="34" spans="1:8" x14ac:dyDescent="0.25">
      <c r="A34" s="62" t="str">
        <f>'[161]M.O.'!$A$117</f>
        <v>080580</v>
      </c>
      <c r="B34" s="82" t="str">
        <f>+VLOOKUP(A34,'[161]M.O.'!$A$5:$G$3860,2,FALSE)</f>
        <v>m.o. ayu-practico</v>
      </c>
      <c r="C34" s="121" t="str">
        <f>+VLOOKUP(A34,'[161]M.O.'!A$5:H3614,5,FALSE)</f>
        <v>HC</v>
      </c>
      <c r="D34" s="175">
        <v>2</v>
      </c>
      <c r="E34" s="122">
        <f>+VLOOKUP(A34,'[161]M.O.'!$A$5:G3861,6,FALSE)</f>
        <v>20492</v>
      </c>
      <c r="F34" s="122">
        <f>1/D34*8</f>
        <v>4</v>
      </c>
      <c r="G34" s="122">
        <f>+E34*D34</f>
        <v>40984</v>
      </c>
      <c r="H34" s="120"/>
    </row>
    <row r="35" spans="1:8" x14ac:dyDescent="0.25">
      <c r="A35" s="62"/>
      <c r="B35" s="176"/>
      <c r="C35" s="121"/>
      <c r="D35" s="175"/>
      <c r="E35" s="122"/>
      <c r="F35" s="122"/>
      <c r="G35" s="122"/>
      <c r="H35" s="120"/>
    </row>
    <row r="36" spans="1:8" ht="15.75" thickBot="1" x14ac:dyDescent="0.3">
      <c r="A36" s="62"/>
      <c r="B36" s="86"/>
      <c r="C36" s="87"/>
      <c r="D36" s="87"/>
      <c r="E36" s="87"/>
      <c r="F36" s="88"/>
      <c r="G36" s="106"/>
      <c r="H36" s="120"/>
    </row>
    <row r="37" spans="1:8" ht="15.75" thickBot="1" x14ac:dyDescent="0.3">
      <c r="A37" s="62"/>
      <c r="B37" s="54"/>
      <c r="C37" s="54"/>
      <c r="D37" s="54"/>
      <c r="E37" s="54"/>
      <c r="F37" s="54"/>
      <c r="G37" s="63" t="s">
        <v>19</v>
      </c>
      <c r="H37" s="126">
        <f>SUM(G34:G36)</f>
        <v>40984</v>
      </c>
    </row>
    <row r="38" spans="1:8" ht="15.75" thickBot="1" x14ac:dyDescent="0.3">
      <c r="A38" s="62"/>
      <c r="B38" s="54"/>
      <c r="C38" s="54"/>
      <c r="D38" s="54"/>
      <c r="E38" s="65"/>
      <c r="F38" s="54"/>
      <c r="G38" s="65"/>
      <c r="H38" s="114"/>
    </row>
    <row r="39" spans="1:8" ht="15.75" thickBot="1" x14ac:dyDescent="0.3">
      <c r="A39" s="62"/>
      <c r="B39" s="54"/>
      <c r="C39" s="54"/>
      <c r="D39" s="54"/>
      <c r="E39" s="89" t="s">
        <v>54</v>
      </c>
      <c r="F39" s="90"/>
      <c r="G39" s="90"/>
      <c r="H39" s="422">
        <f>+ROUND(SUM(H16:H37),0)</f>
        <v>250984</v>
      </c>
    </row>
    <row r="40" spans="1:8" x14ac:dyDescent="0.25">
      <c r="H40" s="111"/>
    </row>
  </sheetData>
  <mergeCells count="5">
    <mergeCell ref="D7:H7"/>
    <mergeCell ref="B13:C13"/>
    <mergeCell ref="B14:C14"/>
    <mergeCell ref="B16:C16"/>
    <mergeCell ref="B19:C1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3:I42"/>
  <sheetViews>
    <sheetView workbookViewId="0">
      <selection activeCell="G12" sqref="G12"/>
    </sheetView>
  </sheetViews>
  <sheetFormatPr baseColWidth="10" defaultRowHeight="15" x14ac:dyDescent="0.25"/>
  <cols>
    <col min="1" max="1" width="8.85546875" style="177" customWidth="1"/>
    <col min="2" max="2" width="25" style="5" customWidth="1"/>
    <col min="3" max="3" width="12" style="5" customWidth="1"/>
    <col min="4" max="4" width="11.42578125" style="5"/>
    <col min="5" max="5" width="11.7109375" style="5" bestFit="1" customWidth="1"/>
    <col min="6" max="6" width="11.42578125" style="5"/>
    <col min="7" max="7" width="12.28515625" style="5" customWidth="1"/>
    <col min="8" max="8" width="15.5703125" style="140" customWidth="1"/>
    <col min="9" max="9" width="13.140625" bestFit="1" customWidth="1"/>
  </cols>
  <sheetData>
    <row r="3" spans="1:8" x14ac:dyDescent="0.25">
      <c r="A3" s="62"/>
      <c r="B3" s="21"/>
      <c r="C3" s="21"/>
      <c r="D3" s="21"/>
      <c r="E3" s="21"/>
      <c r="F3" s="21"/>
      <c r="G3" s="21"/>
      <c r="H3" s="111"/>
    </row>
    <row r="4" spans="1:8" ht="15.75" thickBot="1" x14ac:dyDescent="0.3">
      <c r="A4" s="62"/>
      <c r="B4" s="21"/>
      <c r="C4" s="21"/>
      <c r="D4" s="21"/>
      <c r="E4" s="21"/>
      <c r="F4" s="21"/>
      <c r="G4" s="21"/>
      <c r="H4" s="111"/>
    </row>
    <row r="5" spans="1:8" x14ac:dyDescent="0.25">
      <c r="A5" s="62"/>
      <c r="B5" s="48" t="s">
        <v>11</v>
      </c>
      <c r="C5" s="49"/>
      <c r="D5" s="50"/>
      <c r="E5" s="50"/>
      <c r="F5" s="50"/>
      <c r="G5" s="50"/>
      <c r="H5" s="112"/>
    </row>
    <row r="6" spans="1:8" x14ac:dyDescent="0.25">
      <c r="A6" s="62"/>
      <c r="B6" s="52" t="s">
        <v>25</v>
      </c>
      <c r="C6" s="53"/>
      <c r="D6" s="54"/>
      <c r="E6" s="55" t="s">
        <v>12</v>
      </c>
      <c r="F6" s="54"/>
      <c r="G6" s="54"/>
      <c r="H6" s="113"/>
    </row>
    <row r="7" spans="1:8" ht="15.75" thickBot="1" x14ac:dyDescent="0.3">
      <c r="A7" s="62"/>
      <c r="B7" s="57"/>
      <c r="C7" s="58"/>
      <c r="D7" s="763"/>
      <c r="E7" s="764"/>
      <c r="F7" s="764"/>
      <c r="G7" s="764"/>
      <c r="H7" s="765"/>
    </row>
    <row r="8" spans="1:8" x14ac:dyDescent="0.25">
      <c r="A8" s="62"/>
      <c r="B8" s="59"/>
      <c r="C8" s="54"/>
      <c r="D8" s="54"/>
      <c r="E8" s="54"/>
      <c r="F8" s="54"/>
      <c r="G8" s="54"/>
      <c r="H8" s="114"/>
    </row>
    <row r="9" spans="1:8" x14ac:dyDescent="0.25">
      <c r="A9" s="62"/>
      <c r="B9" s="60" t="s">
        <v>46</v>
      </c>
      <c r="C9" s="54"/>
      <c r="D9" s="21"/>
      <c r="E9" s="61"/>
      <c r="F9" s="61" t="s">
        <v>73</v>
      </c>
      <c r="H9" s="114"/>
    </row>
    <row r="10" spans="1:8" x14ac:dyDescent="0.25">
      <c r="A10" s="62" t="s">
        <v>44</v>
      </c>
      <c r="B10" s="59" t="s">
        <v>48</v>
      </c>
      <c r="C10" s="54"/>
      <c r="D10" s="61"/>
      <c r="E10" s="61"/>
      <c r="F10" s="61"/>
      <c r="G10" s="61" t="s">
        <v>77</v>
      </c>
    </row>
    <row r="11" spans="1:8" x14ac:dyDescent="0.25">
      <c r="A11" s="64" t="s">
        <v>78</v>
      </c>
      <c r="B11" s="141" t="str">
        <f>'PRESUPUESTO OFICIAL DEL PROYEC.'!B27</f>
        <v xml:space="preserve">Realizar asistencia técnica y mantenimiento </v>
      </c>
      <c r="C11" s="142"/>
      <c r="D11" s="142"/>
      <c r="E11" s="142"/>
      <c r="G11" s="63" t="s">
        <v>57</v>
      </c>
      <c r="H11" s="144">
        <f>+H39</f>
        <v>20054844</v>
      </c>
    </row>
    <row r="12" spans="1:8" ht="15.75" thickBot="1" x14ac:dyDescent="0.3">
      <c r="A12" s="62"/>
      <c r="B12" s="55" t="s">
        <v>76</v>
      </c>
      <c r="C12" s="54"/>
      <c r="D12" s="54"/>
      <c r="E12" s="54"/>
      <c r="F12" s="54"/>
      <c r="G12" s="54"/>
      <c r="H12" s="114"/>
    </row>
    <row r="13" spans="1:8" x14ac:dyDescent="0.25">
      <c r="A13" s="62"/>
      <c r="B13" s="766" t="s">
        <v>1</v>
      </c>
      <c r="C13" s="767"/>
      <c r="D13" s="107" t="s">
        <v>2</v>
      </c>
      <c r="E13" s="66" t="s">
        <v>28</v>
      </c>
      <c r="F13" s="67" t="s">
        <v>13</v>
      </c>
      <c r="G13" s="67" t="s">
        <v>29</v>
      </c>
      <c r="H13" s="118"/>
    </row>
    <row r="14" spans="1:8" ht="25.5" customHeight="1" x14ac:dyDescent="0.25">
      <c r="A14" s="62" t="str">
        <f>[161]INSUMOS!$A$1538</f>
        <v>071170</v>
      </c>
      <c r="B14" s="768" t="s">
        <v>80</v>
      </c>
      <c r="C14" s="769"/>
      <c r="D14" s="69" t="s">
        <v>81</v>
      </c>
      <c r="E14" s="524">
        <v>3742.28</v>
      </c>
      <c r="F14" s="526">
        <v>48</v>
      </c>
      <c r="G14" s="178">
        <f>+F14*E14</f>
        <v>179629.44</v>
      </c>
      <c r="H14" s="120"/>
    </row>
    <row r="15" spans="1:8" x14ac:dyDescent="0.25">
      <c r="A15" s="62" t="str">
        <f>+[161]EQUIPOS!A184</f>
        <v>E00101600</v>
      </c>
      <c r="B15" s="162" t="str">
        <f>+VLOOKUP(A15,[161]EQUIPOS!$A$5:$G$3877,2,FALSE)</f>
        <v>Herramienta menor</v>
      </c>
      <c r="C15" s="165"/>
      <c r="D15" s="69" t="str">
        <f>+VLOOKUP(A15,[161]EQUIPOS!$A$5:$G$3877,3,FALSE)</f>
        <v>% s.m.o.</v>
      </c>
      <c r="E15" s="524">
        <f>+G34</f>
        <v>8505000</v>
      </c>
      <c r="F15" s="526">
        <v>4.2287909073094258E-2</v>
      </c>
      <c r="G15" s="178">
        <f>+F15*E15</f>
        <v>359658.66666666669</v>
      </c>
      <c r="H15" s="120"/>
    </row>
    <row r="16" spans="1:8" ht="15.75" thickBot="1" x14ac:dyDescent="0.3">
      <c r="A16" s="62"/>
      <c r="B16" s="774" t="s">
        <v>330</v>
      </c>
      <c r="C16" s="775"/>
      <c r="D16" s="121" t="s">
        <v>81</v>
      </c>
      <c r="E16" s="525">
        <v>2000</v>
      </c>
      <c r="F16" s="525">
        <v>50</v>
      </c>
      <c r="G16" s="178">
        <f>+F16*E16</f>
        <v>100000</v>
      </c>
      <c r="H16" s="120"/>
    </row>
    <row r="17" spans="1:8" ht="15.75" thickBot="1" x14ac:dyDescent="0.3">
      <c r="A17" s="62"/>
      <c r="B17" s="54"/>
      <c r="C17" s="179"/>
      <c r="D17" s="54"/>
      <c r="E17" s="54"/>
      <c r="F17" s="54"/>
      <c r="G17" s="63" t="s">
        <v>19</v>
      </c>
      <c r="H17" s="126">
        <f>SUM(G14:G16)</f>
        <v>639288.10666666669</v>
      </c>
    </row>
    <row r="18" spans="1:8" ht="15.75" thickBot="1" x14ac:dyDescent="0.3">
      <c r="A18" s="62"/>
      <c r="B18" s="55" t="s">
        <v>51</v>
      </c>
      <c r="C18" s="54"/>
      <c r="D18" s="54"/>
      <c r="E18" s="54"/>
      <c r="F18" s="54"/>
      <c r="G18" s="54"/>
      <c r="H18" s="114"/>
    </row>
    <row r="19" spans="1:8" x14ac:dyDescent="0.25">
      <c r="A19" s="62"/>
      <c r="B19" s="772" t="s">
        <v>1</v>
      </c>
      <c r="C19" s="776"/>
      <c r="D19" s="181" t="s">
        <v>2</v>
      </c>
      <c r="E19" s="181" t="s">
        <v>30</v>
      </c>
      <c r="F19" s="105" t="s">
        <v>3</v>
      </c>
      <c r="G19" s="67" t="s">
        <v>31</v>
      </c>
      <c r="H19" s="183"/>
    </row>
    <row r="20" spans="1:8" x14ac:dyDescent="0.25">
      <c r="A20" s="62"/>
      <c r="B20" s="162" t="s">
        <v>82</v>
      </c>
      <c r="C20" s="162"/>
      <c r="D20" s="123" t="s">
        <v>83</v>
      </c>
      <c r="E20" s="123">
        <v>4</v>
      </c>
      <c r="F20" s="184">
        <v>20000</v>
      </c>
      <c r="G20" s="185">
        <f t="shared" ref="G20:G25" si="0">+E20*F20</f>
        <v>80000</v>
      </c>
      <c r="H20" s="113"/>
    </row>
    <row r="21" spans="1:8" x14ac:dyDescent="0.25">
      <c r="A21" s="62"/>
      <c r="B21" s="162" t="s">
        <v>84</v>
      </c>
      <c r="C21" s="162"/>
      <c r="D21" s="123" t="s">
        <v>85</v>
      </c>
      <c r="E21" s="123">
        <v>1600</v>
      </c>
      <c r="F21" s="184">
        <v>300</v>
      </c>
      <c r="G21" s="185">
        <f t="shared" si="0"/>
        <v>480000</v>
      </c>
      <c r="H21" s="113"/>
    </row>
    <row r="22" spans="1:8" x14ac:dyDescent="0.25">
      <c r="A22" s="62"/>
      <c r="B22" s="162" t="s">
        <v>86</v>
      </c>
      <c r="C22" s="162"/>
      <c r="D22" s="123" t="s">
        <v>83</v>
      </c>
      <c r="E22" s="123">
        <v>200</v>
      </c>
      <c r="F22" s="184">
        <v>350</v>
      </c>
      <c r="G22" s="185">
        <f t="shared" si="0"/>
        <v>70000</v>
      </c>
      <c r="H22" s="113"/>
    </row>
    <row r="23" spans="1:8" x14ac:dyDescent="0.25">
      <c r="A23" s="62"/>
      <c r="B23" s="162" t="s">
        <v>87</v>
      </c>
      <c r="C23" s="162"/>
      <c r="D23" s="123" t="s">
        <v>83</v>
      </c>
      <c r="E23" s="182">
        <f>+((15+10+200+100)/3)*4/12</f>
        <v>36.111111111111107</v>
      </c>
      <c r="F23" s="184">
        <v>5000</v>
      </c>
      <c r="G23" s="185">
        <f t="shared" si="0"/>
        <v>180555.55555555553</v>
      </c>
      <c r="H23" s="113"/>
    </row>
    <row r="24" spans="1:8" ht="15.75" thickBot="1" x14ac:dyDescent="0.3">
      <c r="A24" s="62"/>
      <c r="B24" s="162" t="s">
        <v>88</v>
      </c>
      <c r="C24" s="162"/>
      <c r="D24" s="123" t="s">
        <v>64</v>
      </c>
      <c r="E24" s="123">
        <f>0.5*4</f>
        <v>2</v>
      </c>
      <c r="F24" s="184">
        <v>50000</v>
      </c>
      <c r="G24" s="185">
        <f t="shared" si="0"/>
        <v>100000</v>
      </c>
      <c r="H24" s="180"/>
    </row>
    <row r="25" spans="1:8" ht="15.75" thickBot="1" x14ac:dyDescent="0.3">
      <c r="A25" s="62"/>
      <c r="B25" s="186" t="s">
        <v>89</v>
      </c>
      <c r="C25" s="186"/>
      <c r="D25" s="187" t="s">
        <v>57</v>
      </c>
      <c r="E25" s="187">
        <v>800</v>
      </c>
      <c r="F25" s="188">
        <v>250</v>
      </c>
      <c r="G25" s="189">
        <f t="shared" si="0"/>
        <v>200000</v>
      </c>
      <c r="H25" s="180">
        <f>SUM(G20:G24)</f>
        <v>910555.5555555555</v>
      </c>
    </row>
    <row r="26" spans="1:8" ht="15.75" thickBot="1" x14ac:dyDescent="0.3">
      <c r="A26" s="62"/>
      <c r="B26" s="109" t="s">
        <v>52</v>
      </c>
      <c r="C26" s="132"/>
      <c r="D26" s="54"/>
      <c r="E26" s="54"/>
      <c r="F26" s="54"/>
      <c r="G26" s="54"/>
      <c r="H26" s="114"/>
    </row>
    <row r="27" spans="1:8" x14ac:dyDescent="0.25">
      <c r="A27" s="62"/>
      <c r="B27" s="81" t="s">
        <v>53</v>
      </c>
      <c r="C27" s="133" t="s">
        <v>16</v>
      </c>
      <c r="D27" s="107" t="s">
        <v>17</v>
      </c>
      <c r="E27" s="107" t="s">
        <v>71</v>
      </c>
      <c r="F27" s="107" t="s">
        <v>26</v>
      </c>
      <c r="G27" s="77" t="s">
        <v>31</v>
      </c>
      <c r="H27" s="118"/>
    </row>
    <row r="28" spans="1:8" x14ac:dyDescent="0.25">
      <c r="A28" s="62"/>
      <c r="B28" s="82"/>
      <c r="C28" s="134"/>
      <c r="D28" s="119"/>
      <c r="E28" s="125"/>
      <c r="F28" s="125"/>
      <c r="G28" s="122"/>
      <c r="H28" s="120"/>
    </row>
    <row r="29" spans="1:8" x14ac:dyDescent="0.25">
      <c r="A29" s="62"/>
      <c r="B29" s="82"/>
      <c r="C29" s="159"/>
      <c r="D29" s="121"/>
      <c r="E29" s="136"/>
      <c r="F29" s="122"/>
      <c r="G29" s="122"/>
      <c r="H29" s="120"/>
    </row>
    <row r="30" spans="1:8" ht="15.75" thickBot="1" x14ac:dyDescent="0.3">
      <c r="A30" s="62"/>
      <c r="B30" s="83"/>
      <c r="C30" s="72"/>
      <c r="D30" s="73"/>
      <c r="E30" s="74"/>
      <c r="F30" s="79"/>
      <c r="G30" s="72"/>
      <c r="H30" s="120"/>
    </row>
    <row r="31" spans="1:8" ht="15.75" thickBot="1" x14ac:dyDescent="0.3">
      <c r="A31" s="62"/>
      <c r="B31" s="54"/>
      <c r="C31" s="54"/>
      <c r="D31" s="54"/>
      <c r="E31" s="54"/>
      <c r="F31" s="54"/>
      <c r="G31" s="63" t="s">
        <v>19</v>
      </c>
      <c r="H31" s="126">
        <f>SUM(G28:G30)</f>
        <v>0</v>
      </c>
    </row>
    <row r="32" spans="1:8" ht="15.75" thickBot="1" x14ac:dyDescent="0.3">
      <c r="A32" s="62"/>
      <c r="B32" s="109" t="s">
        <v>18</v>
      </c>
      <c r="C32" s="54"/>
      <c r="D32" s="54"/>
      <c r="E32" s="54"/>
      <c r="F32" s="54"/>
      <c r="G32" s="54"/>
      <c r="H32" s="114"/>
    </row>
    <row r="33" spans="1:9" x14ac:dyDescent="0.25">
      <c r="A33" s="62"/>
      <c r="B33" s="84" t="s">
        <v>32</v>
      </c>
      <c r="C33" s="105" t="s">
        <v>2</v>
      </c>
      <c r="D33" s="107" t="s">
        <v>3</v>
      </c>
      <c r="E33" s="85" t="s">
        <v>33</v>
      </c>
      <c r="F33" s="105" t="s">
        <v>34</v>
      </c>
      <c r="G33" s="77" t="s">
        <v>31</v>
      </c>
      <c r="H33" s="118"/>
    </row>
    <row r="34" spans="1:9" x14ac:dyDescent="0.25">
      <c r="A34" s="62" t="str">
        <f>'[161]M.O.'!$A$82</f>
        <v>080270</v>
      </c>
      <c r="B34" s="82" t="s">
        <v>332</v>
      </c>
      <c r="C34" s="121" t="s">
        <v>331</v>
      </c>
      <c r="D34" s="175">
        <v>150</v>
      </c>
      <c r="E34" s="122">
        <v>56700</v>
      </c>
      <c r="F34" s="122"/>
      <c r="G34" s="122">
        <f>+E34*D34</f>
        <v>8505000</v>
      </c>
      <c r="H34" s="120"/>
    </row>
    <row r="35" spans="1:9" x14ac:dyDescent="0.25">
      <c r="A35" s="62"/>
      <c r="B35" s="176" t="s">
        <v>333</v>
      </c>
      <c r="C35" s="121" t="s">
        <v>63</v>
      </c>
      <c r="D35" s="175">
        <v>4</v>
      </c>
      <c r="E35" s="122">
        <v>2500000</v>
      </c>
      <c r="F35" s="122"/>
      <c r="G35" s="122">
        <f>+D35*E35</f>
        <v>10000000</v>
      </c>
      <c r="H35" s="120"/>
    </row>
    <row r="36" spans="1:9" ht="15.75" thickBot="1" x14ac:dyDescent="0.3">
      <c r="A36" s="62"/>
      <c r="B36" s="86"/>
      <c r="C36" s="87"/>
      <c r="D36" s="87"/>
      <c r="E36" s="87"/>
      <c r="F36" s="88"/>
      <c r="G36" s="106"/>
      <c r="H36" s="120"/>
    </row>
    <row r="37" spans="1:9" ht="15.75" thickBot="1" x14ac:dyDescent="0.3">
      <c r="A37" s="62"/>
      <c r="B37" s="54"/>
      <c r="C37" s="54"/>
      <c r="D37" s="54"/>
      <c r="E37" s="54"/>
      <c r="F37" s="54"/>
      <c r="G37" s="63" t="s">
        <v>19</v>
      </c>
      <c r="H37" s="126">
        <f>SUM(G34:G36)</f>
        <v>18505000</v>
      </c>
    </row>
    <row r="38" spans="1:9" ht="15.75" thickBot="1" x14ac:dyDescent="0.3">
      <c r="A38" s="62"/>
      <c r="B38" s="54"/>
      <c r="C38" s="54"/>
      <c r="D38" s="54">
        <f>150/4</f>
        <v>37.5</v>
      </c>
      <c r="E38" s="65"/>
      <c r="F38" s="54"/>
      <c r="G38" s="65"/>
      <c r="H38" s="114"/>
    </row>
    <row r="39" spans="1:9" ht="15.75" thickBot="1" x14ac:dyDescent="0.3">
      <c r="A39" s="62"/>
      <c r="B39" s="54"/>
      <c r="C39" s="54"/>
      <c r="D39" s="54"/>
      <c r="E39" s="89" t="s">
        <v>54</v>
      </c>
      <c r="F39" s="90"/>
      <c r="G39" s="90"/>
      <c r="H39" s="422">
        <f>+ROUND(SUM(H16:H37),0)</f>
        <v>20054844</v>
      </c>
    </row>
    <row r="40" spans="1:9" x14ac:dyDescent="0.25">
      <c r="H40" s="111"/>
    </row>
    <row r="42" spans="1:9" x14ac:dyDescent="0.25">
      <c r="I42" s="140"/>
    </row>
  </sheetData>
  <mergeCells count="5">
    <mergeCell ref="D7:H7"/>
    <mergeCell ref="B13:C13"/>
    <mergeCell ref="B16:C16"/>
    <mergeCell ref="B19:C19"/>
    <mergeCell ref="B14:C14"/>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35"/>
  <sheetViews>
    <sheetView workbookViewId="0">
      <selection activeCell="H35" sqref="H35"/>
    </sheetView>
  </sheetViews>
  <sheetFormatPr baseColWidth="10" defaultRowHeight="15" x14ac:dyDescent="0.25"/>
  <sheetData>
    <row r="1" spans="1:8" x14ac:dyDescent="0.25">
      <c r="A1" s="177"/>
      <c r="B1" s="5"/>
      <c r="C1" s="5"/>
      <c r="D1" s="5"/>
      <c r="E1" s="5"/>
      <c r="F1" s="5"/>
      <c r="G1" s="5"/>
      <c r="H1" s="140"/>
    </row>
    <row r="2" spans="1:8" x14ac:dyDescent="0.25">
      <c r="A2" s="177"/>
      <c r="B2" s="5"/>
      <c r="C2" s="5"/>
      <c r="D2" s="5"/>
      <c r="E2" s="5"/>
      <c r="F2" s="5"/>
      <c r="G2" s="5"/>
      <c r="H2" s="140"/>
    </row>
    <row r="3" spans="1:8" x14ac:dyDescent="0.25">
      <c r="A3" s="62"/>
      <c r="B3" s="21"/>
      <c r="C3" s="21"/>
      <c r="D3" s="21"/>
      <c r="E3" s="21"/>
      <c r="F3" s="21"/>
      <c r="G3" s="21"/>
      <c r="H3" s="111"/>
    </row>
    <row r="4" spans="1:8" ht="15.75" thickBot="1" x14ac:dyDescent="0.3">
      <c r="A4" s="62"/>
      <c r="B4" s="21"/>
      <c r="C4" s="21"/>
      <c r="D4" s="21"/>
      <c r="E4" s="21"/>
      <c r="F4" s="21"/>
      <c r="G4" s="21"/>
      <c r="H4" s="111"/>
    </row>
    <row r="5" spans="1:8" x14ac:dyDescent="0.25">
      <c r="A5" s="62"/>
      <c r="B5" s="48" t="s">
        <v>11</v>
      </c>
      <c r="C5" s="49"/>
      <c r="D5" s="50"/>
      <c r="E5" s="50"/>
      <c r="F5" s="50"/>
      <c r="G5" s="50"/>
      <c r="H5" s="112"/>
    </row>
    <row r="6" spans="1:8" x14ac:dyDescent="0.25">
      <c r="A6" s="62"/>
      <c r="B6" s="52" t="s">
        <v>25</v>
      </c>
      <c r="C6" s="53"/>
      <c r="D6" s="54"/>
      <c r="E6" s="55" t="s">
        <v>12</v>
      </c>
      <c r="F6" s="54"/>
      <c r="G6" s="54"/>
      <c r="H6" s="113"/>
    </row>
    <row r="7" spans="1:8" ht="15.75" thickBot="1" x14ac:dyDescent="0.3">
      <c r="A7" s="62"/>
      <c r="B7" s="57"/>
      <c r="C7" s="58"/>
      <c r="D7" s="763"/>
      <c r="E7" s="764"/>
      <c r="F7" s="764"/>
      <c r="G7" s="764"/>
      <c r="H7" s="765"/>
    </row>
    <row r="8" spans="1:8" x14ac:dyDescent="0.25">
      <c r="A8" s="62"/>
      <c r="B8" s="59"/>
      <c r="C8" s="54"/>
      <c r="D8" s="54"/>
      <c r="E8" s="54"/>
      <c r="F8" s="54"/>
      <c r="G8" s="54"/>
      <c r="H8" s="114"/>
    </row>
    <row r="9" spans="1:8" x14ac:dyDescent="0.25">
      <c r="A9" s="62"/>
      <c r="B9" s="60" t="s">
        <v>46</v>
      </c>
      <c r="C9" s="54"/>
      <c r="D9" s="21"/>
      <c r="E9" s="61"/>
      <c r="F9" s="61" t="s">
        <v>73</v>
      </c>
      <c r="G9" s="5"/>
      <c r="H9" s="114"/>
    </row>
    <row r="10" spans="1:8" x14ac:dyDescent="0.25">
      <c r="A10" s="62" t="s">
        <v>44</v>
      </c>
      <c r="B10" s="59" t="s">
        <v>48</v>
      </c>
      <c r="C10" s="54"/>
      <c r="D10" s="61"/>
      <c r="E10" s="61"/>
      <c r="F10" s="61"/>
      <c r="G10" s="61" t="s">
        <v>77</v>
      </c>
      <c r="H10" s="140"/>
    </row>
    <row r="11" spans="1:8" x14ac:dyDescent="0.25">
      <c r="A11" s="64" t="s">
        <v>124</v>
      </c>
      <c r="B11" s="141" t="str">
        <f>+'PRESUPUESTO OFICIAL DEL PROYEC.'!B28</f>
        <v>Aplicar Piedra blanca (granito) M3</v>
      </c>
      <c r="C11" s="142"/>
      <c r="D11" s="142"/>
      <c r="E11" s="142"/>
      <c r="F11" s="5"/>
      <c r="G11" s="63" t="s">
        <v>20</v>
      </c>
      <c r="H11" s="144">
        <f>+'PRESUPUESTO OFICIAL DEL PROYEC.'!E28</f>
        <v>230000</v>
      </c>
    </row>
    <row r="12" spans="1:8" ht="15.75" thickBot="1" x14ac:dyDescent="0.3">
      <c r="A12" s="62"/>
      <c r="B12" s="55" t="s">
        <v>76</v>
      </c>
      <c r="C12" s="54"/>
      <c r="D12" s="54"/>
      <c r="E12" s="54"/>
      <c r="F12" s="54"/>
      <c r="G12" s="54"/>
      <c r="H12" s="114"/>
    </row>
    <row r="13" spans="1:8" x14ac:dyDescent="0.25">
      <c r="A13" s="62"/>
      <c r="B13" s="766" t="s">
        <v>1</v>
      </c>
      <c r="C13" s="767"/>
      <c r="D13" s="212" t="s">
        <v>2</v>
      </c>
      <c r="E13" s="66" t="s">
        <v>28</v>
      </c>
      <c r="F13" s="214" t="s">
        <v>13</v>
      </c>
      <c r="G13" s="214" t="s">
        <v>29</v>
      </c>
      <c r="H13" s="118"/>
    </row>
    <row r="14" spans="1:8" x14ac:dyDescent="0.25">
      <c r="A14" s="62"/>
      <c r="B14" s="768"/>
      <c r="C14" s="769"/>
      <c r="D14" s="69"/>
      <c r="E14" s="163"/>
      <c r="F14" s="164"/>
      <c r="G14" s="178"/>
      <c r="H14" s="120"/>
    </row>
    <row r="15" spans="1:8" x14ac:dyDescent="0.25">
      <c r="A15" s="62"/>
      <c r="B15" s="162"/>
      <c r="C15" s="165"/>
      <c r="D15" s="69"/>
      <c r="E15" s="163"/>
      <c r="F15" s="164"/>
      <c r="G15" s="178"/>
      <c r="H15" s="120"/>
    </row>
    <row r="16" spans="1:8" ht="15.75" thickBot="1" x14ac:dyDescent="0.3">
      <c r="A16" s="62"/>
      <c r="B16" s="770"/>
      <c r="C16" s="771"/>
      <c r="D16" s="121"/>
      <c r="E16" s="149"/>
      <c r="F16" s="122"/>
      <c r="G16" s="178"/>
      <c r="H16" s="120"/>
    </row>
    <row r="17" spans="1:8" ht="15.75" thickBot="1" x14ac:dyDescent="0.3">
      <c r="A17" s="62"/>
      <c r="B17" s="54"/>
      <c r="C17" s="179"/>
      <c r="D17" s="54"/>
      <c r="E17" s="54"/>
      <c r="F17" s="54"/>
      <c r="G17" s="63" t="s">
        <v>19</v>
      </c>
      <c r="H17" s="126">
        <f>SUM(G14:G16)</f>
        <v>0</v>
      </c>
    </row>
    <row r="18" spans="1:8" ht="15.75" thickBot="1" x14ac:dyDescent="0.3">
      <c r="A18" s="62"/>
      <c r="B18" s="55" t="s">
        <v>51</v>
      </c>
      <c r="C18" s="54"/>
      <c r="D18" s="54"/>
      <c r="E18" s="54"/>
      <c r="F18" s="54"/>
      <c r="G18" s="54"/>
      <c r="H18" s="114"/>
    </row>
    <row r="19" spans="1:8" x14ac:dyDescent="0.25">
      <c r="A19" s="62"/>
      <c r="B19" s="772" t="s">
        <v>1</v>
      </c>
      <c r="C19" s="773"/>
      <c r="D19" s="181" t="s">
        <v>2</v>
      </c>
      <c r="E19" s="181" t="s">
        <v>30</v>
      </c>
      <c r="F19" s="210" t="s">
        <v>3</v>
      </c>
      <c r="G19" s="214" t="s">
        <v>31</v>
      </c>
      <c r="H19" s="183"/>
    </row>
    <row r="20" spans="1:8" ht="33" customHeight="1" x14ac:dyDescent="0.25">
      <c r="A20" s="62"/>
      <c r="B20" s="777" t="s">
        <v>125</v>
      </c>
      <c r="C20" s="778"/>
      <c r="D20" s="190" t="s">
        <v>20</v>
      </c>
      <c r="E20" s="122">
        <v>176134.62</v>
      </c>
      <c r="F20" s="122">
        <v>1.3</v>
      </c>
      <c r="G20" s="70">
        <f>+E20*F20</f>
        <v>228975.00599999999</v>
      </c>
      <c r="H20" s="113"/>
    </row>
    <row r="21" spans="1:8" ht="15.75" thickBot="1" x14ac:dyDescent="0.3">
      <c r="A21" s="62"/>
      <c r="B21" s="186"/>
      <c r="C21" s="194"/>
      <c r="D21" s="192"/>
      <c r="E21" s="187"/>
      <c r="F21" s="188"/>
      <c r="G21" s="189"/>
      <c r="H21" s="180">
        <f>SUM(G20:G20)</f>
        <v>228975.00599999999</v>
      </c>
    </row>
    <row r="22" spans="1:8" ht="15.75" thickBot="1" x14ac:dyDescent="0.3">
      <c r="A22" s="62"/>
      <c r="B22" s="109" t="s">
        <v>52</v>
      </c>
      <c r="C22" s="132"/>
      <c r="D22" s="54"/>
      <c r="E22" s="54"/>
      <c r="F22" s="54"/>
      <c r="G22" s="54"/>
      <c r="H22" s="114"/>
    </row>
    <row r="23" spans="1:8" x14ac:dyDescent="0.25">
      <c r="A23" s="62"/>
      <c r="B23" s="81" t="s">
        <v>53</v>
      </c>
      <c r="C23" s="133" t="s">
        <v>16</v>
      </c>
      <c r="D23" s="212" t="s">
        <v>17</v>
      </c>
      <c r="E23" s="212" t="s">
        <v>71</v>
      </c>
      <c r="F23" s="212" t="s">
        <v>26</v>
      </c>
      <c r="G23" s="77" t="s">
        <v>31</v>
      </c>
      <c r="H23" s="118"/>
    </row>
    <row r="24" spans="1:8" x14ac:dyDescent="0.25">
      <c r="A24" s="62"/>
      <c r="B24" s="82"/>
      <c r="C24" s="134"/>
      <c r="D24" s="119"/>
      <c r="E24" s="125"/>
      <c r="F24" s="125"/>
      <c r="G24" s="122"/>
      <c r="H24" s="120"/>
    </row>
    <row r="25" spans="1:8" x14ac:dyDescent="0.25">
      <c r="A25" s="62"/>
      <c r="B25" s="82"/>
      <c r="C25" s="159"/>
      <c r="D25" s="121"/>
      <c r="E25" s="136"/>
      <c r="F25" s="122"/>
      <c r="G25" s="122"/>
      <c r="H25" s="120"/>
    </row>
    <row r="26" spans="1:8" ht="15.75" thickBot="1" x14ac:dyDescent="0.3">
      <c r="A26" s="62"/>
      <c r="B26" s="83"/>
      <c r="C26" s="72"/>
      <c r="D26" s="73"/>
      <c r="E26" s="74"/>
      <c r="F26" s="79"/>
      <c r="G26" s="72"/>
      <c r="H26" s="120"/>
    </row>
    <row r="27" spans="1:8" ht="15.75" thickBot="1" x14ac:dyDescent="0.3">
      <c r="A27" s="62"/>
      <c r="B27" s="54"/>
      <c r="C27" s="54"/>
      <c r="D27" s="54"/>
      <c r="E27" s="54"/>
      <c r="F27" s="54"/>
      <c r="G27" s="63" t="s">
        <v>19</v>
      </c>
      <c r="H27" s="126">
        <f>SUM(G24:G26)</f>
        <v>0</v>
      </c>
    </row>
    <row r="28" spans="1:8" ht="15.75" thickBot="1" x14ac:dyDescent="0.3">
      <c r="A28" s="62"/>
      <c r="B28" s="109" t="s">
        <v>18</v>
      </c>
      <c r="C28" s="54"/>
      <c r="D28" s="54"/>
      <c r="E28" s="54"/>
      <c r="F28" s="54"/>
      <c r="G28" s="54"/>
      <c r="H28" s="114"/>
    </row>
    <row r="29" spans="1:8" x14ac:dyDescent="0.25">
      <c r="A29" s="62"/>
      <c r="B29" s="84" t="s">
        <v>32</v>
      </c>
      <c r="C29" s="210" t="s">
        <v>2</v>
      </c>
      <c r="D29" s="212" t="s">
        <v>3</v>
      </c>
      <c r="E29" s="85" t="s">
        <v>33</v>
      </c>
      <c r="F29" s="210" t="s">
        <v>34</v>
      </c>
      <c r="G29" s="77" t="s">
        <v>31</v>
      </c>
      <c r="H29" s="118"/>
    </row>
    <row r="30" spans="1:8" x14ac:dyDescent="0.25">
      <c r="A30" s="62" t="str">
        <f>'[161]M.O.'!$A$117</f>
        <v>080580</v>
      </c>
      <c r="B30" s="82" t="str">
        <f>+VLOOKUP(A30,'[161]M.O.'!$A$5:$G$3860,2,FALSE)</f>
        <v>m.o. ayu-practico</v>
      </c>
      <c r="C30" s="121" t="str">
        <f>+VLOOKUP(A30,'[161]M.O.'!A$5:H3614,5,FALSE)</f>
        <v>HC</v>
      </c>
      <c r="D30" s="175">
        <v>0.1</v>
      </c>
      <c r="E30" s="122">
        <v>10246</v>
      </c>
      <c r="F30" s="122">
        <f>1/D30*8</f>
        <v>80</v>
      </c>
      <c r="G30" s="122">
        <f>+E30*D30</f>
        <v>1024.6000000000001</v>
      </c>
      <c r="H30" s="120"/>
    </row>
    <row r="31" spans="1:8" x14ac:dyDescent="0.25">
      <c r="A31" s="62"/>
      <c r="B31" s="176"/>
      <c r="C31" s="121"/>
      <c r="D31" s="175"/>
      <c r="E31" s="122"/>
      <c r="F31" s="122"/>
      <c r="G31" s="122"/>
      <c r="H31" s="120"/>
    </row>
    <row r="32" spans="1:8" ht="15.75" thickBot="1" x14ac:dyDescent="0.3">
      <c r="A32" s="62"/>
      <c r="B32" s="86"/>
      <c r="C32" s="87"/>
      <c r="D32" s="87"/>
      <c r="E32" s="87"/>
      <c r="F32" s="88"/>
      <c r="G32" s="211"/>
      <c r="H32" s="120"/>
    </row>
    <row r="33" spans="1:8" ht="15.75" thickBot="1" x14ac:dyDescent="0.3">
      <c r="A33" s="62"/>
      <c r="B33" s="54"/>
      <c r="C33" s="54"/>
      <c r="D33" s="54"/>
      <c r="E33" s="54"/>
      <c r="F33" s="54"/>
      <c r="G33" s="63" t="s">
        <v>19</v>
      </c>
      <c r="H33" s="126">
        <f>SUM(G30:G32)</f>
        <v>1024.6000000000001</v>
      </c>
    </row>
    <row r="34" spans="1:8" ht="15.75" thickBot="1" x14ac:dyDescent="0.3">
      <c r="A34" s="62"/>
      <c r="B34" s="54"/>
      <c r="C34" s="54"/>
      <c r="D34" s="54"/>
      <c r="E34" s="65"/>
      <c r="F34" s="54"/>
      <c r="G34" s="65"/>
      <c r="H34" s="114"/>
    </row>
    <row r="35" spans="1:8" ht="15.75" thickBot="1" x14ac:dyDescent="0.3">
      <c r="A35" s="62"/>
      <c r="B35" s="54"/>
      <c r="C35" s="54"/>
      <c r="D35" s="54"/>
      <c r="E35" s="89" t="s">
        <v>54</v>
      </c>
      <c r="F35" s="90"/>
      <c r="G35" s="90"/>
      <c r="H35" s="422">
        <f>+ROUND(SUM(H16:H33),0)</f>
        <v>230000</v>
      </c>
    </row>
  </sheetData>
  <mergeCells count="6">
    <mergeCell ref="B20:C20"/>
    <mergeCell ref="D7:H7"/>
    <mergeCell ref="B13:C13"/>
    <mergeCell ref="B14:C14"/>
    <mergeCell ref="B16:C16"/>
    <mergeCell ref="B19:C19"/>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3:H50"/>
  <sheetViews>
    <sheetView workbookViewId="0">
      <selection activeCell="J16" sqref="J16"/>
    </sheetView>
  </sheetViews>
  <sheetFormatPr baseColWidth="10" defaultRowHeight="15" x14ac:dyDescent="0.25"/>
  <cols>
    <col min="1" max="1" width="8.85546875" style="177" customWidth="1"/>
    <col min="2" max="2" width="25" style="5" customWidth="1"/>
    <col min="3" max="3" width="12" style="5" customWidth="1"/>
    <col min="4" max="6" width="11.42578125" style="5"/>
    <col min="7" max="7" width="12.28515625" style="5" customWidth="1"/>
    <col min="8" max="8" width="11.42578125" style="5"/>
  </cols>
  <sheetData>
    <row r="3" spans="1:8" x14ac:dyDescent="0.25">
      <c r="A3" s="62"/>
      <c r="B3" s="21"/>
      <c r="C3" s="21"/>
      <c r="D3" s="21"/>
      <c r="E3" s="21"/>
      <c r="F3" s="21"/>
      <c r="G3" s="21"/>
      <c r="H3" s="21"/>
    </row>
    <row r="4" spans="1:8" ht="15.75" thickBot="1" x14ac:dyDescent="0.3">
      <c r="A4" s="62"/>
      <c r="B4" s="21"/>
      <c r="C4" s="21"/>
      <c r="D4" s="21"/>
      <c r="E4" s="21"/>
      <c r="F4" s="21"/>
      <c r="G4" s="21"/>
      <c r="H4" s="21"/>
    </row>
    <row r="5" spans="1:8" x14ac:dyDescent="0.25">
      <c r="A5" s="62"/>
      <c r="B5" s="48" t="s">
        <v>11</v>
      </c>
      <c r="C5" s="49"/>
      <c r="D5" s="50"/>
      <c r="E5" s="50"/>
      <c r="F5" s="50"/>
      <c r="G5" s="50"/>
      <c r="H5" s="51"/>
    </row>
    <row r="6" spans="1:8" x14ac:dyDescent="0.25">
      <c r="A6" s="62"/>
      <c r="B6" s="52" t="s">
        <v>25</v>
      </c>
      <c r="C6" s="53"/>
      <c r="D6" s="54"/>
      <c r="E6" s="55" t="s">
        <v>12</v>
      </c>
      <c r="F6" s="54"/>
      <c r="G6" s="54"/>
      <c r="H6" s="56"/>
    </row>
    <row r="7" spans="1:8" ht="15.75" thickBot="1" x14ac:dyDescent="0.3">
      <c r="A7" s="62"/>
      <c r="B7" s="57"/>
      <c r="C7" s="58"/>
      <c r="D7" s="763"/>
      <c r="E7" s="764"/>
      <c r="F7" s="764"/>
      <c r="G7" s="764"/>
      <c r="H7" s="765"/>
    </row>
    <row r="8" spans="1:8" x14ac:dyDescent="0.25">
      <c r="A8" s="62"/>
      <c r="B8" s="59"/>
      <c r="C8" s="54"/>
      <c r="D8" s="54"/>
      <c r="E8" s="54"/>
      <c r="F8" s="54"/>
      <c r="G8" s="54"/>
      <c r="H8" s="54"/>
    </row>
    <row r="9" spans="1:8" x14ac:dyDescent="0.25">
      <c r="A9" s="62"/>
      <c r="B9" s="60" t="s">
        <v>46</v>
      </c>
      <c r="C9" s="54"/>
      <c r="D9" s="21"/>
      <c r="E9" s="61"/>
      <c r="F9" s="61" t="s">
        <v>73</v>
      </c>
      <c r="H9" s="195"/>
    </row>
    <row r="10" spans="1:8" x14ac:dyDescent="0.25">
      <c r="A10" s="62" t="s">
        <v>44</v>
      </c>
      <c r="B10" s="59" t="s">
        <v>48</v>
      </c>
      <c r="C10" s="54"/>
      <c r="D10" s="61"/>
      <c r="E10" s="61"/>
      <c r="F10" s="61"/>
      <c r="G10" s="61" t="s">
        <v>77</v>
      </c>
    </row>
    <row r="11" spans="1:8" x14ac:dyDescent="0.25">
      <c r="A11" s="64" t="s">
        <v>92</v>
      </c>
      <c r="B11" s="196" t="s">
        <v>93</v>
      </c>
      <c r="C11" s="142"/>
      <c r="D11" s="142"/>
      <c r="E11" s="142"/>
      <c r="G11" s="63" t="s">
        <v>21</v>
      </c>
      <c r="H11" s="197">
        <f>+H41</f>
        <v>10917</v>
      </c>
    </row>
    <row r="12" spans="1:8" ht="15.75" thickBot="1" x14ac:dyDescent="0.3">
      <c r="A12" s="62"/>
      <c r="B12" s="55" t="s">
        <v>76</v>
      </c>
      <c r="C12" s="54"/>
      <c r="D12" s="54"/>
      <c r="E12" s="54"/>
      <c r="F12" s="54"/>
      <c r="G12" s="54"/>
      <c r="H12" s="54"/>
    </row>
    <row r="13" spans="1:8" x14ac:dyDescent="0.25">
      <c r="A13" s="62"/>
      <c r="B13" s="766" t="s">
        <v>1</v>
      </c>
      <c r="C13" s="767"/>
      <c r="D13" s="107" t="s">
        <v>2</v>
      </c>
      <c r="E13" s="66" t="s">
        <v>28</v>
      </c>
      <c r="F13" s="67" t="s">
        <v>13</v>
      </c>
      <c r="G13" s="67" t="s">
        <v>29</v>
      </c>
      <c r="H13" s="68"/>
    </row>
    <row r="14" spans="1:8" x14ac:dyDescent="0.25">
      <c r="A14" s="62" t="str">
        <f>+[161]EQUIPOS!A110</f>
        <v>E00100941</v>
      </c>
      <c r="B14" s="162" t="str">
        <f>+VLOOKUP(A14,[161]EQUIPOS!$A$5:$G$3878,2,FALSE)</f>
        <v>Minicargador con martillo</v>
      </c>
      <c r="C14" s="69"/>
      <c r="D14" s="121" t="str">
        <f>+VLOOKUP(A14,[161]EQUIPOS!A$5:I3611,3,FALSE)</f>
        <v>h</v>
      </c>
      <c r="E14" s="198">
        <f>+VLOOKUP(B14,[161]EQUIPOS!B$5:J3611,3,FALSE)</f>
        <v>85600</v>
      </c>
      <c r="F14" s="198">
        <v>0.1</v>
      </c>
      <c r="G14" s="164">
        <f>+F14*E14</f>
        <v>8560</v>
      </c>
      <c r="H14" s="71"/>
    </row>
    <row r="15" spans="1:8" x14ac:dyDescent="0.25">
      <c r="A15" s="62" t="str">
        <f>+[161]EQUIPOS!A185</f>
        <v>E00101601</v>
      </c>
      <c r="B15" s="162" t="str">
        <f>+VLOOKUP(A15,[161]EQUIPOS!$A$5:$G$3878,2,FALSE)</f>
        <v>Acarreo horizontal</v>
      </c>
      <c r="C15" s="69"/>
      <c r="D15" s="121" t="str">
        <f>+VLOOKUP(A15,[161]EQUIPOS!A$5:I3612,3,FALSE)</f>
        <v>% s.m.o.</v>
      </c>
      <c r="E15" s="121">
        <f>+E16</f>
        <v>2049.2000000000003</v>
      </c>
      <c r="F15" s="198">
        <f>+VLOOKUP(B15,[161]EQUIPOS!B$5:J3612,3,FALSE)</f>
        <v>0.1</v>
      </c>
      <c r="G15" s="121">
        <f>+F15*E15</f>
        <v>204.92000000000004</v>
      </c>
      <c r="H15" s="71"/>
    </row>
    <row r="16" spans="1:8" x14ac:dyDescent="0.25">
      <c r="A16" s="62" t="str">
        <f>+[161]EQUIPOS!A184</f>
        <v>E00101600</v>
      </c>
      <c r="B16" s="162" t="str">
        <f>+VLOOKUP(A16,[161]EQUIPOS!$A$5:$G$3878,2,FALSE)</f>
        <v>Herramienta menor</v>
      </c>
      <c r="C16" s="69"/>
      <c r="D16" s="121" t="str">
        <f>+VLOOKUP(A16,[161]EQUIPOS!A$5:I3613,3,FALSE)</f>
        <v>% s.m.o.</v>
      </c>
      <c r="E16" s="199">
        <f>+G35</f>
        <v>2049.2000000000003</v>
      </c>
      <c r="F16" s="164">
        <f>+VLOOKUP(A16,[161]EQUIPOS!$A$5:$G$3878,4,FALSE)</f>
        <v>0.05</v>
      </c>
      <c r="G16" s="121">
        <f>+F16*E16</f>
        <v>102.46000000000002</v>
      </c>
      <c r="H16" s="71"/>
    </row>
    <row r="17" spans="1:8" ht="15.75" thickBot="1" x14ac:dyDescent="0.3">
      <c r="A17" s="62"/>
      <c r="B17" s="779"/>
      <c r="C17" s="780"/>
      <c r="D17" s="121"/>
      <c r="E17" s="149"/>
      <c r="F17" s="122"/>
      <c r="G17" s="127"/>
      <c r="H17" s="71"/>
    </row>
    <row r="18" spans="1:8" ht="15.75" thickBot="1" x14ac:dyDescent="0.3">
      <c r="A18" s="62"/>
      <c r="B18" s="54"/>
      <c r="C18" s="54"/>
      <c r="D18" s="54"/>
      <c r="E18" s="54"/>
      <c r="F18" s="54"/>
      <c r="G18" s="63" t="s">
        <v>19</v>
      </c>
      <c r="H18" s="76">
        <f>SUM(G14:G16)</f>
        <v>8867.3799999999992</v>
      </c>
    </row>
    <row r="19" spans="1:8" ht="15.75" thickBot="1" x14ac:dyDescent="0.3">
      <c r="A19" s="62"/>
      <c r="B19" s="55" t="s">
        <v>51</v>
      </c>
      <c r="C19" s="54"/>
      <c r="D19" s="54"/>
      <c r="E19" s="54"/>
      <c r="F19" s="54"/>
      <c r="G19" s="54"/>
      <c r="H19" s="54"/>
    </row>
    <row r="20" spans="1:8" x14ac:dyDescent="0.25">
      <c r="A20" s="62"/>
      <c r="B20" s="772" t="s">
        <v>1</v>
      </c>
      <c r="C20" s="781"/>
      <c r="D20" s="105" t="s">
        <v>2</v>
      </c>
      <c r="E20" s="105" t="s">
        <v>30</v>
      </c>
      <c r="F20" s="105" t="s">
        <v>3</v>
      </c>
      <c r="G20" s="67" t="s">
        <v>31</v>
      </c>
      <c r="H20" s="68"/>
    </row>
    <row r="21" spans="1:8" x14ac:dyDescent="0.25">
      <c r="A21" s="62"/>
      <c r="B21" s="166"/>
      <c r="C21" s="123"/>
      <c r="D21" s="121"/>
      <c r="E21" s="122"/>
      <c r="F21" s="175"/>
      <c r="G21" s="70"/>
      <c r="H21" s="71"/>
    </row>
    <row r="22" spans="1:8" x14ac:dyDescent="0.25">
      <c r="A22" s="62"/>
      <c r="B22" s="166"/>
      <c r="C22" s="200"/>
      <c r="D22" s="121"/>
      <c r="E22" s="122"/>
      <c r="F22" s="175"/>
      <c r="G22" s="70"/>
      <c r="H22" s="71"/>
    </row>
    <row r="23" spans="1:8" x14ac:dyDescent="0.25">
      <c r="A23" s="62"/>
      <c r="B23" s="166"/>
      <c r="C23" s="200"/>
      <c r="D23" s="121"/>
      <c r="E23" s="122"/>
      <c r="F23" s="175"/>
      <c r="G23" s="70"/>
      <c r="H23" s="71"/>
    </row>
    <row r="24" spans="1:8" x14ac:dyDescent="0.25">
      <c r="A24" s="62"/>
      <c r="B24" s="166"/>
      <c r="C24" s="135"/>
      <c r="D24" s="121"/>
      <c r="E24" s="122"/>
      <c r="F24" s="175"/>
      <c r="G24" s="70"/>
      <c r="H24" s="71"/>
    </row>
    <row r="25" spans="1:8" ht="15.75" thickBot="1" x14ac:dyDescent="0.3">
      <c r="A25" s="62"/>
      <c r="B25" s="172"/>
      <c r="C25" s="201"/>
      <c r="D25" s="72"/>
      <c r="E25" s="73"/>
      <c r="F25" s="74"/>
      <c r="G25" s="75"/>
      <c r="H25" s="80"/>
    </row>
    <row r="26" spans="1:8" ht="15.75" thickBot="1" x14ac:dyDescent="0.3">
      <c r="A26" s="62"/>
      <c r="B26" s="54"/>
      <c r="C26" s="54"/>
      <c r="D26" s="54"/>
      <c r="E26" s="54"/>
      <c r="F26" s="54"/>
      <c r="G26" s="63" t="s">
        <v>19</v>
      </c>
      <c r="H26" s="202">
        <f>SUM(G21:G25)</f>
        <v>0</v>
      </c>
    </row>
    <row r="27" spans="1:8" ht="15.75" thickBot="1" x14ac:dyDescent="0.3">
      <c r="A27" s="62"/>
      <c r="B27" s="109" t="s">
        <v>52</v>
      </c>
      <c r="C27" s="132"/>
      <c r="D27" s="54"/>
      <c r="E27" s="54"/>
      <c r="F27" s="54"/>
      <c r="G27" s="54"/>
      <c r="H27" s="54"/>
    </row>
    <row r="28" spans="1:8" x14ac:dyDescent="0.25">
      <c r="A28" s="62"/>
      <c r="B28" s="81" t="s">
        <v>53</v>
      </c>
      <c r="C28" s="133" t="s">
        <v>16</v>
      </c>
      <c r="D28" s="107" t="s">
        <v>17</v>
      </c>
      <c r="E28" s="107" t="s">
        <v>71</v>
      </c>
      <c r="F28" s="107" t="s">
        <v>26</v>
      </c>
      <c r="G28" s="77" t="s">
        <v>31</v>
      </c>
      <c r="H28" s="68"/>
    </row>
    <row r="29" spans="1:8" x14ac:dyDescent="0.25">
      <c r="A29" s="62"/>
      <c r="B29" s="82"/>
      <c r="C29" s="134"/>
      <c r="D29" s="119"/>
      <c r="E29" s="119"/>
      <c r="F29" s="125"/>
      <c r="G29" s="122"/>
      <c r="H29" s="71"/>
    </row>
    <row r="30" spans="1:8" x14ac:dyDescent="0.25">
      <c r="A30" s="62"/>
      <c r="B30" s="82"/>
      <c r="C30" s="159"/>
      <c r="D30" s="121"/>
      <c r="E30" s="136"/>
      <c r="F30" s="122"/>
      <c r="G30" s="122"/>
      <c r="H30" s="71"/>
    </row>
    <row r="31" spans="1:8" ht="15.75" thickBot="1" x14ac:dyDescent="0.3">
      <c r="A31" s="62"/>
      <c r="B31" s="83"/>
      <c r="C31" s="72"/>
      <c r="D31" s="73"/>
      <c r="E31" s="74"/>
      <c r="F31" s="79"/>
      <c r="G31" s="72"/>
      <c r="H31" s="71"/>
    </row>
    <row r="32" spans="1:8" ht="15.75" thickBot="1" x14ac:dyDescent="0.3">
      <c r="A32" s="62"/>
      <c r="B32" s="54"/>
      <c r="C32" s="54"/>
      <c r="D32" s="54"/>
      <c r="E32" s="54"/>
      <c r="F32" s="54"/>
      <c r="G32" s="63" t="s">
        <v>19</v>
      </c>
      <c r="H32" s="76">
        <f>SUM(G29:G31)</f>
        <v>0</v>
      </c>
    </row>
    <row r="33" spans="1:8" ht="15.75" thickBot="1" x14ac:dyDescent="0.3">
      <c r="A33" s="62"/>
      <c r="B33" s="109" t="s">
        <v>18</v>
      </c>
      <c r="C33" s="54"/>
      <c r="D33" s="54"/>
      <c r="E33" s="54"/>
      <c r="F33" s="54"/>
      <c r="G33" s="54"/>
      <c r="H33" s="54"/>
    </row>
    <row r="34" spans="1:8" x14ac:dyDescent="0.25">
      <c r="A34" s="62"/>
      <c r="B34" s="203" t="s">
        <v>32</v>
      </c>
      <c r="C34" s="105" t="s">
        <v>2</v>
      </c>
      <c r="D34" s="105" t="s">
        <v>3</v>
      </c>
      <c r="E34" s="204" t="s">
        <v>33</v>
      </c>
      <c r="F34" s="105" t="s">
        <v>34</v>
      </c>
      <c r="G34" s="67" t="s">
        <v>31</v>
      </c>
      <c r="H34" s="68"/>
    </row>
    <row r="35" spans="1:8" x14ac:dyDescent="0.25">
      <c r="A35" s="62" t="str">
        <f>+'[161]M.O.'!A75</f>
        <v>080200</v>
      </c>
      <c r="B35" s="205" t="str">
        <f>+VLOOKUP(A35,'[161]M.O.'!$A$5:$G$3860,2,FALSE)</f>
        <v>m.o. alb 1 ayudante</v>
      </c>
      <c r="C35" s="121" t="str">
        <f>+VLOOKUP(A35,'[161]M.O.'!A$5:H3614,5,FALSE)</f>
        <v>HH</v>
      </c>
      <c r="D35" s="175">
        <v>0.2</v>
      </c>
      <c r="E35" s="122">
        <f>+VLOOKUP(A35,'[161]M.O.'!$A$5:G3861,6,FALSE)</f>
        <v>10246</v>
      </c>
      <c r="F35" s="122">
        <f>1/D35*8</f>
        <v>40</v>
      </c>
      <c r="G35" s="70">
        <f>+E35*D35</f>
        <v>2049.2000000000003</v>
      </c>
      <c r="H35" s="71"/>
    </row>
    <row r="36" spans="1:8" x14ac:dyDescent="0.25">
      <c r="A36" s="62"/>
      <c r="B36" s="205"/>
      <c r="C36" s="121"/>
      <c r="D36" s="175"/>
      <c r="E36" s="122"/>
      <c r="F36" s="122"/>
      <c r="G36" s="70"/>
      <c r="H36" s="71"/>
    </row>
    <row r="37" spans="1:8" x14ac:dyDescent="0.25">
      <c r="A37" s="62"/>
      <c r="B37" s="205"/>
      <c r="C37" s="121"/>
      <c r="D37" s="175"/>
      <c r="E37" s="122"/>
      <c r="F37" s="122"/>
      <c r="G37" s="70"/>
      <c r="H37" s="71"/>
    </row>
    <row r="38" spans="1:8" ht="15.75" thickBot="1" x14ac:dyDescent="0.3">
      <c r="A38" s="62"/>
      <c r="B38" s="206"/>
      <c r="C38" s="187"/>
      <c r="D38" s="187"/>
      <c r="E38" s="187"/>
      <c r="F38" s="201"/>
      <c r="G38" s="207"/>
      <c r="H38" s="71"/>
    </row>
    <row r="39" spans="1:8" ht="15.75" thickBot="1" x14ac:dyDescent="0.3">
      <c r="A39" s="62"/>
      <c r="B39" s="54"/>
      <c r="C39" s="54"/>
      <c r="D39" s="54"/>
      <c r="E39" s="54"/>
      <c r="F39" s="54"/>
      <c r="G39" s="63" t="s">
        <v>19</v>
      </c>
      <c r="H39" s="76">
        <f>SUM(G35:G38)</f>
        <v>2049.2000000000003</v>
      </c>
    </row>
    <row r="40" spans="1:8" ht="15.75" thickBot="1" x14ac:dyDescent="0.3">
      <c r="A40" s="62"/>
      <c r="B40" s="54"/>
      <c r="C40" s="54"/>
      <c r="D40" s="54"/>
      <c r="E40" s="65"/>
      <c r="F40" s="54"/>
      <c r="G40" s="65"/>
      <c r="H40" s="54"/>
    </row>
    <row r="41" spans="1:8" ht="15.75" thickBot="1" x14ac:dyDescent="0.3">
      <c r="A41" s="62"/>
      <c r="B41" s="54"/>
      <c r="C41" s="54"/>
      <c r="D41" s="54"/>
      <c r="E41" s="89" t="s">
        <v>54</v>
      </c>
      <c r="F41" s="90"/>
      <c r="G41" s="90"/>
      <c r="H41" s="423">
        <f>+ROUND(SUM(H17:H39),0)</f>
        <v>10917</v>
      </c>
    </row>
    <row r="42" spans="1:8" x14ac:dyDescent="0.25">
      <c r="A42"/>
      <c r="B42"/>
      <c r="C42"/>
      <c r="D42"/>
      <c r="E42"/>
      <c r="F42"/>
      <c r="G42"/>
      <c r="H42"/>
    </row>
    <row r="43" spans="1:8" x14ac:dyDescent="0.25">
      <c r="A43"/>
      <c r="B43"/>
      <c r="C43"/>
      <c r="D43"/>
      <c r="E43"/>
      <c r="F43"/>
      <c r="G43"/>
      <c r="H43"/>
    </row>
    <row r="44" spans="1:8" x14ac:dyDescent="0.25">
      <c r="A44"/>
      <c r="B44"/>
      <c r="C44"/>
      <c r="D44"/>
      <c r="E44"/>
      <c r="F44"/>
      <c r="G44"/>
      <c r="H44"/>
    </row>
    <row r="45" spans="1:8" x14ac:dyDescent="0.25">
      <c r="A45"/>
      <c r="B45"/>
      <c r="C45"/>
      <c r="D45"/>
      <c r="E45"/>
      <c r="F45"/>
      <c r="G45"/>
      <c r="H45"/>
    </row>
    <row r="46" spans="1:8" x14ac:dyDescent="0.25">
      <c r="A46"/>
      <c r="B46"/>
      <c r="C46"/>
      <c r="D46"/>
      <c r="E46"/>
      <c r="F46"/>
      <c r="G46"/>
      <c r="H46"/>
    </row>
    <row r="47" spans="1:8" x14ac:dyDescent="0.25">
      <c r="A47"/>
      <c r="B47"/>
      <c r="C47"/>
      <c r="D47"/>
      <c r="E47"/>
      <c r="F47"/>
      <c r="G47"/>
      <c r="H47"/>
    </row>
    <row r="48" spans="1:8" x14ac:dyDescent="0.25">
      <c r="A48"/>
      <c r="B48"/>
      <c r="C48"/>
      <c r="D48"/>
      <c r="E48"/>
      <c r="F48"/>
      <c r="G48"/>
      <c r="H48"/>
    </row>
    <row r="49" customFormat="1" x14ac:dyDescent="0.25"/>
    <row r="50" customFormat="1" x14ac:dyDescent="0.25"/>
  </sheetData>
  <mergeCells count="4">
    <mergeCell ref="D7:H7"/>
    <mergeCell ref="B13:C13"/>
    <mergeCell ref="B17:C17"/>
    <mergeCell ref="B20:C20"/>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8"/>
  <sheetViews>
    <sheetView workbookViewId="0">
      <selection activeCell="I36" sqref="I36"/>
    </sheetView>
  </sheetViews>
  <sheetFormatPr baseColWidth="10" defaultRowHeight="15" x14ac:dyDescent="0.25"/>
  <cols>
    <col min="2" max="2" width="29" customWidth="1"/>
  </cols>
  <sheetData>
    <row r="1" spans="1:8" x14ac:dyDescent="0.25">
      <c r="A1" s="47"/>
      <c r="B1" s="21"/>
      <c r="C1" s="21"/>
      <c r="D1" s="21"/>
      <c r="E1" s="21"/>
      <c r="F1" s="21"/>
      <c r="G1" s="21"/>
      <c r="H1" s="111"/>
    </row>
    <row r="2" spans="1:8" x14ac:dyDescent="0.25">
      <c r="A2" s="47"/>
      <c r="B2" s="21"/>
      <c r="C2" s="21"/>
      <c r="D2" s="21"/>
      <c r="E2" s="21"/>
      <c r="F2" s="21"/>
      <c r="G2" s="21"/>
      <c r="H2" s="111"/>
    </row>
    <row r="3" spans="1:8" x14ac:dyDescent="0.25">
      <c r="A3" s="47"/>
      <c r="B3" s="21"/>
      <c r="C3" s="21"/>
      <c r="D3" s="21"/>
      <c r="E3" s="21"/>
      <c r="F3" s="21"/>
      <c r="G3" s="21"/>
      <c r="H3" s="111"/>
    </row>
    <row r="4" spans="1:8" ht="15.75" thickBot="1" x14ac:dyDescent="0.3">
      <c r="A4" s="47"/>
      <c r="B4" s="21"/>
      <c r="C4" s="21"/>
      <c r="D4" s="21"/>
      <c r="E4" s="21"/>
      <c r="F4" s="21"/>
      <c r="G4" s="21"/>
      <c r="H4" s="111"/>
    </row>
    <row r="5" spans="1:8" x14ac:dyDescent="0.25">
      <c r="A5" s="47"/>
      <c r="B5" s="48" t="s">
        <v>11</v>
      </c>
      <c r="C5" s="49"/>
      <c r="D5" s="50"/>
      <c r="E5" s="50"/>
      <c r="F5" s="50"/>
      <c r="G5" s="50"/>
      <c r="H5" s="112"/>
    </row>
    <row r="6" spans="1:8" x14ac:dyDescent="0.25">
      <c r="A6" s="47"/>
      <c r="B6" s="52" t="s">
        <v>25</v>
      </c>
      <c r="C6" s="53"/>
      <c r="D6" s="54"/>
      <c r="E6" s="55" t="s">
        <v>12</v>
      </c>
      <c r="F6" s="54"/>
      <c r="G6" s="54"/>
      <c r="H6" s="113"/>
    </row>
    <row r="7" spans="1:8" ht="15.75" thickBot="1" x14ac:dyDescent="0.3">
      <c r="A7" s="47"/>
      <c r="B7" s="57"/>
      <c r="C7" s="58"/>
      <c r="D7" s="763"/>
      <c r="E7" s="764"/>
      <c r="F7" s="764"/>
      <c r="G7" s="764"/>
      <c r="H7" s="765"/>
    </row>
    <row r="8" spans="1:8" x14ac:dyDescent="0.25">
      <c r="A8" s="47"/>
      <c r="B8" s="59"/>
      <c r="C8" s="54"/>
      <c r="D8" s="54"/>
      <c r="E8" s="54"/>
      <c r="F8" s="54"/>
      <c r="G8" s="54"/>
      <c r="H8" s="114"/>
    </row>
    <row r="9" spans="1:8" x14ac:dyDescent="0.25">
      <c r="A9" s="47"/>
      <c r="B9" s="60" t="s">
        <v>46</v>
      </c>
      <c r="C9" s="54"/>
      <c r="D9" s="21"/>
      <c r="E9" s="61"/>
      <c r="F9" s="61" t="s">
        <v>47</v>
      </c>
      <c r="G9" s="21"/>
      <c r="H9" s="114"/>
    </row>
    <row r="10" spans="1:8" x14ac:dyDescent="0.25">
      <c r="A10" s="62" t="s">
        <v>44</v>
      </c>
      <c r="B10" s="59" t="s">
        <v>48</v>
      </c>
      <c r="C10" s="54"/>
      <c r="D10" s="61"/>
      <c r="E10" s="61"/>
      <c r="F10" s="61"/>
      <c r="G10" s="61" t="s">
        <v>49</v>
      </c>
      <c r="H10" s="111"/>
    </row>
    <row r="11" spans="1:8" x14ac:dyDescent="0.25">
      <c r="A11" s="115" t="s">
        <v>126</v>
      </c>
      <c r="B11" s="784" t="str">
        <f>+'PRESUPUESTO OFICIAL DEL PROYEC.'!B30</f>
        <v>Realizar Demolicion de bordillos de dimensiones de 15cms x30cms</v>
      </c>
      <c r="C11" s="785"/>
      <c r="D11" s="785"/>
      <c r="E11" s="785"/>
      <c r="F11" s="785"/>
      <c r="G11" s="116" t="s">
        <v>70</v>
      </c>
      <c r="H11" s="117">
        <v>10748</v>
      </c>
    </row>
    <row r="12" spans="1:8" ht="15.75" thickBot="1" x14ac:dyDescent="0.3">
      <c r="A12" s="47"/>
      <c r="B12" s="55" t="s">
        <v>50</v>
      </c>
      <c r="C12" s="54"/>
      <c r="D12" s="54"/>
      <c r="E12" s="54"/>
      <c r="F12" s="54"/>
      <c r="G12" s="54"/>
      <c r="H12" s="114"/>
    </row>
    <row r="13" spans="1:8" x14ac:dyDescent="0.25">
      <c r="A13" s="47"/>
      <c r="B13" s="766" t="s">
        <v>1</v>
      </c>
      <c r="C13" s="767"/>
      <c r="D13" s="212" t="s">
        <v>2</v>
      </c>
      <c r="E13" s="66" t="s">
        <v>28</v>
      </c>
      <c r="F13" s="214" t="s">
        <v>13</v>
      </c>
      <c r="G13" s="214" t="s">
        <v>29</v>
      </c>
      <c r="H13" s="118"/>
    </row>
    <row r="14" spans="1:8" x14ac:dyDescent="0.25">
      <c r="A14" s="47" t="s">
        <v>127</v>
      </c>
      <c r="B14" s="786" t="str">
        <f>+VLOOKUP(A14,[161]EQUIPOS!$A$5:$G$3516,2,FALSE)</f>
        <v>Acarreo horizontal</v>
      </c>
      <c r="C14" s="787"/>
      <c r="D14" s="69" t="str">
        <f>+VLOOKUP(A14,[161]EQUIPOS!A$5:I3245,3,FALSE)</f>
        <v>% s.m.o.</v>
      </c>
      <c r="E14" s="119">
        <v>0</v>
      </c>
      <c r="F14" s="119">
        <v>0.1</v>
      </c>
      <c r="G14" s="70">
        <f>+F14*E14</f>
        <v>0</v>
      </c>
      <c r="H14" s="120"/>
    </row>
    <row r="15" spans="1:8" x14ac:dyDescent="0.25">
      <c r="A15" s="62" t="s">
        <v>128</v>
      </c>
      <c r="B15" s="788" t="str">
        <f>+VLOOKUP(A15,[161]EQUIPOS!$A$5:$G$3874,2,FALSE)</f>
        <v>Herramienta menor</v>
      </c>
      <c r="C15" s="789"/>
      <c r="D15" s="121" t="str">
        <f>+VLOOKUP(A15,[161]EQUIPOS!$A$5:$G$3874,3,FALSE)</f>
        <v>% s.m.o.</v>
      </c>
      <c r="E15" s="122">
        <v>10244.98</v>
      </c>
      <c r="F15" s="123">
        <v>0.05</v>
      </c>
      <c r="G15" s="124">
        <f>+F15*E15</f>
        <v>512.24900000000002</v>
      </c>
      <c r="H15" s="120"/>
    </row>
    <row r="16" spans="1:8" ht="15.75" thickBot="1" x14ac:dyDescent="0.3">
      <c r="A16" s="47"/>
      <c r="B16" s="790"/>
      <c r="C16" s="791"/>
      <c r="D16" s="72"/>
      <c r="E16" s="73"/>
      <c r="F16" s="74"/>
      <c r="G16" s="75"/>
      <c r="H16" s="120"/>
    </row>
    <row r="17" spans="1:8" ht="15.75" thickBot="1" x14ac:dyDescent="0.3">
      <c r="A17" s="47"/>
      <c r="B17" s="54"/>
      <c r="C17" s="54"/>
      <c r="D17" s="54"/>
      <c r="E17" s="54"/>
      <c r="F17" s="54"/>
      <c r="G17" s="63" t="s">
        <v>19</v>
      </c>
      <c r="H17" s="126">
        <f>SUM(G14:G16)</f>
        <v>512.24900000000002</v>
      </c>
    </row>
    <row r="18" spans="1:8" ht="15.75" thickBot="1" x14ac:dyDescent="0.3">
      <c r="A18" s="47"/>
      <c r="B18" s="55" t="s">
        <v>51</v>
      </c>
      <c r="C18" s="54"/>
      <c r="D18" s="54"/>
      <c r="E18" s="54"/>
      <c r="F18" s="54"/>
      <c r="G18" s="54"/>
      <c r="H18" s="114"/>
    </row>
    <row r="19" spans="1:8" x14ac:dyDescent="0.25">
      <c r="A19" s="47"/>
      <c r="B19" s="766" t="s">
        <v>1</v>
      </c>
      <c r="C19" s="767"/>
      <c r="D19" s="212" t="s">
        <v>2</v>
      </c>
      <c r="E19" s="212" t="s">
        <v>30</v>
      </c>
      <c r="F19" s="212" t="s">
        <v>3</v>
      </c>
      <c r="G19" s="77" t="s">
        <v>31</v>
      </c>
      <c r="H19" s="118"/>
    </row>
    <row r="20" spans="1:8" x14ac:dyDescent="0.25">
      <c r="A20" s="47"/>
      <c r="B20" s="768"/>
      <c r="C20" s="769"/>
      <c r="D20" s="110"/>
      <c r="E20" s="127"/>
      <c r="F20" s="128"/>
      <c r="G20" s="70"/>
      <c r="H20" s="120"/>
    </row>
    <row r="21" spans="1:8" x14ac:dyDescent="0.25">
      <c r="A21" s="47"/>
      <c r="B21" s="768"/>
      <c r="C21" s="769"/>
      <c r="D21" s="110"/>
      <c r="E21" s="127"/>
      <c r="F21" s="129"/>
      <c r="G21" s="70"/>
      <c r="H21" s="120"/>
    </row>
    <row r="22" spans="1:8" x14ac:dyDescent="0.25">
      <c r="A22" s="64"/>
      <c r="B22" s="768"/>
      <c r="C22" s="769"/>
      <c r="D22" s="110"/>
      <c r="E22" s="127"/>
      <c r="F22" s="130"/>
      <c r="G22" s="70"/>
      <c r="H22" s="120"/>
    </row>
    <row r="23" spans="1:8" ht="15.75" thickBot="1" x14ac:dyDescent="0.3">
      <c r="A23" s="47"/>
      <c r="B23" s="782"/>
      <c r="C23" s="783"/>
      <c r="D23" s="78"/>
      <c r="E23" s="79"/>
      <c r="F23" s="79"/>
      <c r="G23" s="75"/>
      <c r="H23" s="131"/>
    </row>
    <row r="24" spans="1:8" ht="15.75" thickBot="1" x14ac:dyDescent="0.3">
      <c r="A24" s="47"/>
      <c r="B24" s="54"/>
      <c r="C24" s="54"/>
      <c r="D24" s="54"/>
      <c r="E24" s="54"/>
      <c r="F24" s="54"/>
      <c r="G24" s="63" t="s">
        <v>19</v>
      </c>
      <c r="H24" s="126">
        <f>SUM(G20:G23)</f>
        <v>0</v>
      </c>
    </row>
    <row r="25" spans="1:8" ht="15.75" thickBot="1" x14ac:dyDescent="0.3">
      <c r="A25" s="47"/>
      <c r="B25" s="109" t="s">
        <v>52</v>
      </c>
      <c r="C25" s="132"/>
      <c r="D25" s="54"/>
      <c r="E25" s="54"/>
      <c r="F25" s="54"/>
      <c r="G25" s="54"/>
      <c r="H25" s="114"/>
    </row>
    <row r="26" spans="1:8" x14ac:dyDescent="0.25">
      <c r="A26" s="47"/>
      <c r="B26" s="81" t="s">
        <v>53</v>
      </c>
      <c r="C26" s="133" t="s">
        <v>16</v>
      </c>
      <c r="D26" s="212" t="s">
        <v>17</v>
      </c>
      <c r="E26" s="212" t="s">
        <v>71</v>
      </c>
      <c r="F26" s="212" t="s">
        <v>26</v>
      </c>
      <c r="G26" s="77" t="s">
        <v>31</v>
      </c>
      <c r="H26" s="118"/>
    </row>
    <row r="27" spans="1:8" x14ac:dyDescent="0.25">
      <c r="A27" s="47"/>
      <c r="B27" s="82"/>
      <c r="C27" s="134"/>
      <c r="D27" s="119"/>
      <c r="E27" s="125"/>
      <c r="F27" s="125"/>
      <c r="G27" s="122"/>
      <c r="H27" s="120"/>
    </row>
    <row r="28" spans="1:8" x14ac:dyDescent="0.25">
      <c r="A28" s="47"/>
      <c r="B28" s="82"/>
      <c r="C28" s="135"/>
      <c r="D28" s="121"/>
      <c r="E28" s="136"/>
      <c r="F28" s="122"/>
      <c r="G28" s="122"/>
      <c r="H28" s="120"/>
    </row>
    <row r="29" spans="1:8" ht="15.75" thickBot="1" x14ac:dyDescent="0.3">
      <c r="A29" s="47"/>
      <c r="B29" s="83"/>
      <c r="C29" s="72"/>
      <c r="D29" s="73"/>
      <c r="E29" s="74"/>
      <c r="F29" s="79"/>
      <c r="G29" s="72"/>
      <c r="H29" s="120"/>
    </row>
    <row r="30" spans="1:8" ht="15.75" thickBot="1" x14ac:dyDescent="0.3">
      <c r="A30" s="47"/>
      <c r="B30" s="54"/>
      <c r="C30" s="54"/>
      <c r="D30" s="54"/>
      <c r="E30" s="54"/>
      <c r="F30" s="54"/>
      <c r="G30" s="63" t="s">
        <v>19</v>
      </c>
      <c r="H30" s="126">
        <f>SUM(G27:G29)</f>
        <v>0</v>
      </c>
    </row>
    <row r="31" spans="1:8" ht="15.75" thickBot="1" x14ac:dyDescent="0.3">
      <c r="A31" s="47"/>
      <c r="B31" s="109" t="s">
        <v>18</v>
      </c>
      <c r="C31" s="54"/>
      <c r="D31" s="54"/>
      <c r="E31" s="54"/>
      <c r="F31" s="54"/>
      <c r="G31" s="54"/>
      <c r="H31" s="114"/>
    </row>
    <row r="32" spans="1:8" x14ac:dyDescent="0.25">
      <c r="A32" s="47"/>
      <c r="B32" s="84" t="s">
        <v>32</v>
      </c>
      <c r="C32" s="210" t="s">
        <v>2</v>
      </c>
      <c r="D32" s="212" t="s">
        <v>3</v>
      </c>
      <c r="E32" s="85" t="s">
        <v>33</v>
      </c>
      <c r="F32" s="210" t="s">
        <v>34</v>
      </c>
      <c r="G32" s="77" t="s">
        <v>31</v>
      </c>
      <c r="H32" s="118"/>
    </row>
    <row r="33" spans="1:11" x14ac:dyDescent="0.25">
      <c r="A33" s="47">
        <v>80210</v>
      </c>
      <c r="B33" s="213" t="s">
        <v>129</v>
      </c>
      <c r="C33" s="121" t="s">
        <v>118</v>
      </c>
      <c r="D33" s="137">
        <v>0.33300000000000002</v>
      </c>
      <c r="E33" s="122">
        <v>30738</v>
      </c>
      <c r="F33" s="125">
        <v>1</v>
      </c>
      <c r="G33" s="70">
        <f>+D33*E33</f>
        <v>10235.754000000001</v>
      </c>
      <c r="H33" s="120"/>
      <c r="K33" s="236">
        <f>+G33/(E33*D33)</f>
        <v>1</v>
      </c>
    </row>
    <row r="34" spans="1:11" x14ac:dyDescent="0.25">
      <c r="A34" s="47"/>
      <c r="B34" s="82"/>
      <c r="C34" s="138"/>
      <c r="D34" s="139"/>
      <c r="E34" s="122"/>
      <c r="F34" s="122"/>
      <c r="G34" s="70"/>
      <c r="H34" s="120"/>
    </row>
    <row r="35" spans="1:11" ht="15.75" thickBot="1" x14ac:dyDescent="0.3">
      <c r="A35" s="47"/>
      <c r="B35" s="86"/>
      <c r="C35" s="87"/>
      <c r="D35" s="87"/>
      <c r="E35" s="87"/>
      <c r="F35" s="88"/>
      <c r="G35" s="211"/>
      <c r="H35" s="131"/>
    </row>
    <row r="36" spans="1:11" ht="15.75" thickBot="1" x14ac:dyDescent="0.3">
      <c r="A36" s="47"/>
      <c r="B36" s="54"/>
      <c r="C36" s="54"/>
      <c r="D36" s="54"/>
      <c r="E36" s="54"/>
      <c r="F36" s="54"/>
      <c r="G36" s="63" t="s">
        <v>19</v>
      </c>
      <c r="H36" s="126">
        <f>SUM(G33:G35)</f>
        <v>10235.754000000001</v>
      </c>
    </row>
    <row r="37" spans="1:11" ht="15.75" thickBot="1" x14ac:dyDescent="0.3">
      <c r="A37" s="47"/>
      <c r="B37" s="54"/>
      <c r="C37" s="54"/>
      <c r="D37" s="54"/>
      <c r="E37" s="65"/>
      <c r="F37" s="54"/>
      <c r="G37" s="65"/>
      <c r="H37" s="114"/>
    </row>
    <row r="38" spans="1:11" ht="15.75" thickBot="1" x14ac:dyDescent="0.3">
      <c r="A38" s="47"/>
      <c r="B38" s="54"/>
      <c r="C38" s="54"/>
      <c r="D38" s="54"/>
      <c r="E38" s="89" t="s">
        <v>54</v>
      </c>
      <c r="F38" s="90"/>
      <c r="G38" s="90"/>
      <c r="H38" s="422">
        <f>ROUND(H17+H24+H30+H36,0)</f>
        <v>10748</v>
      </c>
    </row>
  </sheetData>
  <mergeCells count="11">
    <mergeCell ref="B23:C23"/>
    <mergeCell ref="D7:H7"/>
    <mergeCell ref="B11:F11"/>
    <mergeCell ref="B13:C13"/>
    <mergeCell ref="B14:C14"/>
    <mergeCell ref="B15:C15"/>
    <mergeCell ref="B16:C16"/>
    <mergeCell ref="B19:C19"/>
    <mergeCell ref="B20:C20"/>
    <mergeCell ref="B21:C21"/>
    <mergeCell ref="B22:C22"/>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4:H39"/>
  <sheetViews>
    <sheetView workbookViewId="0">
      <selection activeCell="I12" sqref="I12"/>
    </sheetView>
  </sheetViews>
  <sheetFormatPr baseColWidth="10" defaultRowHeight="15" x14ac:dyDescent="0.25"/>
  <cols>
    <col min="1" max="1" width="8.7109375" style="47" bestFit="1" customWidth="1"/>
    <col min="2" max="2" width="23.28515625" style="21" customWidth="1"/>
    <col min="3" max="3" width="11.140625" style="21" customWidth="1"/>
    <col min="4" max="4" width="8.7109375" style="21" customWidth="1"/>
    <col min="5" max="5" width="10.28515625" style="21" customWidth="1"/>
    <col min="6" max="6" width="11.85546875" style="21" customWidth="1"/>
    <col min="7" max="7" width="12.5703125" style="21" customWidth="1"/>
    <col min="8" max="8" width="11.42578125" style="111"/>
  </cols>
  <sheetData>
    <row r="4" spans="1:8" ht="15.75" thickBot="1" x14ac:dyDescent="0.3"/>
    <row r="5" spans="1:8" x14ac:dyDescent="0.25">
      <c r="B5" s="48" t="s">
        <v>11</v>
      </c>
      <c r="C5" s="49"/>
      <c r="D5" s="50"/>
      <c r="E5" s="50"/>
      <c r="F5" s="50"/>
      <c r="G5" s="50"/>
      <c r="H5" s="112"/>
    </row>
    <row r="6" spans="1:8" x14ac:dyDescent="0.25">
      <c r="B6" s="52" t="s">
        <v>25</v>
      </c>
      <c r="C6" s="53"/>
      <c r="D6" s="54"/>
      <c r="E6" s="55" t="s">
        <v>12</v>
      </c>
      <c r="F6" s="54"/>
      <c r="G6" s="54"/>
      <c r="H6" s="113"/>
    </row>
    <row r="7" spans="1:8" ht="15.75" thickBot="1" x14ac:dyDescent="0.3">
      <c r="B7" s="57"/>
      <c r="C7" s="58"/>
      <c r="D7" s="763"/>
      <c r="E7" s="764"/>
      <c r="F7" s="764"/>
      <c r="G7" s="764"/>
      <c r="H7" s="765"/>
    </row>
    <row r="8" spans="1:8" x14ac:dyDescent="0.25">
      <c r="B8" s="59"/>
      <c r="C8" s="54"/>
      <c r="D8" s="54"/>
      <c r="E8" s="54"/>
      <c r="F8" s="54"/>
      <c r="G8" s="54"/>
      <c r="H8" s="114"/>
    </row>
    <row r="9" spans="1:8" x14ac:dyDescent="0.25">
      <c r="B9" s="60" t="s">
        <v>46</v>
      </c>
      <c r="C9" s="54"/>
      <c r="E9" s="61"/>
      <c r="F9" s="61" t="s">
        <v>47</v>
      </c>
      <c r="H9" s="114"/>
    </row>
    <row r="10" spans="1:8" x14ac:dyDescent="0.25">
      <c r="A10" s="62" t="s">
        <v>44</v>
      </c>
      <c r="B10" s="59" t="s">
        <v>48</v>
      </c>
      <c r="C10" s="54"/>
      <c r="D10" s="61"/>
      <c r="E10" s="61"/>
      <c r="F10" s="61"/>
      <c r="G10" s="61" t="s">
        <v>49</v>
      </c>
    </row>
    <row r="11" spans="1:8" x14ac:dyDescent="0.25">
      <c r="A11" s="115" t="s">
        <v>68</v>
      </c>
      <c r="B11" s="784" t="s">
        <v>69</v>
      </c>
      <c r="C11" s="785"/>
      <c r="D11" s="785"/>
      <c r="E11" s="785"/>
      <c r="F11" s="785"/>
      <c r="G11" s="116" t="s">
        <v>70</v>
      </c>
      <c r="H11" s="117">
        <f>H39</f>
        <v>60812</v>
      </c>
    </row>
    <row r="12" spans="1:8" ht="15.75" thickBot="1" x14ac:dyDescent="0.3">
      <c r="B12" s="55" t="s">
        <v>50</v>
      </c>
      <c r="C12" s="54"/>
      <c r="D12" s="54"/>
      <c r="E12" s="54"/>
      <c r="F12" s="54"/>
      <c r="G12" s="54"/>
      <c r="H12" s="114"/>
    </row>
    <row r="13" spans="1:8" x14ac:dyDescent="0.25">
      <c r="B13" s="766" t="s">
        <v>1</v>
      </c>
      <c r="C13" s="767"/>
      <c r="D13" s="107" t="s">
        <v>2</v>
      </c>
      <c r="E13" s="66" t="s">
        <v>28</v>
      </c>
      <c r="F13" s="67" t="s">
        <v>13</v>
      </c>
      <c r="G13" s="67" t="s">
        <v>29</v>
      </c>
      <c r="H13" s="118"/>
    </row>
    <row r="14" spans="1:8" x14ac:dyDescent="0.25">
      <c r="A14" s="47" t="str">
        <f>+[161]EQUIPOS!A84</f>
        <v>E00100750</v>
      </c>
      <c r="B14" s="786" t="str">
        <f>+VLOOKUP(A14,[161]EQUIPOS!$A$5:$G$3516,2,FALSE)</f>
        <v>Formaleta metálica (concreto hidráulico pavimentos)</v>
      </c>
      <c r="C14" s="787"/>
      <c r="D14" s="69" t="str">
        <f>+VLOOKUP(A14,[161]EQUIPOS!A$5:I3245,3,FALSE)</f>
        <v>h</v>
      </c>
      <c r="E14" s="119">
        <f>+VLOOKUP(A14,[161]EQUIPOS!$A$5:$G$3516,4,FALSE)</f>
        <v>500</v>
      </c>
      <c r="F14" s="119">
        <v>4</v>
      </c>
      <c r="G14" s="70">
        <f>+F14*E14</f>
        <v>2000</v>
      </c>
      <c r="H14" s="120"/>
    </row>
    <row r="15" spans="1:8" x14ac:dyDescent="0.25">
      <c r="A15" s="62" t="str">
        <f>'[161]0.281'!A16</f>
        <v>E00101520</v>
      </c>
      <c r="B15" s="788" t="str">
        <f>+VLOOKUP(A15,[161]EQUIPOS!$A$5:$G$3874,2,FALSE)</f>
        <v>Vibrador de concreto (incluye operario)</v>
      </c>
      <c r="C15" s="789"/>
      <c r="D15" s="121" t="str">
        <f>+VLOOKUP(A15,[161]EQUIPOS!$A$5:$G$3874,3,FALSE)</f>
        <v>h</v>
      </c>
      <c r="E15" s="122">
        <f>+VLOOKUP(A15,[161]EQUIPOS!$A$5:$G$3874,4,FALSE)</f>
        <v>13500</v>
      </c>
      <c r="F15" s="123">
        <v>0.15</v>
      </c>
      <c r="G15" s="124">
        <f>+F15*E15</f>
        <v>2025</v>
      </c>
      <c r="H15" s="120"/>
    </row>
    <row r="16" spans="1:8" x14ac:dyDescent="0.25">
      <c r="A16" s="47" t="str">
        <f>+[161]EQUIPOS!A184</f>
        <v>E00101600</v>
      </c>
      <c r="B16" s="792" t="str">
        <f>+VLOOKUP(A16,[161]EQUIPOS!$A$5:$G$3516,2,FALSE)</f>
        <v>Herramienta menor</v>
      </c>
      <c r="C16" s="793" t="e">
        <f>+VLOOKUP(B16,[161]INSUMOS!$A$5:$G$3948,2,FALSE)</f>
        <v>#N/A</v>
      </c>
      <c r="D16" s="69" t="str">
        <f>+VLOOKUP(A16,[161]EQUIPOS!A$5:I3246,3,FALSE)</f>
        <v>% s.m.o.</v>
      </c>
      <c r="E16" s="119">
        <f>+H37</f>
        <v>14344.4</v>
      </c>
      <c r="F16" s="125">
        <f>+VLOOKUP(A16,[161]EQUIPOS!$A$5:$G$3516,4,FALSE)</f>
        <v>0.05</v>
      </c>
      <c r="G16" s="70">
        <f>+E16*F16</f>
        <v>717.22</v>
      </c>
      <c r="H16" s="120"/>
    </row>
    <row r="17" spans="1:8" ht="15.75" thickBot="1" x14ac:dyDescent="0.3">
      <c r="B17" s="790"/>
      <c r="C17" s="791"/>
      <c r="D17" s="72"/>
      <c r="E17" s="73"/>
      <c r="F17" s="74"/>
      <c r="G17" s="75"/>
      <c r="H17" s="120"/>
    </row>
    <row r="18" spans="1:8" ht="15.75" thickBot="1" x14ac:dyDescent="0.3">
      <c r="B18" s="54"/>
      <c r="C18" s="54"/>
      <c r="D18" s="54"/>
      <c r="E18" s="54"/>
      <c r="F18" s="54"/>
      <c r="G18" s="63" t="s">
        <v>19</v>
      </c>
      <c r="H18" s="126">
        <f>SUM(G14:G17)</f>
        <v>4742.22</v>
      </c>
    </row>
    <row r="19" spans="1:8" ht="15.75" thickBot="1" x14ac:dyDescent="0.3">
      <c r="B19" s="55" t="s">
        <v>51</v>
      </c>
      <c r="C19" s="54"/>
      <c r="D19" s="54"/>
      <c r="E19" s="54"/>
      <c r="F19" s="54"/>
      <c r="G19" s="54"/>
      <c r="H19" s="114"/>
    </row>
    <row r="20" spans="1:8" x14ac:dyDescent="0.25">
      <c r="B20" s="766" t="s">
        <v>1</v>
      </c>
      <c r="C20" s="767"/>
      <c r="D20" s="107" t="s">
        <v>2</v>
      </c>
      <c r="E20" s="107" t="s">
        <v>30</v>
      </c>
      <c r="F20" s="107" t="s">
        <v>3</v>
      </c>
      <c r="G20" s="77" t="s">
        <v>31</v>
      </c>
      <c r="H20" s="118"/>
    </row>
    <row r="21" spans="1:8" x14ac:dyDescent="0.25">
      <c r="A21" s="47" t="str">
        <f>+[161]INSUMOS!A142</f>
        <v>010680</v>
      </c>
      <c r="B21" s="768" t="str">
        <f>+VLOOKUP(A21,[161]INSUMOS!$A$5:$G$3948,2,FALSE)</f>
        <v>Concreto  1 : 2 : 3  (3,000  PSI) 20.7 Mpa</v>
      </c>
      <c r="C21" s="769" t="e">
        <f>+VLOOKUP(B21,[161]INSUMOS!$A$5:$G$3948,2,FALSE)</f>
        <v>#N/A</v>
      </c>
      <c r="D21" s="110" t="str">
        <f>+VLOOKUP(A21,[161]INSUMOS!$A$5:$D$3948,3,FALSE)</f>
        <v>M3</v>
      </c>
      <c r="E21" s="127">
        <f>+VLOOKUP(A21,[161]INSUMOS!$A$5:$G$3948,7,FALSE)</f>
        <v>558016</v>
      </c>
      <c r="F21" s="128">
        <f>0.15*0.3</f>
        <v>4.4999999999999998E-2</v>
      </c>
      <c r="G21" s="70">
        <f>+F21*E21</f>
        <v>25110.719999999998</v>
      </c>
      <c r="H21" s="120"/>
    </row>
    <row r="22" spans="1:8" x14ac:dyDescent="0.25">
      <c r="A22" s="47" t="str">
        <f>+[161]INSUMOS!A15</f>
        <v>010113</v>
      </c>
      <c r="B22" s="768" t="str">
        <f>+VLOOKUP(A22,[161]INSUMOS!$A$5:$G$3948,2,FALSE)</f>
        <v>Acero G-60 corrugado de 3/8"</v>
      </c>
      <c r="C22" s="769" t="e">
        <f>+VLOOKUP(B22,[161]INSUMOS!$A$5:$G$3948,2,FALSE)</f>
        <v>#N/A</v>
      </c>
      <c r="D22" s="110" t="str">
        <f>+VLOOKUP(A22,[161]INSUMOS!$A$5:$D$3948,3,FALSE)</f>
        <v>Kg</v>
      </c>
      <c r="E22" s="127">
        <f>+VLOOKUP(A22,[161]INSUMOS!$A$5:$G$3948,7,FALSE)</f>
        <v>5105.1000000000004</v>
      </c>
      <c r="F22" s="129">
        <f>2.75*0.56</f>
        <v>1.54</v>
      </c>
      <c r="G22" s="70">
        <f>+F22*E22</f>
        <v>7861.8540000000012</v>
      </c>
      <c r="H22" s="120"/>
    </row>
    <row r="23" spans="1:8" x14ac:dyDescent="0.25">
      <c r="A23" s="64" t="str">
        <f>+[161]INSUMOS!A37</f>
        <v>010220</v>
      </c>
      <c r="B23" s="768" t="str">
        <f>+VLOOKUP(A23,[161]INSUMOS!$A$5:$G$3948,2,FALSE)</f>
        <v>Alambre negro  # 18 050318</v>
      </c>
      <c r="C23" s="769" t="e">
        <f>+VLOOKUP(B23,[161]INSUMOS!$A$5:$G$3948,2,FALSE)</f>
        <v>#N/A</v>
      </c>
      <c r="D23" s="110" t="str">
        <f>+VLOOKUP(A23,[161]INSUMOS!$A$5:$D$3948,3,FALSE)</f>
        <v>Kg</v>
      </c>
      <c r="E23" s="127">
        <f>+VLOOKUP(A23,[161]INSUMOS!$A$5:$G$3948,7,FALSE)</f>
        <v>5727</v>
      </c>
      <c r="F23" s="130">
        <v>0.12</v>
      </c>
      <c r="G23" s="70">
        <f>+F23*E23</f>
        <v>687.24</v>
      </c>
      <c r="H23" s="120"/>
    </row>
    <row r="24" spans="1:8" ht="15.75" thickBot="1" x14ac:dyDescent="0.3">
      <c r="A24" s="47" t="str">
        <f>+[161]INSUMOS!A1662</f>
        <v>080540</v>
      </c>
      <c r="B24" s="782" t="str">
        <f>+VLOOKUP(A24,[161]INSUMOS!$A$5:$G$3948,2,FALSE)</f>
        <v>Desperdicios</v>
      </c>
      <c r="C24" s="783" t="e">
        <f>+VLOOKUP(B24,[161]INSUMOS!$A$5:$G$3948,2,FALSE)</f>
        <v>#N/A</v>
      </c>
      <c r="D24" s="78" t="str">
        <f>+VLOOKUP(A24,[161]INSUMOS!$A$5:$D$3948,3,FALSE)</f>
        <v xml:space="preserve">% </v>
      </c>
      <c r="E24" s="79">
        <f>+SUM(G21:G22)</f>
        <v>32972.574000000001</v>
      </c>
      <c r="F24" s="79">
        <f>+VLOOKUP(A24,[161]INSUMOS!$A$5:$G$3948,7,FALSE)</f>
        <v>0.05</v>
      </c>
      <c r="G24" s="75">
        <f>+F24*E24</f>
        <v>1648.6287000000002</v>
      </c>
      <c r="H24" s="131"/>
    </row>
    <row r="25" spans="1:8" ht="15.75" thickBot="1" x14ac:dyDescent="0.3">
      <c r="B25" s="54"/>
      <c r="C25" s="54"/>
      <c r="D25" s="54"/>
      <c r="E25" s="54"/>
      <c r="F25" s="54"/>
      <c r="G25" s="63" t="s">
        <v>19</v>
      </c>
      <c r="H25" s="126">
        <f>SUM(G21:G24)</f>
        <v>35308.4427</v>
      </c>
    </row>
    <row r="26" spans="1:8" ht="15.75" thickBot="1" x14ac:dyDescent="0.3">
      <c r="B26" s="109" t="s">
        <v>52</v>
      </c>
      <c r="C26" s="132"/>
      <c r="D26" s="54"/>
      <c r="E26" s="54"/>
      <c r="F26" s="54"/>
      <c r="G26" s="54"/>
      <c r="H26" s="114"/>
    </row>
    <row r="27" spans="1:8" x14ac:dyDescent="0.25">
      <c r="B27" s="81" t="s">
        <v>53</v>
      </c>
      <c r="C27" s="133" t="s">
        <v>16</v>
      </c>
      <c r="D27" s="107" t="s">
        <v>17</v>
      </c>
      <c r="E27" s="107" t="s">
        <v>71</v>
      </c>
      <c r="F27" s="107" t="s">
        <v>26</v>
      </c>
      <c r="G27" s="77" t="s">
        <v>31</v>
      </c>
      <c r="H27" s="118"/>
    </row>
    <row r="28" spans="1:8" x14ac:dyDescent="0.25">
      <c r="B28" s="82" t="s">
        <v>72</v>
      </c>
      <c r="C28" s="134">
        <v>1</v>
      </c>
      <c r="D28" s="119">
        <v>5</v>
      </c>
      <c r="E28" s="125">
        <f>'[161]0.697'!E27</f>
        <v>1283.4799629738213</v>
      </c>
      <c r="F28" s="125">
        <f>C28*D28*E28</f>
        <v>6417.3998148691062</v>
      </c>
      <c r="G28" s="122">
        <f>F28</f>
        <v>6417.3998148691062</v>
      </c>
      <c r="H28" s="120"/>
    </row>
    <row r="29" spans="1:8" x14ac:dyDescent="0.25">
      <c r="B29" s="82"/>
      <c r="C29" s="135"/>
      <c r="D29" s="121"/>
      <c r="E29" s="136"/>
      <c r="F29" s="122"/>
      <c r="G29" s="122"/>
      <c r="H29" s="120"/>
    </row>
    <row r="30" spans="1:8" ht="15.75" thickBot="1" x14ac:dyDescent="0.3">
      <c r="B30" s="83"/>
      <c r="C30" s="72"/>
      <c r="D30" s="73"/>
      <c r="E30" s="74"/>
      <c r="F30" s="79"/>
      <c r="G30" s="72"/>
      <c r="H30" s="120"/>
    </row>
    <row r="31" spans="1:8" ht="15.75" thickBot="1" x14ac:dyDescent="0.3">
      <c r="B31" s="54"/>
      <c r="C31" s="54"/>
      <c r="D31" s="54"/>
      <c r="E31" s="54"/>
      <c r="F31" s="54"/>
      <c r="G31" s="63" t="s">
        <v>19</v>
      </c>
      <c r="H31" s="126">
        <f>SUM(G28:G30)</f>
        <v>6417.3998148691062</v>
      </c>
    </row>
    <row r="32" spans="1:8" ht="15.75" thickBot="1" x14ac:dyDescent="0.3">
      <c r="B32" s="109" t="s">
        <v>18</v>
      </c>
      <c r="C32" s="54"/>
      <c r="D32" s="54"/>
      <c r="E32" s="54"/>
      <c r="F32" s="54"/>
      <c r="G32" s="54"/>
      <c r="H32" s="114"/>
    </row>
    <row r="33" spans="1:8" x14ac:dyDescent="0.25">
      <c r="B33" s="84" t="s">
        <v>32</v>
      </c>
      <c r="C33" s="105" t="s">
        <v>2</v>
      </c>
      <c r="D33" s="107" t="s">
        <v>3</v>
      </c>
      <c r="E33" s="85" t="s">
        <v>33</v>
      </c>
      <c r="F33" s="105" t="s">
        <v>34</v>
      </c>
      <c r="G33" s="77" t="s">
        <v>31</v>
      </c>
      <c r="H33" s="118"/>
    </row>
    <row r="34" spans="1:8" x14ac:dyDescent="0.25">
      <c r="A34" s="47" t="str">
        <f>+'[161]M.O.'!A78</f>
        <v>080230</v>
      </c>
      <c r="B34" s="108" t="str">
        <f>+VLOOKUP(A34,'[161]M.O.'!$A$5:$G$3494,2,FALSE)</f>
        <v>m.o. alb 2 ayudante-1 ofi</v>
      </c>
      <c r="C34" s="121" t="str">
        <f>+VLOOKUP(A34,'[161]M.O.'!$A$5:$G$3467,5,FALSE)</f>
        <v>HC</v>
      </c>
      <c r="D34" s="137">
        <v>0.35</v>
      </c>
      <c r="E34" s="122">
        <f>+VLOOKUP(A34,'[161]M.O.'!$A$5:$G$3467,6,FALSE)</f>
        <v>40984</v>
      </c>
      <c r="F34" s="125">
        <f>1/D34*8</f>
        <v>22.857142857142858</v>
      </c>
      <c r="G34" s="70">
        <f>+D34*E34</f>
        <v>14344.4</v>
      </c>
      <c r="H34" s="120"/>
    </row>
    <row r="35" spans="1:8" x14ac:dyDescent="0.25">
      <c r="B35" s="82"/>
      <c r="C35" s="138"/>
      <c r="D35" s="139"/>
      <c r="E35" s="122"/>
      <c r="F35" s="122"/>
      <c r="G35" s="70"/>
      <c r="H35" s="120"/>
    </row>
    <row r="36" spans="1:8" ht="15.75" thickBot="1" x14ac:dyDescent="0.3">
      <c r="B36" s="86"/>
      <c r="C36" s="87"/>
      <c r="D36" s="87"/>
      <c r="E36" s="87"/>
      <c r="F36" s="88"/>
      <c r="G36" s="106"/>
      <c r="H36" s="131"/>
    </row>
    <row r="37" spans="1:8" ht="15.75" thickBot="1" x14ac:dyDescent="0.3">
      <c r="B37" s="54"/>
      <c r="C37" s="54"/>
      <c r="D37" s="54"/>
      <c r="E37" s="54"/>
      <c r="F37" s="54"/>
      <c r="G37" s="63" t="s">
        <v>19</v>
      </c>
      <c r="H37" s="126">
        <f>SUM(G34:G36)</f>
        <v>14344.4</v>
      </c>
    </row>
    <row r="38" spans="1:8" ht="15.75" thickBot="1" x14ac:dyDescent="0.3">
      <c r="B38" s="54"/>
      <c r="C38" s="54"/>
      <c r="D38" s="54"/>
      <c r="E38" s="65"/>
      <c r="F38" s="54"/>
      <c r="G38" s="65"/>
      <c r="H38" s="114"/>
    </row>
    <row r="39" spans="1:8" ht="15.75" thickBot="1" x14ac:dyDescent="0.3">
      <c r="B39" s="54"/>
      <c r="C39" s="54"/>
      <c r="D39" s="54"/>
      <c r="E39" s="89" t="s">
        <v>54</v>
      </c>
      <c r="F39" s="90"/>
      <c r="G39" s="90"/>
      <c r="H39" s="422">
        <f>ROUND(H18+H25+H31+H37,0)</f>
        <v>60812</v>
      </c>
    </row>
  </sheetData>
  <mergeCells count="12">
    <mergeCell ref="B24:C24"/>
    <mergeCell ref="D7:H7"/>
    <mergeCell ref="B11:F11"/>
    <mergeCell ref="B13:C13"/>
    <mergeCell ref="B14:C14"/>
    <mergeCell ref="B15:C15"/>
    <mergeCell ref="B16:C16"/>
    <mergeCell ref="B17:C17"/>
    <mergeCell ref="B20:C20"/>
    <mergeCell ref="B21:C21"/>
    <mergeCell ref="B22:C22"/>
    <mergeCell ref="B23:C23"/>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3:H39"/>
  <sheetViews>
    <sheetView workbookViewId="0">
      <selection activeCell="H38" sqref="H38"/>
    </sheetView>
  </sheetViews>
  <sheetFormatPr baseColWidth="10" defaultRowHeight="15" x14ac:dyDescent="0.25"/>
  <cols>
    <col min="1" max="1" width="9.28515625" style="161" customWidth="1"/>
    <col min="2" max="2" width="25" style="5" customWidth="1"/>
    <col min="3" max="3" width="12" style="5" customWidth="1"/>
    <col min="4" max="7" width="11.42578125" style="5"/>
    <col min="8" max="8" width="11.42578125" style="140"/>
  </cols>
  <sheetData>
    <row r="3" spans="1:8" x14ac:dyDescent="0.25">
      <c r="A3" s="47"/>
      <c r="B3" s="21"/>
      <c r="C3" s="21"/>
      <c r="D3" s="21"/>
      <c r="E3" s="21"/>
      <c r="F3" s="21"/>
      <c r="G3" s="21"/>
      <c r="H3" s="111"/>
    </row>
    <row r="4" spans="1:8" ht="15.75" thickBot="1" x14ac:dyDescent="0.3">
      <c r="A4" s="47"/>
      <c r="B4" s="21"/>
      <c r="C4" s="21"/>
      <c r="D4" s="21"/>
      <c r="E4" s="21"/>
      <c r="F4" s="21"/>
      <c r="G4" s="21"/>
      <c r="H4" s="111"/>
    </row>
    <row r="5" spans="1:8" x14ac:dyDescent="0.25">
      <c r="A5" s="47"/>
      <c r="B5" s="48" t="s">
        <v>11</v>
      </c>
      <c r="C5" s="49"/>
      <c r="D5" s="50"/>
      <c r="E5" s="50"/>
      <c r="F5" s="50"/>
      <c r="G5" s="50"/>
      <c r="H5" s="112"/>
    </row>
    <row r="6" spans="1:8" x14ac:dyDescent="0.25">
      <c r="A6" s="47"/>
      <c r="B6" s="52" t="s">
        <v>25</v>
      </c>
      <c r="C6" s="53"/>
      <c r="D6" s="54"/>
      <c r="E6" s="55" t="s">
        <v>12</v>
      </c>
      <c r="F6" s="54"/>
      <c r="G6" s="54"/>
      <c r="H6" s="113"/>
    </row>
    <row r="7" spans="1:8" ht="15.75" thickBot="1" x14ac:dyDescent="0.3">
      <c r="A7" s="47"/>
      <c r="B7" s="57"/>
      <c r="C7" s="58"/>
      <c r="D7" s="763"/>
      <c r="E7" s="764"/>
      <c r="F7" s="764"/>
      <c r="G7" s="764"/>
      <c r="H7" s="765"/>
    </row>
    <row r="8" spans="1:8" x14ac:dyDescent="0.25">
      <c r="A8" s="47"/>
      <c r="B8" s="59"/>
      <c r="C8" s="54"/>
      <c r="D8" s="54"/>
      <c r="E8" s="54"/>
      <c r="F8" s="54"/>
      <c r="G8" s="54"/>
      <c r="H8" s="114"/>
    </row>
    <row r="9" spans="1:8" x14ac:dyDescent="0.25">
      <c r="A9" s="47"/>
      <c r="B9" s="60" t="s">
        <v>46</v>
      </c>
      <c r="C9" s="54"/>
      <c r="D9" s="21"/>
      <c r="E9" s="61"/>
      <c r="F9" s="21"/>
      <c r="G9" s="61" t="s">
        <v>73</v>
      </c>
      <c r="H9" s="114"/>
    </row>
    <row r="10" spans="1:8" x14ac:dyDescent="0.25">
      <c r="A10" s="47" t="s">
        <v>44</v>
      </c>
      <c r="B10" s="59" t="s">
        <v>48</v>
      </c>
      <c r="C10" s="54"/>
      <c r="D10" s="61"/>
      <c r="E10" s="61"/>
      <c r="F10" s="61"/>
      <c r="G10" s="61" t="s">
        <v>49</v>
      </c>
    </row>
    <row r="11" spans="1:8" x14ac:dyDescent="0.25">
      <c r="A11" s="64" t="s">
        <v>74</v>
      </c>
      <c r="B11" s="141" t="s">
        <v>75</v>
      </c>
      <c r="C11" s="142"/>
      <c r="D11" s="142"/>
      <c r="E11" s="142"/>
      <c r="F11" s="142"/>
      <c r="G11" s="143" t="s">
        <v>20</v>
      </c>
      <c r="H11" s="144">
        <f>+H38</f>
        <v>40855</v>
      </c>
    </row>
    <row r="12" spans="1:8" ht="15.75" thickBot="1" x14ac:dyDescent="0.3">
      <c r="A12" s="47"/>
      <c r="B12" s="55" t="s">
        <v>76</v>
      </c>
      <c r="C12" s="54"/>
      <c r="D12" s="54"/>
      <c r="E12" s="54"/>
      <c r="F12" s="54"/>
      <c r="G12" s="54"/>
      <c r="H12" s="114"/>
    </row>
    <row r="13" spans="1:8" x14ac:dyDescent="0.25">
      <c r="A13" s="47"/>
      <c r="B13" s="766" t="s">
        <v>1</v>
      </c>
      <c r="C13" s="767"/>
      <c r="D13" s="107" t="s">
        <v>2</v>
      </c>
      <c r="E13" s="66" t="s">
        <v>28</v>
      </c>
      <c r="F13" s="67" t="s">
        <v>13</v>
      </c>
      <c r="G13" s="67" t="s">
        <v>29</v>
      </c>
      <c r="H13" s="118"/>
    </row>
    <row r="14" spans="1:8" x14ac:dyDescent="0.25">
      <c r="A14" s="47" t="str">
        <f>+[161]EQUIPOS!A184</f>
        <v>E00101600</v>
      </c>
      <c r="B14" s="768" t="str">
        <f>+VLOOKUP(A14,[161]EQUIPOS!$A$5:$G$3878,2,FALSE)</f>
        <v>Herramienta menor</v>
      </c>
      <c r="C14" s="769" t="str">
        <f>+VLOOKUP(B14,[161]INSUMOS!B$5:H3388,2,FALSE)</f>
        <v>% S.M.O.</v>
      </c>
      <c r="D14" s="121" t="str">
        <f>+VLOOKUP(A14,[161]EQUIPOS!$A$5:$G$3878,3,FALSE)</f>
        <v>% s.m.o.</v>
      </c>
      <c r="E14" s="119">
        <f>+G33</f>
        <v>24590.399999999998</v>
      </c>
      <c r="F14" s="145">
        <f>+VLOOKUP(A14,[161]EQUIPOS!$A$5:$G$3858,4,FALSE)</f>
        <v>0.05</v>
      </c>
      <c r="G14" s="146">
        <f>+F14*E14</f>
        <v>1229.52</v>
      </c>
      <c r="H14" s="120"/>
    </row>
    <row r="15" spans="1:8" x14ac:dyDescent="0.25">
      <c r="A15" s="47"/>
      <c r="B15" s="792"/>
      <c r="C15" s="793"/>
      <c r="D15" s="121"/>
      <c r="E15" s="147"/>
      <c r="F15" s="148"/>
      <c r="G15" s="127"/>
      <c r="H15" s="120"/>
    </row>
    <row r="16" spans="1:8" ht="15.75" thickBot="1" x14ac:dyDescent="0.3">
      <c r="A16" s="47"/>
      <c r="B16" s="779"/>
      <c r="C16" s="780"/>
      <c r="D16" s="121"/>
      <c r="E16" s="149"/>
      <c r="F16" s="122"/>
      <c r="G16" s="127"/>
      <c r="H16" s="120"/>
    </row>
    <row r="17" spans="1:8" ht="15.75" thickBot="1" x14ac:dyDescent="0.3">
      <c r="A17" s="47"/>
      <c r="B17" s="54"/>
      <c r="C17" s="54"/>
      <c r="D17" s="54"/>
      <c r="E17" s="54"/>
      <c r="F17" s="54"/>
      <c r="G17" s="63" t="s">
        <v>19</v>
      </c>
      <c r="H17" s="126">
        <f>SUM(G14:G16)</f>
        <v>1229.52</v>
      </c>
    </row>
    <row r="18" spans="1:8" ht="15.75" thickBot="1" x14ac:dyDescent="0.3">
      <c r="A18" s="47"/>
      <c r="B18" s="55" t="s">
        <v>51</v>
      </c>
      <c r="C18" s="54"/>
      <c r="D18" s="54"/>
      <c r="E18" s="54"/>
      <c r="F18" s="54"/>
      <c r="G18" s="54"/>
      <c r="H18" s="114"/>
    </row>
    <row r="19" spans="1:8" x14ac:dyDescent="0.25">
      <c r="A19" s="47"/>
      <c r="B19" s="766" t="s">
        <v>1</v>
      </c>
      <c r="C19" s="767"/>
      <c r="D19" s="107" t="s">
        <v>2</v>
      </c>
      <c r="E19" s="107" t="s">
        <v>30</v>
      </c>
      <c r="F19" s="107" t="s">
        <v>3</v>
      </c>
      <c r="G19" s="77" t="s">
        <v>31</v>
      </c>
      <c r="H19" s="118"/>
    </row>
    <row r="20" spans="1:8" x14ac:dyDescent="0.25">
      <c r="A20" s="47"/>
      <c r="B20" s="150"/>
      <c r="C20" s="69"/>
      <c r="D20" s="121"/>
      <c r="E20" s="127"/>
      <c r="F20" s="129"/>
      <c r="G20" s="70"/>
      <c r="H20" s="120"/>
    </row>
    <row r="21" spans="1:8" x14ac:dyDescent="0.25">
      <c r="A21" s="47"/>
      <c r="B21" s="151"/>
      <c r="C21" s="152"/>
      <c r="D21" s="121"/>
      <c r="E21" s="127"/>
      <c r="F21" s="127"/>
      <c r="G21" s="70"/>
      <c r="H21" s="120"/>
    </row>
    <row r="22" spans="1:8" x14ac:dyDescent="0.25">
      <c r="A22" s="47"/>
      <c r="B22" s="82"/>
      <c r="C22" s="153"/>
      <c r="D22" s="154"/>
      <c r="E22" s="155"/>
      <c r="F22" s="156"/>
      <c r="G22" s="157"/>
      <c r="H22" s="120"/>
    </row>
    <row r="23" spans="1:8" ht="15.75" thickBot="1" x14ac:dyDescent="0.3">
      <c r="A23" s="47"/>
      <c r="B23" s="158"/>
      <c r="C23" s="88"/>
      <c r="D23" s="72"/>
      <c r="E23" s="73"/>
      <c r="F23" s="74"/>
      <c r="G23" s="75"/>
      <c r="H23" s="131"/>
    </row>
    <row r="24" spans="1:8" ht="15.75" thickBot="1" x14ac:dyDescent="0.3">
      <c r="A24" s="47"/>
      <c r="B24" s="54"/>
      <c r="C24" s="54"/>
      <c r="D24" s="54"/>
      <c r="E24" s="54"/>
      <c r="F24" s="54"/>
      <c r="G24" s="63" t="s">
        <v>19</v>
      </c>
      <c r="H24" s="126">
        <f>SUM(G20:G23)</f>
        <v>0</v>
      </c>
    </row>
    <row r="25" spans="1:8" ht="15.75" thickBot="1" x14ac:dyDescent="0.3">
      <c r="A25" s="47"/>
      <c r="B25" s="109" t="s">
        <v>52</v>
      </c>
      <c r="C25" s="132"/>
      <c r="D25" s="54"/>
      <c r="E25" s="54"/>
      <c r="F25" s="54"/>
      <c r="G25" s="54"/>
      <c r="H25" s="114"/>
    </row>
    <row r="26" spans="1:8" ht="15.75" thickBot="1" x14ac:dyDescent="0.3">
      <c r="A26" s="47"/>
      <c r="B26" s="81" t="s">
        <v>53</v>
      </c>
      <c r="C26" s="133" t="s">
        <v>16</v>
      </c>
      <c r="D26" s="107" t="str">
        <f>+D19</f>
        <v>Unidad</v>
      </c>
      <c r="E26" s="107" t="s">
        <v>17</v>
      </c>
      <c r="F26" s="107" t="s">
        <v>26</v>
      </c>
      <c r="G26" s="77" t="s">
        <v>31</v>
      </c>
      <c r="H26" s="118"/>
    </row>
    <row r="27" spans="1:8" x14ac:dyDescent="0.25">
      <c r="A27" s="47" t="str">
        <f>+[161]TRANSPORTE!A34</f>
        <v>T0010035</v>
      </c>
      <c r="B27" s="82" t="str">
        <f>+VLOOKUP(A27,[161]TRANSPORTE!$A$5:$G$3857,2,FALSE)</f>
        <v>Transporte del material sobrante</v>
      </c>
      <c r="C27" s="134">
        <v>1</v>
      </c>
      <c r="D27" s="107" t="str">
        <f>+VLOOKUP(A27,[161]TRANSPORTE!$A$5:$G$3857,4,FALSE)</f>
        <v>m3k</v>
      </c>
      <c r="E27" s="119">
        <f>+VLOOKUP(A27,[161]TRANSPORTE!$A$5:$G$3857,3,FALSE)</f>
        <v>10</v>
      </c>
      <c r="F27" s="125">
        <f>+VLOOKUP(A27,[161]TRANSPORTE!$A$5:$G$3857,5,FALSE)</f>
        <v>1283.4799629738213</v>
      </c>
      <c r="G27" s="122">
        <f>+F27*E27*C27</f>
        <v>12834.799629738212</v>
      </c>
      <c r="H27" s="120"/>
    </row>
    <row r="28" spans="1:8" x14ac:dyDescent="0.25">
      <c r="A28" s="47"/>
      <c r="B28" s="82"/>
      <c r="C28" s="159"/>
      <c r="D28" s="121"/>
      <c r="E28" s="136"/>
      <c r="F28" s="122"/>
      <c r="G28" s="122"/>
      <c r="H28" s="120"/>
    </row>
    <row r="29" spans="1:8" ht="15.75" thickBot="1" x14ac:dyDescent="0.3">
      <c r="A29" s="47"/>
      <c r="B29" s="83"/>
      <c r="C29" s="72"/>
      <c r="D29" s="73"/>
      <c r="E29" s="74"/>
      <c r="F29" s="79"/>
      <c r="G29" s="72"/>
      <c r="H29" s="120"/>
    </row>
    <row r="30" spans="1:8" ht="15.75" thickBot="1" x14ac:dyDescent="0.3">
      <c r="A30" s="47"/>
      <c r="B30" s="54"/>
      <c r="C30" s="54"/>
      <c r="D30" s="54"/>
      <c r="E30" s="54"/>
      <c r="F30" s="54"/>
      <c r="G30" s="63" t="s">
        <v>19</v>
      </c>
      <c r="H30" s="126">
        <f>SUM(G27:G29)</f>
        <v>12834.799629738212</v>
      </c>
    </row>
    <row r="31" spans="1:8" ht="15.75" thickBot="1" x14ac:dyDescent="0.3">
      <c r="A31" s="47"/>
      <c r="B31" s="109" t="s">
        <v>18</v>
      </c>
      <c r="C31" s="54"/>
      <c r="D31" s="54"/>
      <c r="E31" s="54"/>
      <c r="F31" s="54"/>
      <c r="G31" s="54"/>
      <c r="H31" s="114"/>
    </row>
    <row r="32" spans="1:8" x14ac:dyDescent="0.25">
      <c r="A32" s="47"/>
      <c r="B32" s="84" t="s">
        <v>32</v>
      </c>
      <c r="C32" s="105" t="s">
        <v>2</v>
      </c>
      <c r="D32" s="107" t="s">
        <v>3</v>
      </c>
      <c r="E32" s="85" t="s">
        <v>33</v>
      </c>
      <c r="F32" s="105" t="s">
        <v>34</v>
      </c>
      <c r="G32" s="77" t="s">
        <v>31</v>
      </c>
      <c r="H32" s="118"/>
    </row>
    <row r="33" spans="1:8" x14ac:dyDescent="0.25">
      <c r="A33" s="47" t="str">
        <f>+[161]INSUMOS!A1631</f>
        <v>080260</v>
      </c>
      <c r="B33" s="82" t="str">
        <f>+VLOOKUP(A33,[161]INSUMOS!$A$5:$G$3948,2,FALSE)</f>
        <v>M.O. ALB 4 AYUDANTE</v>
      </c>
      <c r="C33" s="121" t="str">
        <f>+VLOOKUP(A33,[161]INSUMOS!A$5:H3409,3,FALSE)</f>
        <v>HC</v>
      </c>
      <c r="D33" s="137">
        <v>0.6</v>
      </c>
      <c r="E33" s="122">
        <f>+VLOOKUP(A33,[161]INSUMOS!$A$5:G3948,7,FALSE)</f>
        <v>40984</v>
      </c>
      <c r="F33" s="125">
        <f>1/D33*8</f>
        <v>13.333333333333334</v>
      </c>
      <c r="G33" s="70">
        <f>+D33*E33</f>
        <v>24590.399999999998</v>
      </c>
      <c r="H33" s="120"/>
    </row>
    <row r="34" spans="1:8" x14ac:dyDescent="0.25">
      <c r="A34" s="64" t="str">
        <f>+[161]INSUMOS!A1780</f>
        <v>091230</v>
      </c>
      <c r="B34" s="82" t="str">
        <f>+VLOOKUP(A34,[161]INSUMOS!$A$5:$G$3948,2,FALSE)</f>
        <v>Disposicion en botadero</v>
      </c>
      <c r="C34" s="121" t="str">
        <f>+VLOOKUP(A34,[161]INSUMOS!A$5:H3410,3,FALSE)</f>
        <v>m3</v>
      </c>
      <c r="D34" s="137">
        <f>+C27</f>
        <v>1</v>
      </c>
      <c r="E34" s="122">
        <f>+VLOOKUP(A34,[161]INSUMOS!$A$5:G3949,7,FALSE)</f>
        <v>2200</v>
      </c>
      <c r="F34" s="125"/>
      <c r="G34" s="160">
        <f>+E34*D34</f>
        <v>2200</v>
      </c>
      <c r="H34" s="120"/>
    </row>
    <row r="35" spans="1:8" ht="15.75" thickBot="1" x14ac:dyDescent="0.3">
      <c r="A35" s="47"/>
      <c r="B35" s="86"/>
      <c r="C35" s="87"/>
      <c r="D35" s="87"/>
      <c r="E35" s="87"/>
      <c r="F35" s="88"/>
      <c r="G35" s="106"/>
      <c r="H35" s="120"/>
    </row>
    <row r="36" spans="1:8" ht="15.75" thickBot="1" x14ac:dyDescent="0.3">
      <c r="A36" s="47"/>
      <c r="B36" s="54"/>
      <c r="C36" s="54"/>
      <c r="D36" s="54"/>
      <c r="E36" s="54"/>
      <c r="F36" s="54"/>
      <c r="G36" s="63" t="s">
        <v>19</v>
      </c>
      <c r="H36" s="126">
        <f>SUM(G33:G35)</f>
        <v>26790.399999999998</v>
      </c>
    </row>
    <row r="37" spans="1:8" ht="15.75" thickBot="1" x14ac:dyDescent="0.3">
      <c r="A37" s="47"/>
      <c r="B37" s="54"/>
      <c r="C37" s="54"/>
      <c r="D37" s="54"/>
      <c r="E37" s="65"/>
      <c r="F37" s="54"/>
      <c r="G37" s="65"/>
      <c r="H37" s="114"/>
    </row>
    <row r="38" spans="1:8" ht="15.75" thickBot="1" x14ac:dyDescent="0.3">
      <c r="A38" s="47"/>
      <c r="B38" s="54"/>
      <c r="C38" s="54"/>
      <c r="D38" s="54"/>
      <c r="E38" s="89" t="s">
        <v>54</v>
      </c>
      <c r="F38" s="90"/>
      <c r="G38" s="90"/>
      <c r="H38" s="422">
        <f>+ROUND(SUM(H16:H36),0)</f>
        <v>40855</v>
      </c>
    </row>
    <row r="39" spans="1:8" x14ac:dyDescent="0.25">
      <c r="H39" s="111"/>
    </row>
  </sheetData>
  <mergeCells count="6">
    <mergeCell ref="B19:C19"/>
    <mergeCell ref="D7:H7"/>
    <mergeCell ref="B13:C13"/>
    <mergeCell ref="B14:C14"/>
    <mergeCell ref="B15:C15"/>
    <mergeCell ref="B16:C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3:H40"/>
  <sheetViews>
    <sheetView workbookViewId="0">
      <selection activeCell="M18" sqref="M18"/>
    </sheetView>
  </sheetViews>
  <sheetFormatPr baseColWidth="10" defaultRowHeight="15" x14ac:dyDescent="0.25"/>
  <cols>
    <col min="1" max="1" width="8.85546875" style="177" customWidth="1"/>
    <col min="2" max="2" width="25" style="5" customWidth="1"/>
    <col min="3" max="3" width="12" style="5" customWidth="1"/>
    <col min="4" max="6" width="11.42578125" style="5"/>
    <col min="7" max="7" width="12.28515625" style="5" customWidth="1"/>
    <col min="8" max="8" width="11.42578125" style="140"/>
  </cols>
  <sheetData>
    <row r="3" spans="1:8" x14ac:dyDescent="0.25">
      <c r="A3" s="62"/>
      <c r="B3" s="21"/>
      <c r="C3" s="21"/>
      <c r="D3" s="21"/>
      <c r="E3" s="21"/>
      <c r="F3" s="21"/>
      <c r="G3" s="21"/>
      <c r="H3" s="111"/>
    </row>
    <row r="4" spans="1:8" ht="15.75" thickBot="1" x14ac:dyDescent="0.3">
      <c r="A4" s="62"/>
      <c r="B4" s="21"/>
      <c r="C4" s="21"/>
      <c r="D4" s="21"/>
      <c r="E4" s="21"/>
      <c r="F4" s="21"/>
      <c r="G4" s="21"/>
      <c r="H4" s="111"/>
    </row>
    <row r="5" spans="1:8" x14ac:dyDescent="0.25">
      <c r="A5" s="62"/>
      <c r="B5" s="48" t="s">
        <v>11</v>
      </c>
      <c r="C5" s="49"/>
      <c r="D5" s="50"/>
      <c r="E5" s="50"/>
      <c r="F5" s="50"/>
      <c r="G5" s="50"/>
      <c r="H5" s="112"/>
    </row>
    <row r="6" spans="1:8" x14ac:dyDescent="0.25">
      <c r="A6" s="62"/>
      <c r="B6" s="52" t="s">
        <v>25</v>
      </c>
      <c r="C6" s="53"/>
      <c r="D6" s="54"/>
      <c r="E6" s="55" t="s">
        <v>12</v>
      </c>
      <c r="F6" s="54"/>
      <c r="G6" s="54"/>
      <c r="H6" s="113"/>
    </row>
    <row r="7" spans="1:8" ht="15.75" thickBot="1" x14ac:dyDescent="0.3">
      <c r="A7" s="62"/>
      <c r="B7" s="57"/>
      <c r="C7" s="58"/>
      <c r="D7" s="763"/>
      <c r="E7" s="764"/>
      <c r="F7" s="764"/>
      <c r="G7" s="764"/>
      <c r="H7" s="765"/>
    </row>
    <row r="8" spans="1:8" x14ac:dyDescent="0.25">
      <c r="A8" s="62"/>
      <c r="B8" s="59"/>
      <c r="C8" s="54"/>
      <c r="D8" s="54"/>
      <c r="E8" s="54"/>
      <c r="F8" s="54"/>
      <c r="G8" s="54"/>
      <c r="H8" s="114"/>
    </row>
    <row r="9" spans="1:8" x14ac:dyDescent="0.25">
      <c r="A9" s="62"/>
      <c r="B9" s="60" t="s">
        <v>46</v>
      </c>
      <c r="C9" s="54"/>
      <c r="D9" s="21"/>
      <c r="E9" s="61"/>
      <c r="F9" s="61" t="s">
        <v>73</v>
      </c>
      <c r="H9" s="114"/>
    </row>
    <row r="10" spans="1:8" x14ac:dyDescent="0.25">
      <c r="A10" s="62" t="s">
        <v>44</v>
      </c>
      <c r="B10" s="59" t="s">
        <v>48</v>
      </c>
      <c r="C10" s="54"/>
      <c r="D10" s="61"/>
      <c r="E10" s="61"/>
      <c r="F10" s="61"/>
      <c r="G10" s="61" t="s">
        <v>77</v>
      </c>
    </row>
    <row r="11" spans="1:8" x14ac:dyDescent="0.25">
      <c r="A11" s="64" t="s">
        <v>78</v>
      </c>
      <c r="B11" s="141" t="s">
        <v>79</v>
      </c>
      <c r="C11" s="142"/>
      <c r="D11" s="142"/>
      <c r="E11" s="142"/>
      <c r="G11" s="63" t="s">
        <v>20</v>
      </c>
      <c r="H11" s="144">
        <f>+H39</f>
        <v>31814</v>
      </c>
    </row>
    <row r="12" spans="1:8" ht="15.75" thickBot="1" x14ac:dyDescent="0.3">
      <c r="A12" s="62"/>
      <c r="B12" s="55" t="s">
        <v>76</v>
      </c>
      <c r="C12" s="54"/>
      <c r="D12" s="54"/>
      <c r="E12" s="54"/>
      <c r="F12" s="54"/>
      <c r="G12" s="54"/>
      <c r="H12" s="114"/>
    </row>
    <row r="13" spans="1:8" x14ac:dyDescent="0.25">
      <c r="A13" s="62"/>
      <c r="B13" s="766" t="s">
        <v>1</v>
      </c>
      <c r="C13" s="767"/>
      <c r="D13" s="107" t="s">
        <v>2</v>
      </c>
      <c r="E13" s="66" t="s">
        <v>28</v>
      </c>
      <c r="F13" s="67" t="s">
        <v>13</v>
      </c>
      <c r="G13" s="67" t="s">
        <v>29</v>
      </c>
      <c r="H13" s="118"/>
    </row>
    <row r="14" spans="1:8" x14ac:dyDescent="0.25">
      <c r="A14" s="62" t="str">
        <f>+[161]EQUIPOS!A185</f>
        <v>E00101601</v>
      </c>
      <c r="B14" s="162" t="str">
        <f>+VLOOKUP(A14,[161]EQUIPOS!$A$5:$G$3877,2,FALSE)</f>
        <v>Acarreo horizontal</v>
      </c>
      <c r="C14" s="69"/>
      <c r="D14" s="69" t="str">
        <f>+VLOOKUP(A14,[161]EQUIPOS!$A$5:$G$3877,3,FALSE)</f>
        <v>% s.m.o.</v>
      </c>
      <c r="E14" s="163">
        <f>+G34</f>
        <v>27664.2</v>
      </c>
      <c r="F14" s="164">
        <f>+VLOOKUP(A14,[161]EQUIPOS!$A$5:$G$3877,4,FALSE)</f>
        <v>0.1</v>
      </c>
      <c r="G14" s="146">
        <f>+F14*E14</f>
        <v>2766.42</v>
      </c>
      <c r="H14" s="120"/>
    </row>
    <row r="15" spans="1:8" x14ac:dyDescent="0.25">
      <c r="A15" s="62" t="str">
        <f>+[161]EQUIPOS!A184</f>
        <v>E00101600</v>
      </c>
      <c r="B15" s="162" t="str">
        <f>+VLOOKUP(A15,[161]EQUIPOS!$A$5:$G$3877,2,FALSE)</f>
        <v>Herramienta menor</v>
      </c>
      <c r="C15" s="165"/>
      <c r="D15" s="69" t="str">
        <f>+VLOOKUP(A15,[161]EQUIPOS!$A$5:$G$3877,3,FALSE)</f>
        <v>% s.m.o.</v>
      </c>
      <c r="E15" s="163">
        <f>+G34</f>
        <v>27664.2</v>
      </c>
      <c r="F15" s="164">
        <f>+VLOOKUP(A15,[161]EQUIPOS!$A$5:$G$3877,4,FALSE)</f>
        <v>0.05</v>
      </c>
      <c r="G15" s="146">
        <f>+F15*E15</f>
        <v>1383.21</v>
      </c>
      <c r="H15" s="120"/>
    </row>
    <row r="16" spans="1:8" ht="15.75" thickBot="1" x14ac:dyDescent="0.3">
      <c r="A16" s="62"/>
      <c r="B16" s="779"/>
      <c r="C16" s="780"/>
      <c r="D16" s="121"/>
      <c r="E16" s="149"/>
      <c r="F16" s="122"/>
      <c r="G16" s="127"/>
      <c r="H16" s="120"/>
    </row>
    <row r="17" spans="1:8" ht="15.75" thickBot="1" x14ac:dyDescent="0.3">
      <c r="A17" s="62"/>
      <c r="B17" s="54"/>
      <c r="C17" s="54"/>
      <c r="D17" s="54"/>
      <c r="E17" s="54"/>
      <c r="F17" s="54"/>
      <c r="G17" s="63" t="s">
        <v>19</v>
      </c>
      <c r="H17" s="126">
        <f>SUM(G14:G15)</f>
        <v>4149.63</v>
      </c>
    </row>
    <row r="18" spans="1:8" ht="15.75" thickBot="1" x14ac:dyDescent="0.3">
      <c r="A18" s="62"/>
      <c r="B18" s="55" t="s">
        <v>51</v>
      </c>
      <c r="C18" s="54"/>
      <c r="D18" s="54"/>
      <c r="E18" s="54"/>
      <c r="F18" s="54"/>
      <c r="G18" s="54"/>
      <c r="H18" s="114"/>
    </row>
    <row r="19" spans="1:8" x14ac:dyDescent="0.25">
      <c r="A19" s="62"/>
      <c r="B19" s="772" t="s">
        <v>1</v>
      </c>
      <c r="C19" s="776"/>
      <c r="D19" s="107" t="s">
        <v>2</v>
      </c>
      <c r="E19" s="107" t="s">
        <v>30</v>
      </c>
      <c r="F19" s="107" t="s">
        <v>3</v>
      </c>
      <c r="G19" s="66" t="s">
        <v>31</v>
      </c>
      <c r="H19" s="118"/>
    </row>
    <row r="20" spans="1:8" x14ac:dyDescent="0.25">
      <c r="A20" s="62"/>
      <c r="B20" s="166"/>
      <c r="C20" s="167"/>
      <c r="D20" s="168"/>
      <c r="E20" s="127"/>
      <c r="F20" s="129"/>
      <c r="G20" s="127"/>
      <c r="H20" s="120"/>
    </row>
    <row r="21" spans="1:8" x14ac:dyDescent="0.25">
      <c r="A21" s="62"/>
      <c r="B21" s="166"/>
      <c r="C21" s="169"/>
      <c r="D21" s="168"/>
      <c r="E21" s="127"/>
      <c r="F21" s="129"/>
      <c r="G21" s="127"/>
      <c r="H21" s="120"/>
    </row>
    <row r="22" spans="1:8" x14ac:dyDescent="0.25">
      <c r="A22" s="62"/>
      <c r="B22" s="166"/>
      <c r="C22" s="169"/>
      <c r="D22" s="168"/>
      <c r="E22" s="127"/>
      <c r="F22" s="130"/>
      <c r="G22" s="127"/>
      <c r="H22" s="120"/>
    </row>
    <row r="23" spans="1:8" x14ac:dyDescent="0.25">
      <c r="A23" s="62"/>
      <c r="B23" s="166"/>
      <c r="C23" s="170"/>
      <c r="D23" s="168"/>
      <c r="E23" s="127"/>
      <c r="F23" s="156"/>
      <c r="G23" s="171"/>
      <c r="H23" s="120"/>
    </row>
    <row r="24" spans="1:8" ht="15.75" thickBot="1" x14ac:dyDescent="0.3">
      <c r="A24" s="62"/>
      <c r="B24" s="172"/>
      <c r="C24" s="173"/>
      <c r="D24" s="174"/>
      <c r="E24" s="73"/>
      <c r="F24" s="74"/>
      <c r="G24" s="75"/>
      <c r="H24" s="131"/>
    </row>
    <row r="25" spans="1:8" ht="15.75" thickBot="1" x14ac:dyDescent="0.3">
      <c r="A25" s="62"/>
      <c r="B25" s="54"/>
      <c r="C25" s="54"/>
      <c r="D25" s="54"/>
      <c r="E25" s="54"/>
      <c r="F25" s="54"/>
      <c r="G25" s="63" t="s">
        <v>19</v>
      </c>
      <c r="H25" s="131">
        <f>SUM(G20:G24)</f>
        <v>0</v>
      </c>
    </row>
    <row r="26" spans="1:8" ht="15.75" thickBot="1" x14ac:dyDescent="0.3">
      <c r="A26" s="62"/>
      <c r="B26" s="109" t="s">
        <v>52</v>
      </c>
      <c r="C26" s="132"/>
      <c r="D26" s="54"/>
      <c r="E26" s="54"/>
      <c r="F26" s="54"/>
      <c r="G26" s="54"/>
      <c r="H26" s="114"/>
    </row>
    <row r="27" spans="1:8" x14ac:dyDescent="0.25">
      <c r="A27" s="62"/>
      <c r="B27" s="81" t="s">
        <v>53</v>
      </c>
      <c r="C27" s="133" t="s">
        <v>16</v>
      </c>
      <c r="D27" s="107" t="s">
        <v>17</v>
      </c>
      <c r="E27" s="107" t="s">
        <v>71</v>
      </c>
      <c r="F27" s="107" t="s">
        <v>26</v>
      </c>
      <c r="G27" s="77" t="s">
        <v>31</v>
      </c>
      <c r="H27" s="118"/>
    </row>
    <row r="28" spans="1:8" x14ac:dyDescent="0.25">
      <c r="A28" s="62"/>
      <c r="B28" s="82"/>
      <c r="C28" s="134"/>
      <c r="D28" s="119"/>
      <c r="E28" s="119"/>
      <c r="F28" s="125"/>
      <c r="G28" s="122"/>
      <c r="H28" s="120"/>
    </row>
    <row r="29" spans="1:8" x14ac:dyDescent="0.25">
      <c r="A29" s="62"/>
      <c r="B29" s="82"/>
      <c r="C29" s="159"/>
      <c r="D29" s="121"/>
      <c r="E29" s="136"/>
      <c r="F29" s="122"/>
      <c r="G29" s="122"/>
      <c r="H29" s="120"/>
    </row>
    <row r="30" spans="1:8" ht="15.75" thickBot="1" x14ac:dyDescent="0.3">
      <c r="A30" s="62"/>
      <c r="B30" s="83"/>
      <c r="C30" s="72"/>
      <c r="D30" s="73"/>
      <c r="E30" s="74"/>
      <c r="F30" s="79"/>
      <c r="G30" s="72"/>
      <c r="H30" s="120"/>
    </row>
    <row r="31" spans="1:8" ht="15.75" thickBot="1" x14ac:dyDescent="0.3">
      <c r="A31" s="62"/>
      <c r="B31" s="54"/>
      <c r="C31" s="54"/>
      <c r="D31" s="54"/>
      <c r="E31" s="54"/>
      <c r="F31" s="54"/>
      <c r="G31" s="63" t="s">
        <v>19</v>
      </c>
      <c r="H31" s="126">
        <f>SUM(G28:G30)</f>
        <v>0</v>
      </c>
    </row>
    <row r="32" spans="1:8" ht="15.75" thickBot="1" x14ac:dyDescent="0.3">
      <c r="A32" s="62"/>
      <c r="B32" s="109" t="s">
        <v>18</v>
      </c>
      <c r="C32" s="54"/>
      <c r="D32" s="54"/>
      <c r="E32" s="54"/>
      <c r="F32" s="54"/>
      <c r="G32" s="54"/>
      <c r="H32" s="114"/>
    </row>
    <row r="33" spans="1:8" x14ac:dyDescent="0.25">
      <c r="A33" s="62"/>
      <c r="B33" s="84" t="s">
        <v>32</v>
      </c>
      <c r="C33" s="105" t="s">
        <v>2</v>
      </c>
      <c r="D33" s="107" t="s">
        <v>3</v>
      </c>
      <c r="E33" s="85" t="s">
        <v>33</v>
      </c>
      <c r="F33" s="105" t="s">
        <v>34</v>
      </c>
      <c r="G33" s="77" t="s">
        <v>31</v>
      </c>
      <c r="H33" s="118"/>
    </row>
    <row r="34" spans="1:8" x14ac:dyDescent="0.25">
      <c r="A34" s="62" t="str">
        <f>+'[161]M.O.'!A76</f>
        <v>080210</v>
      </c>
      <c r="B34" s="82" t="str">
        <f>+VLOOKUP(A34,'[161]M.O.'!$A$5:$G$3860,2,FALSE)</f>
        <v>m.o. alb 1 ayudante-1 ofi</v>
      </c>
      <c r="C34" s="121" t="str">
        <f>+VLOOKUP(A34,'[161]M.O.'!A$5:H3614,5,FALSE)</f>
        <v>HC</v>
      </c>
      <c r="D34" s="175">
        <v>0.9</v>
      </c>
      <c r="E34" s="122">
        <f>+VLOOKUP(A34,'[161]M.O.'!$A$5:G3861,6,FALSE)</f>
        <v>30738</v>
      </c>
      <c r="F34" s="122">
        <f>1/D34*8</f>
        <v>8.8888888888888893</v>
      </c>
      <c r="G34" s="122">
        <f>+E34*D34</f>
        <v>27664.2</v>
      </c>
      <c r="H34" s="120"/>
    </row>
    <row r="35" spans="1:8" x14ac:dyDescent="0.25">
      <c r="A35" s="62"/>
      <c r="B35" s="176"/>
      <c r="C35" s="121"/>
      <c r="D35" s="175"/>
      <c r="E35" s="122"/>
      <c r="F35" s="122"/>
      <c r="G35" s="122"/>
      <c r="H35" s="120"/>
    </row>
    <row r="36" spans="1:8" ht="15.75" thickBot="1" x14ac:dyDescent="0.3">
      <c r="A36" s="62"/>
      <c r="B36" s="86"/>
      <c r="C36" s="87"/>
      <c r="D36" s="87"/>
      <c r="E36" s="87"/>
      <c r="F36" s="88"/>
      <c r="G36" s="106"/>
      <c r="H36" s="120"/>
    </row>
    <row r="37" spans="1:8" ht="15.75" thickBot="1" x14ac:dyDescent="0.3">
      <c r="A37" s="62"/>
      <c r="B37" s="54"/>
      <c r="C37" s="54"/>
      <c r="D37" s="54"/>
      <c r="E37" s="54"/>
      <c r="F37" s="54"/>
      <c r="G37" s="63" t="s">
        <v>19</v>
      </c>
      <c r="H37" s="126">
        <f>SUM(G34:G36)</f>
        <v>27664.2</v>
      </c>
    </row>
    <row r="38" spans="1:8" ht="15.75" thickBot="1" x14ac:dyDescent="0.3">
      <c r="A38" s="62"/>
      <c r="B38" s="54"/>
      <c r="C38" s="54"/>
      <c r="D38" s="54"/>
      <c r="E38" s="65"/>
      <c r="F38" s="54"/>
      <c r="G38" s="65"/>
      <c r="H38" s="114"/>
    </row>
    <row r="39" spans="1:8" ht="15.75" thickBot="1" x14ac:dyDescent="0.3">
      <c r="A39" s="62"/>
      <c r="B39" s="54"/>
      <c r="C39" s="54"/>
      <c r="D39" s="54"/>
      <c r="E39" s="89" t="s">
        <v>54</v>
      </c>
      <c r="F39" s="90"/>
      <c r="G39" s="90"/>
      <c r="H39" s="422">
        <f>+ROUND(SUM(H16:H37),0)</f>
        <v>31814</v>
      </c>
    </row>
    <row r="40" spans="1:8" x14ac:dyDescent="0.25">
      <c r="H40" s="111"/>
    </row>
  </sheetData>
  <mergeCells count="4">
    <mergeCell ref="D7:H7"/>
    <mergeCell ref="B13:C13"/>
    <mergeCell ref="B16:C16"/>
    <mergeCell ref="B19:C1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6</vt:i4>
      </vt:variant>
    </vt:vector>
  </HeadingPairs>
  <TitlesOfParts>
    <vt:vector size="29" baseType="lpstr">
      <vt:lpstr>PRESUPUESTO OFICIAL DEL PROYEC.</vt:lpstr>
      <vt:lpstr>CADENA DE VALOR</vt:lpstr>
      <vt:lpstr>AIU ALCALDIA</vt:lpstr>
      <vt:lpstr>1.1</vt:lpstr>
      <vt:lpstr>1.2</vt:lpstr>
      <vt:lpstr>1.3</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2.17</vt:lpstr>
      <vt:lpstr>'1.1'!Área_de_impresión</vt:lpstr>
      <vt:lpstr>'2.2'!Área_de_impresión</vt:lpstr>
      <vt:lpstr>'2.4'!Área_de_impresión</vt:lpstr>
      <vt:lpstr>'AIU ALCALDIA'!Área_de_impresión</vt:lpstr>
      <vt:lpstr>'CADENA DE VALOR'!Área_de_impresión</vt:lpstr>
      <vt:lpstr>'PRESUPUESTO OFICIAL DEL PROYEC.'!Área_de_impresión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User</cp:lastModifiedBy>
  <cp:lastPrinted>2022-12-21T13:45:30Z</cp:lastPrinted>
  <dcterms:created xsi:type="dcterms:W3CDTF">2017-11-29T22:52:17Z</dcterms:created>
  <dcterms:modified xsi:type="dcterms:W3CDTF">2023-05-30T01:28:19Z</dcterms:modified>
</cp:coreProperties>
</file>